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pit" sheetId="1" r:id="rId1"/>
    <sheet name="pit_weights" sheetId="2" r:id="rId2"/>
  </sheets>
  <calcPr calcId="0"/>
</workbook>
</file>

<file path=xl/calcChain.xml><?xml version="1.0" encoding="utf-8"?>
<calcChain xmlns="http://schemas.openxmlformats.org/spreadsheetml/2006/main">
  <c r="CZ205" i="1"/>
  <c r="CZ204"/>
  <c r="CY205"/>
  <c r="CY204"/>
  <c r="CK201"/>
  <c r="CJ201"/>
  <c r="CL201" s="1"/>
  <c r="CK200"/>
  <c r="CJ200"/>
  <c r="CL200" s="1"/>
  <c r="CK199"/>
  <c r="CJ199"/>
  <c r="CL199" s="1"/>
  <c r="CK198"/>
  <c r="CJ198"/>
  <c r="CL198" s="1"/>
  <c r="CK197"/>
  <c r="CJ197"/>
  <c r="CL197" s="1"/>
  <c r="CK196"/>
  <c r="CJ196"/>
  <c r="CL196" s="1"/>
  <c r="CK195"/>
  <c r="CJ195"/>
  <c r="CL195" s="1"/>
  <c r="CK194"/>
  <c r="CJ194"/>
  <c r="CL194" s="1"/>
  <c r="CK193"/>
  <c r="CJ193"/>
  <c r="CL193" s="1"/>
  <c r="CK192"/>
  <c r="CJ192"/>
  <c r="CL192" s="1"/>
  <c r="CK191"/>
  <c r="CJ191"/>
  <c r="CL191" s="1"/>
  <c r="CK190"/>
  <c r="CJ190"/>
  <c r="CL190" s="1"/>
  <c r="CK189"/>
  <c r="CJ189"/>
  <c r="CL189" s="1"/>
  <c r="CK188"/>
  <c r="CJ188"/>
  <c r="CL188" s="1"/>
  <c r="CK187"/>
  <c r="CJ187"/>
  <c r="CL187" s="1"/>
  <c r="CK186"/>
  <c r="CJ186"/>
  <c r="CL186" s="1"/>
  <c r="CK185"/>
  <c r="CJ185"/>
  <c r="CL185" s="1"/>
  <c r="CK184"/>
  <c r="CJ184"/>
  <c r="CL184" s="1"/>
  <c r="CK183"/>
  <c r="CJ183"/>
  <c r="CL183" s="1"/>
  <c r="CK182"/>
  <c r="CJ182"/>
  <c r="CL182" s="1"/>
  <c r="CK181"/>
  <c r="CJ181"/>
  <c r="CL181" s="1"/>
  <c r="CK180"/>
  <c r="CJ180"/>
  <c r="CL180" s="1"/>
  <c r="CK179"/>
  <c r="CJ179"/>
  <c r="CL179" s="1"/>
  <c r="CK178"/>
  <c r="CJ178"/>
  <c r="CL178" s="1"/>
  <c r="CK177"/>
  <c r="CJ177"/>
  <c r="CL177" s="1"/>
  <c r="CK176"/>
  <c r="CJ176"/>
  <c r="CL176" s="1"/>
  <c r="CK175"/>
  <c r="CJ175"/>
  <c r="CL175" s="1"/>
  <c r="CK174"/>
  <c r="CJ174"/>
  <c r="CL174" s="1"/>
  <c r="CK173"/>
  <c r="CJ173"/>
  <c r="CL173" s="1"/>
  <c r="CK172"/>
  <c r="CJ172"/>
  <c r="CL172" s="1"/>
  <c r="CK171"/>
  <c r="CJ171"/>
  <c r="CL171" s="1"/>
  <c r="CK170"/>
  <c r="CJ170"/>
  <c r="CL170" s="1"/>
  <c r="CK169"/>
  <c r="CJ169"/>
  <c r="CL169" s="1"/>
  <c r="CK168"/>
  <c r="CJ168"/>
  <c r="CL168" s="1"/>
  <c r="CK167"/>
  <c r="CJ167"/>
  <c r="CL167" s="1"/>
  <c r="CK166"/>
  <c r="CJ166"/>
  <c r="CL166" s="1"/>
  <c r="CK165"/>
  <c r="CJ165"/>
  <c r="CL165" s="1"/>
  <c r="CK164"/>
  <c r="CJ164"/>
  <c r="CL164" s="1"/>
  <c r="CK163"/>
  <c r="CJ163"/>
  <c r="CL163" s="1"/>
  <c r="CK162"/>
  <c r="CJ162"/>
  <c r="CL162" s="1"/>
  <c r="CK161"/>
  <c r="CJ161"/>
  <c r="CL161" s="1"/>
  <c r="CK160"/>
  <c r="CJ160"/>
  <c r="CL160" s="1"/>
  <c r="CK159"/>
  <c r="CJ159"/>
  <c r="CL159" s="1"/>
  <c r="CK158"/>
  <c r="CJ158"/>
  <c r="CL158" s="1"/>
  <c r="CK157"/>
  <c r="CJ157"/>
  <c r="CL157" s="1"/>
  <c r="CK156"/>
  <c r="CJ156"/>
  <c r="CL156" s="1"/>
  <c r="CK155"/>
  <c r="CJ155"/>
  <c r="CL155" s="1"/>
  <c r="CK154"/>
  <c r="CJ154"/>
  <c r="CL154" s="1"/>
  <c r="CK153"/>
  <c r="CJ153"/>
  <c r="CL153" s="1"/>
  <c r="CK152"/>
  <c r="CJ152"/>
  <c r="CL152" s="1"/>
  <c r="CK151"/>
  <c r="CJ151"/>
  <c r="CL151" s="1"/>
  <c r="CK150"/>
  <c r="CJ150"/>
  <c r="CL150" s="1"/>
  <c r="CK149"/>
  <c r="CJ149"/>
  <c r="CL149" s="1"/>
  <c r="CK148"/>
  <c r="CJ148"/>
  <c r="CL148" s="1"/>
  <c r="CK147"/>
  <c r="CJ147"/>
  <c r="CL147" s="1"/>
  <c r="CK146"/>
  <c r="CJ146"/>
  <c r="CL146" s="1"/>
  <c r="CK145"/>
  <c r="CJ145"/>
  <c r="CL145" s="1"/>
  <c r="CK144"/>
  <c r="CJ144"/>
  <c r="CL144" s="1"/>
  <c r="CK143"/>
  <c r="CJ143"/>
  <c r="CL143" s="1"/>
  <c r="CK142"/>
  <c r="CJ142"/>
  <c r="CL142" s="1"/>
  <c r="CK141"/>
  <c r="CJ141"/>
  <c r="CL141" s="1"/>
  <c r="CK140"/>
  <c r="CJ140"/>
  <c r="CL140" s="1"/>
  <c r="CK139"/>
  <c r="CJ139"/>
  <c r="CL139" s="1"/>
  <c r="CK138"/>
  <c r="CJ138"/>
  <c r="CL138" s="1"/>
  <c r="CK137"/>
  <c r="CJ137"/>
  <c r="CL137" s="1"/>
  <c r="CK136"/>
  <c r="CJ136"/>
  <c r="CL136" s="1"/>
  <c r="CK135"/>
  <c r="CJ135"/>
  <c r="CL135" s="1"/>
  <c r="CK134"/>
  <c r="CJ134"/>
  <c r="CL134" s="1"/>
  <c r="CK133"/>
  <c r="CJ133"/>
  <c r="CL133" s="1"/>
  <c r="CK132"/>
  <c r="CJ132"/>
  <c r="CL132" s="1"/>
  <c r="CK131"/>
  <c r="CJ131"/>
  <c r="CL131" s="1"/>
  <c r="CK130"/>
  <c r="CJ130"/>
  <c r="CL130" s="1"/>
  <c r="CK129"/>
  <c r="CJ129"/>
  <c r="CL129" s="1"/>
  <c r="CK128"/>
  <c r="CJ128"/>
  <c r="CL128" s="1"/>
  <c r="CK127"/>
  <c r="CJ127"/>
  <c r="CL127" s="1"/>
  <c r="CK126"/>
  <c r="CJ126"/>
  <c r="CL126" s="1"/>
  <c r="CK125"/>
  <c r="CJ125"/>
  <c r="CL125" s="1"/>
  <c r="CK124"/>
  <c r="CJ124"/>
  <c r="CL124" s="1"/>
  <c r="CK123"/>
  <c r="CJ123"/>
  <c r="CL123" s="1"/>
  <c r="CK122"/>
  <c r="CJ122"/>
  <c r="CL122" s="1"/>
  <c r="CK121"/>
  <c r="CJ121"/>
  <c r="CL121" s="1"/>
  <c r="CK120"/>
  <c r="CJ120"/>
  <c r="CL120" s="1"/>
  <c r="CK119"/>
  <c r="CJ119"/>
  <c r="CL119" s="1"/>
  <c r="CK118"/>
  <c r="CJ118"/>
  <c r="CL118" s="1"/>
  <c r="CK117"/>
  <c r="CJ117"/>
  <c r="CL117" s="1"/>
  <c r="CK116"/>
  <c r="CJ116"/>
  <c r="CL116" s="1"/>
  <c r="CK115"/>
  <c r="CJ115"/>
  <c r="CL115" s="1"/>
  <c r="CK114"/>
  <c r="CJ114"/>
  <c r="CL114" s="1"/>
  <c r="CK113"/>
  <c r="CJ113"/>
  <c r="CL113" s="1"/>
  <c r="CK112"/>
  <c r="CJ112"/>
  <c r="CL112" s="1"/>
  <c r="CK111"/>
  <c r="CJ111"/>
  <c r="CL111" s="1"/>
  <c r="CK110"/>
  <c r="CJ110"/>
  <c r="CL110" s="1"/>
  <c r="CK109"/>
  <c r="CJ109"/>
  <c r="CL109" s="1"/>
  <c r="CK108"/>
  <c r="CJ108"/>
  <c r="CL108" s="1"/>
  <c r="CK107"/>
  <c r="CJ107"/>
  <c r="CL107" s="1"/>
  <c r="CK106"/>
  <c r="CJ106"/>
  <c r="CL106" s="1"/>
  <c r="CK105"/>
  <c r="CJ105"/>
  <c r="CL105" s="1"/>
  <c r="CK104"/>
  <c r="CJ104"/>
  <c r="CL104" s="1"/>
  <c r="CK103"/>
  <c r="CJ103"/>
  <c r="CL103" s="1"/>
  <c r="CK102"/>
  <c r="CJ102"/>
  <c r="CL102" s="1"/>
  <c r="CK101"/>
  <c r="CJ101"/>
  <c r="CL101" s="1"/>
  <c r="CK100"/>
  <c r="CJ100"/>
  <c r="CL100" s="1"/>
  <c r="CK99"/>
  <c r="CJ99"/>
  <c r="CL99" s="1"/>
  <c r="CK98"/>
  <c r="CJ98"/>
  <c r="CL98" s="1"/>
  <c r="CK97"/>
  <c r="CJ97"/>
  <c r="CL97" s="1"/>
  <c r="CK96"/>
  <c r="CJ96"/>
  <c r="CL96" s="1"/>
  <c r="CK95"/>
  <c r="CJ95"/>
  <c r="CL95" s="1"/>
  <c r="CK94"/>
  <c r="CJ94"/>
  <c r="CL94" s="1"/>
  <c r="CK93"/>
  <c r="CJ93"/>
  <c r="CL93" s="1"/>
  <c r="CK92"/>
  <c r="CJ92"/>
  <c r="CL92" s="1"/>
  <c r="CK91"/>
  <c r="CJ91"/>
  <c r="CL91" s="1"/>
  <c r="CK90"/>
  <c r="CJ90"/>
  <c r="CL90" s="1"/>
  <c r="CK89"/>
  <c r="CJ89"/>
  <c r="CL89" s="1"/>
  <c r="CK88"/>
  <c r="CJ88"/>
  <c r="CL88" s="1"/>
  <c r="CK87"/>
  <c r="CJ87"/>
  <c r="CL87" s="1"/>
  <c r="CK86"/>
  <c r="CJ86"/>
  <c r="CL86" s="1"/>
  <c r="CK85"/>
  <c r="CJ85"/>
  <c r="CL85" s="1"/>
  <c r="CK84"/>
  <c r="CJ84"/>
  <c r="CL84" s="1"/>
  <c r="CK83"/>
  <c r="CJ83"/>
  <c r="CL83" s="1"/>
  <c r="CK82"/>
  <c r="CJ82"/>
  <c r="CL82" s="1"/>
  <c r="CK81"/>
  <c r="CJ81"/>
  <c r="CL81" s="1"/>
  <c r="CK80"/>
  <c r="CJ80"/>
  <c r="CL80" s="1"/>
  <c r="CK79"/>
  <c r="CJ79"/>
  <c r="CL79" s="1"/>
  <c r="CK78"/>
  <c r="CJ78"/>
  <c r="CL78" s="1"/>
  <c r="CK77"/>
  <c r="CJ77"/>
  <c r="CL77" s="1"/>
  <c r="CK76"/>
  <c r="CJ76"/>
  <c r="CL76" s="1"/>
  <c r="CK75"/>
  <c r="CJ75"/>
  <c r="CL75" s="1"/>
  <c r="CK74"/>
  <c r="CJ74"/>
  <c r="CL74" s="1"/>
  <c r="CK73"/>
  <c r="CJ73"/>
  <c r="CL73" s="1"/>
  <c r="CK72"/>
  <c r="CJ72"/>
  <c r="CL72" s="1"/>
  <c r="CK71"/>
  <c r="CJ71"/>
  <c r="CL71" s="1"/>
  <c r="CK70"/>
  <c r="CJ70"/>
  <c r="CL70" s="1"/>
  <c r="CK69"/>
  <c r="CJ69"/>
  <c r="CL69" s="1"/>
  <c r="CK68"/>
  <c r="CJ68"/>
  <c r="CL68" s="1"/>
  <c r="CK67"/>
  <c r="CJ67"/>
  <c r="CL67" s="1"/>
  <c r="CK66"/>
  <c r="CJ66"/>
  <c r="CL66" s="1"/>
  <c r="CK65"/>
  <c r="CJ65"/>
  <c r="CL65" s="1"/>
  <c r="CK64"/>
  <c r="CJ64"/>
  <c r="CL64" s="1"/>
  <c r="CK63"/>
  <c r="CJ63"/>
  <c r="CL63" s="1"/>
  <c r="CK62"/>
  <c r="CJ62"/>
  <c r="CL62" s="1"/>
  <c r="CK61"/>
  <c r="CJ61"/>
  <c r="CL61" s="1"/>
  <c r="CK60"/>
  <c r="CJ60"/>
  <c r="CL60" s="1"/>
  <c r="CK59"/>
  <c r="CJ59"/>
  <c r="CL59" s="1"/>
  <c r="CK58"/>
  <c r="CJ58"/>
  <c r="CL58" s="1"/>
  <c r="CK57"/>
  <c r="CJ57"/>
  <c r="CL57" s="1"/>
  <c r="CK56"/>
  <c r="CJ56"/>
  <c r="CL56" s="1"/>
  <c r="CK55"/>
  <c r="CJ55"/>
  <c r="CL55" s="1"/>
  <c r="CK54"/>
  <c r="CJ54"/>
  <c r="CL54" s="1"/>
  <c r="CK53"/>
  <c r="CJ53"/>
  <c r="CL53" s="1"/>
  <c r="CK52"/>
  <c r="CJ52"/>
  <c r="CL52" s="1"/>
  <c r="CK51"/>
  <c r="CJ51"/>
  <c r="CL51" s="1"/>
  <c r="CK50"/>
  <c r="CJ50"/>
  <c r="CL50" s="1"/>
  <c r="CK49"/>
  <c r="CJ49"/>
  <c r="CL49" s="1"/>
  <c r="CK48"/>
  <c r="CJ48"/>
  <c r="CL48" s="1"/>
  <c r="CK47"/>
  <c r="CJ47"/>
  <c r="CL47" s="1"/>
  <c r="CK46"/>
  <c r="CJ46"/>
  <c r="CL46" s="1"/>
  <c r="CK45"/>
  <c r="CJ45"/>
  <c r="CL45" s="1"/>
  <c r="CK44"/>
  <c r="CJ44"/>
  <c r="CL44" s="1"/>
  <c r="CK43"/>
  <c r="CJ43"/>
  <c r="CL43" s="1"/>
  <c r="CK42"/>
  <c r="CJ42"/>
  <c r="CL42" s="1"/>
  <c r="CK41"/>
  <c r="CJ41"/>
  <c r="CL41" s="1"/>
  <c r="CK40"/>
  <c r="CJ40"/>
  <c r="CL40" s="1"/>
  <c r="CK39"/>
  <c r="CJ39"/>
  <c r="CL39" s="1"/>
  <c r="CK38"/>
  <c r="CJ38"/>
  <c r="CL38" s="1"/>
  <c r="CK37"/>
  <c r="CJ37"/>
  <c r="CL37" s="1"/>
  <c r="CK36"/>
  <c r="CJ36"/>
  <c r="CL36" s="1"/>
  <c r="CK35"/>
  <c r="CJ35"/>
  <c r="CL35" s="1"/>
  <c r="CK34"/>
  <c r="CJ34"/>
  <c r="CL34" s="1"/>
  <c r="CK33"/>
  <c r="CJ33"/>
  <c r="CL33" s="1"/>
  <c r="CK32"/>
  <c r="CJ32"/>
  <c r="CL32" s="1"/>
  <c r="CK31"/>
  <c r="CJ31"/>
  <c r="CL31" s="1"/>
  <c r="CK30"/>
  <c r="CJ30"/>
  <c r="CL30" s="1"/>
  <c r="CK29"/>
  <c r="CJ29"/>
  <c r="CL29" s="1"/>
  <c r="CK28"/>
  <c r="CJ28"/>
  <c r="CL28" s="1"/>
  <c r="CK27"/>
  <c r="CJ27"/>
  <c r="CL27" s="1"/>
  <c r="CK26"/>
  <c r="CJ26"/>
  <c r="CL26" s="1"/>
  <c r="CK25"/>
  <c r="CJ25"/>
  <c r="CL25" s="1"/>
  <c r="CK24"/>
  <c r="CJ24"/>
  <c r="CL24" s="1"/>
  <c r="CK23"/>
  <c r="CJ23"/>
  <c r="CL23" s="1"/>
  <c r="CK22"/>
  <c r="CJ22"/>
  <c r="CL22" s="1"/>
  <c r="CK21"/>
  <c r="CJ21"/>
  <c r="CL21" s="1"/>
  <c r="CK20"/>
  <c r="CJ20"/>
  <c r="CL20" s="1"/>
  <c r="CK19"/>
  <c r="CJ19"/>
  <c r="CL19" s="1"/>
  <c r="CK18"/>
  <c r="CJ18"/>
  <c r="CL18" s="1"/>
  <c r="CK17"/>
  <c r="CJ17"/>
  <c r="CL17" s="1"/>
  <c r="CK16"/>
  <c r="CJ16"/>
  <c r="CL16" s="1"/>
  <c r="CK15"/>
  <c r="CJ15"/>
  <c r="CL15" s="1"/>
  <c r="CK14"/>
  <c r="CJ14"/>
  <c r="CL14" s="1"/>
  <c r="CK13"/>
  <c r="CJ13"/>
  <c r="CL13" s="1"/>
  <c r="CK12"/>
  <c r="CJ12"/>
  <c r="CL12" s="1"/>
  <c r="CK11"/>
  <c r="CJ11"/>
  <c r="CL11" s="1"/>
  <c r="CK10"/>
  <c r="CJ10"/>
  <c r="CL10" s="1"/>
  <c r="CK9"/>
  <c r="CJ9"/>
  <c r="CL9" s="1"/>
  <c r="CK8"/>
  <c r="CJ8"/>
  <c r="CL8" s="1"/>
  <c r="CK7"/>
  <c r="CJ7"/>
  <c r="CL7" s="1"/>
  <c r="CK6"/>
  <c r="CJ6"/>
  <c r="CL6" s="1"/>
  <c r="CK5"/>
  <c r="CJ5"/>
  <c r="CL5" s="1"/>
  <c r="CK4"/>
  <c r="CJ4"/>
  <c r="CL4" s="1"/>
  <c r="CK3"/>
  <c r="CJ3"/>
  <c r="CL3" s="1"/>
  <c r="CK2"/>
  <c r="CJ2"/>
  <c r="CL2" s="1"/>
  <c r="CH201"/>
  <c r="CG201"/>
  <c r="CI201" s="1"/>
  <c r="CM201" s="1"/>
  <c r="CH200"/>
  <c r="CG200"/>
  <c r="CI200" s="1"/>
  <c r="CM200" s="1"/>
  <c r="CH199"/>
  <c r="CG199"/>
  <c r="CI199" s="1"/>
  <c r="CM199" s="1"/>
  <c r="CH198"/>
  <c r="CG198"/>
  <c r="CI198" s="1"/>
  <c r="CM198" s="1"/>
  <c r="CH197"/>
  <c r="CG197"/>
  <c r="CI197" s="1"/>
  <c r="CM197" s="1"/>
  <c r="CH196"/>
  <c r="CG196"/>
  <c r="CI196" s="1"/>
  <c r="CM196" s="1"/>
  <c r="CH195"/>
  <c r="CG195"/>
  <c r="CI195" s="1"/>
  <c r="CM195" s="1"/>
  <c r="CH194"/>
  <c r="CG194"/>
  <c r="CI194" s="1"/>
  <c r="CM194" s="1"/>
  <c r="CH193"/>
  <c r="CG193"/>
  <c r="CI193" s="1"/>
  <c r="CM193" s="1"/>
  <c r="CH192"/>
  <c r="CG192"/>
  <c r="CI192" s="1"/>
  <c r="CM192" s="1"/>
  <c r="CH191"/>
  <c r="CG191"/>
  <c r="CI191" s="1"/>
  <c r="CM191" s="1"/>
  <c r="CH190"/>
  <c r="CG190"/>
  <c r="CI190" s="1"/>
  <c r="CM190" s="1"/>
  <c r="CH189"/>
  <c r="CG189"/>
  <c r="CI189" s="1"/>
  <c r="CM189" s="1"/>
  <c r="CH188"/>
  <c r="CG188"/>
  <c r="CI188" s="1"/>
  <c r="CM188" s="1"/>
  <c r="CH187"/>
  <c r="CG187"/>
  <c r="CI187" s="1"/>
  <c r="CM187" s="1"/>
  <c r="CH186"/>
  <c r="CG186"/>
  <c r="CI186" s="1"/>
  <c r="CM186" s="1"/>
  <c r="CH185"/>
  <c r="CG185"/>
  <c r="CI185" s="1"/>
  <c r="CM185" s="1"/>
  <c r="CH184"/>
  <c r="CG184"/>
  <c r="CI184" s="1"/>
  <c r="CM184" s="1"/>
  <c r="CH183"/>
  <c r="CG183"/>
  <c r="CI183" s="1"/>
  <c r="CM183" s="1"/>
  <c r="CH182"/>
  <c r="CG182"/>
  <c r="CI182" s="1"/>
  <c r="CM182" s="1"/>
  <c r="CH181"/>
  <c r="CG181"/>
  <c r="CI181" s="1"/>
  <c r="CM181" s="1"/>
  <c r="CH180"/>
  <c r="CG180"/>
  <c r="CI180" s="1"/>
  <c r="CM180" s="1"/>
  <c r="CH179"/>
  <c r="CG179"/>
  <c r="CI179" s="1"/>
  <c r="CM179" s="1"/>
  <c r="CH178"/>
  <c r="CG178"/>
  <c r="CI178" s="1"/>
  <c r="CM178" s="1"/>
  <c r="CH177"/>
  <c r="CG177"/>
  <c r="CI177" s="1"/>
  <c r="CM177" s="1"/>
  <c r="CH176"/>
  <c r="CG176"/>
  <c r="CI176" s="1"/>
  <c r="CM176" s="1"/>
  <c r="CH175"/>
  <c r="CG175"/>
  <c r="CI175" s="1"/>
  <c r="CM175" s="1"/>
  <c r="CH174"/>
  <c r="CG174"/>
  <c r="CI174" s="1"/>
  <c r="CM174" s="1"/>
  <c r="CH173"/>
  <c r="CG173"/>
  <c r="CI173" s="1"/>
  <c r="CM173" s="1"/>
  <c r="CH172"/>
  <c r="CG172"/>
  <c r="CI172" s="1"/>
  <c r="CM172" s="1"/>
  <c r="CH171"/>
  <c r="CG171"/>
  <c r="CI171" s="1"/>
  <c r="CM171" s="1"/>
  <c r="CH170"/>
  <c r="CG170"/>
  <c r="CI170" s="1"/>
  <c r="CM170" s="1"/>
  <c r="CH169"/>
  <c r="CG169"/>
  <c r="CI169" s="1"/>
  <c r="CM169" s="1"/>
  <c r="CH168"/>
  <c r="CG168"/>
  <c r="CI168" s="1"/>
  <c r="CM168" s="1"/>
  <c r="CH167"/>
  <c r="CG167"/>
  <c r="CI167" s="1"/>
  <c r="CM167" s="1"/>
  <c r="CH166"/>
  <c r="CG166"/>
  <c r="CI166" s="1"/>
  <c r="CM166" s="1"/>
  <c r="CH165"/>
  <c r="CG165"/>
  <c r="CI165" s="1"/>
  <c r="CM165" s="1"/>
  <c r="CH164"/>
  <c r="CG164"/>
  <c r="CI164" s="1"/>
  <c r="CM164" s="1"/>
  <c r="CH163"/>
  <c r="CG163"/>
  <c r="CI163" s="1"/>
  <c r="CM163" s="1"/>
  <c r="CH162"/>
  <c r="CG162"/>
  <c r="CI162" s="1"/>
  <c r="CM162" s="1"/>
  <c r="CH161"/>
  <c r="CG161"/>
  <c r="CI161" s="1"/>
  <c r="CM161" s="1"/>
  <c r="CH160"/>
  <c r="CG160"/>
  <c r="CI160" s="1"/>
  <c r="CM160" s="1"/>
  <c r="CH159"/>
  <c r="CG159"/>
  <c r="CI159" s="1"/>
  <c r="CM159" s="1"/>
  <c r="CH158"/>
  <c r="CG158"/>
  <c r="CI158" s="1"/>
  <c r="CM158" s="1"/>
  <c r="CH157"/>
  <c r="CG157"/>
  <c r="CI157" s="1"/>
  <c r="CM157" s="1"/>
  <c r="CH156"/>
  <c r="CG156"/>
  <c r="CI156" s="1"/>
  <c r="CM156" s="1"/>
  <c r="CH155"/>
  <c r="CG155"/>
  <c r="CI155" s="1"/>
  <c r="CM155" s="1"/>
  <c r="CH154"/>
  <c r="CG154"/>
  <c r="CI154" s="1"/>
  <c r="CM154" s="1"/>
  <c r="CH153"/>
  <c r="CG153"/>
  <c r="CI153" s="1"/>
  <c r="CM153" s="1"/>
  <c r="CH152"/>
  <c r="CG152"/>
  <c r="CI152" s="1"/>
  <c r="CM152" s="1"/>
  <c r="CH151"/>
  <c r="CG151"/>
  <c r="CI151" s="1"/>
  <c r="CM151" s="1"/>
  <c r="CH150"/>
  <c r="CG150"/>
  <c r="CI150" s="1"/>
  <c r="CM150" s="1"/>
  <c r="CH149"/>
  <c r="CG149"/>
  <c r="CI149" s="1"/>
  <c r="CM149" s="1"/>
  <c r="CH148"/>
  <c r="CG148"/>
  <c r="CI148" s="1"/>
  <c r="CM148" s="1"/>
  <c r="CH147"/>
  <c r="CG147"/>
  <c r="CI147" s="1"/>
  <c r="CM147" s="1"/>
  <c r="CH146"/>
  <c r="CG146"/>
  <c r="CI146" s="1"/>
  <c r="CM146" s="1"/>
  <c r="CH145"/>
  <c r="CG145"/>
  <c r="CI145" s="1"/>
  <c r="CM145" s="1"/>
  <c r="CH144"/>
  <c r="CG144"/>
  <c r="CI144" s="1"/>
  <c r="CM144" s="1"/>
  <c r="CH143"/>
  <c r="CG143"/>
  <c r="CI143" s="1"/>
  <c r="CM143" s="1"/>
  <c r="CH142"/>
  <c r="CG142"/>
  <c r="CI142" s="1"/>
  <c r="CM142" s="1"/>
  <c r="CH141"/>
  <c r="CG141"/>
  <c r="CI141" s="1"/>
  <c r="CM141" s="1"/>
  <c r="CH140"/>
  <c r="CG140"/>
  <c r="CI140" s="1"/>
  <c r="CM140" s="1"/>
  <c r="CH139"/>
  <c r="CG139"/>
  <c r="CI139" s="1"/>
  <c r="CM139" s="1"/>
  <c r="CH138"/>
  <c r="CG138"/>
  <c r="CI138" s="1"/>
  <c r="CM138" s="1"/>
  <c r="CH137"/>
  <c r="CG137"/>
  <c r="CI137" s="1"/>
  <c r="CM137" s="1"/>
  <c r="CH136"/>
  <c r="CG136"/>
  <c r="CI136" s="1"/>
  <c r="CM136" s="1"/>
  <c r="CH135"/>
  <c r="CG135"/>
  <c r="CI135" s="1"/>
  <c r="CM135" s="1"/>
  <c r="CH134"/>
  <c r="CG134"/>
  <c r="CI134" s="1"/>
  <c r="CM134" s="1"/>
  <c r="CH133"/>
  <c r="CG133"/>
  <c r="CI133" s="1"/>
  <c r="CM133" s="1"/>
  <c r="CH132"/>
  <c r="CG132"/>
  <c r="CI132" s="1"/>
  <c r="CM132" s="1"/>
  <c r="CH131"/>
  <c r="CG131"/>
  <c r="CI131" s="1"/>
  <c r="CM131" s="1"/>
  <c r="CH130"/>
  <c r="CG130"/>
  <c r="CI130" s="1"/>
  <c r="CM130" s="1"/>
  <c r="CH129"/>
  <c r="CG129"/>
  <c r="CI129" s="1"/>
  <c r="CM129" s="1"/>
  <c r="CH128"/>
  <c r="CG128"/>
  <c r="CI128" s="1"/>
  <c r="CM128" s="1"/>
  <c r="CH127"/>
  <c r="CG127"/>
  <c r="CI127" s="1"/>
  <c r="CM127" s="1"/>
  <c r="CH126"/>
  <c r="CG126"/>
  <c r="CI126" s="1"/>
  <c r="CM126" s="1"/>
  <c r="CH125"/>
  <c r="CG125"/>
  <c r="CI125" s="1"/>
  <c r="CM125" s="1"/>
  <c r="CH124"/>
  <c r="CG124"/>
  <c r="CI124" s="1"/>
  <c r="CM124" s="1"/>
  <c r="CH123"/>
  <c r="CG123"/>
  <c r="CI123" s="1"/>
  <c r="CM123" s="1"/>
  <c r="CH122"/>
  <c r="CG122"/>
  <c r="CI122" s="1"/>
  <c r="CM122" s="1"/>
  <c r="CH121"/>
  <c r="CG121"/>
  <c r="CI121" s="1"/>
  <c r="CM121" s="1"/>
  <c r="CH120"/>
  <c r="CG120"/>
  <c r="CI120" s="1"/>
  <c r="CM120" s="1"/>
  <c r="CH119"/>
  <c r="CG119"/>
  <c r="CI119" s="1"/>
  <c r="CM119" s="1"/>
  <c r="CH118"/>
  <c r="CG118"/>
  <c r="CI118" s="1"/>
  <c r="CM118" s="1"/>
  <c r="CH117"/>
  <c r="CG117"/>
  <c r="CI117" s="1"/>
  <c r="CM117" s="1"/>
  <c r="CH116"/>
  <c r="CG116"/>
  <c r="CI116" s="1"/>
  <c r="CM116" s="1"/>
  <c r="CH115"/>
  <c r="CG115"/>
  <c r="CI115" s="1"/>
  <c r="CM115" s="1"/>
  <c r="CH114"/>
  <c r="CG114"/>
  <c r="CI114" s="1"/>
  <c r="CM114" s="1"/>
  <c r="CH113"/>
  <c r="CG113"/>
  <c r="CI113" s="1"/>
  <c r="CM113" s="1"/>
  <c r="CH112"/>
  <c r="CG112"/>
  <c r="CI112" s="1"/>
  <c r="CM112" s="1"/>
  <c r="CH111"/>
  <c r="CG111"/>
  <c r="CI111" s="1"/>
  <c r="CM111" s="1"/>
  <c r="CH110"/>
  <c r="CG110"/>
  <c r="CI110" s="1"/>
  <c r="CM110" s="1"/>
  <c r="CH109"/>
  <c r="CG109"/>
  <c r="CI109" s="1"/>
  <c r="CM109" s="1"/>
  <c r="CH108"/>
  <c r="CG108"/>
  <c r="CI108" s="1"/>
  <c r="CM108" s="1"/>
  <c r="CH107"/>
  <c r="CG107"/>
  <c r="CI107" s="1"/>
  <c r="CM107" s="1"/>
  <c r="CH106"/>
  <c r="CG106"/>
  <c r="CI106" s="1"/>
  <c r="CM106" s="1"/>
  <c r="CH105"/>
  <c r="CG105"/>
  <c r="CI105" s="1"/>
  <c r="CM105" s="1"/>
  <c r="CH104"/>
  <c r="CG104"/>
  <c r="CI104" s="1"/>
  <c r="CM104" s="1"/>
  <c r="CH103"/>
  <c r="CG103"/>
  <c r="CI103" s="1"/>
  <c r="CM103" s="1"/>
  <c r="CH102"/>
  <c r="CG102"/>
  <c r="CI102" s="1"/>
  <c r="CM102" s="1"/>
  <c r="CH101"/>
  <c r="CG101"/>
  <c r="CI101" s="1"/>
  <c r="CM101" s="1"/>
  <c r="CH100"/>
  <c r="CG100"/>
  <c r="CI100" s="1"/>
  <c r="CM100" s="1"/>
  <c r="CH99"/>
  <c r="CG99"/>
  <c r="CI99" s="1"/>
  <c r="CM99" s="1"/>
  <c r="CH98"/>
  <c r="CG98"/>
  <c r="CI98" s="1"/>
  <c r="CM98" s="1"/>
  <c r="CH97"/>
  <c r="CG97"/>
  <c r="CI97" s="1"/>
  <c r="CM97" s="1"/>
  <c r="CH96"/>
  <c r="CG96"/>
  <c r="CI96" s="1"/>
  <c r="CM96" s="1"/>
  <c r="CH95"/>
  <c r="CG95"/>
  <c r="CI95" s="1"/>
  <c r="CM95" s="1"/>
  <c r="CH94"/>
  <c r="CG94"/>
  <c r="CI94" s="1"/>
  <c r="CM94" s="1"/>
  <c r="CH93"/>
  <c r="CG93"/>
  <c r="CI93" s="1"/>
  <c r="CM93" s="1"/>
  <c r="CH92"/>
  <c r="CG92"/>
  <c r="CI92" s="1"/>
  <c r="CM92" s="1"/>
  <c r="CH91"/>
  <c r="CG91"/>
  <c r="CI91" s="1"/>
  <c r="CM91" s="1"/>
  <c r="CH90"/>
  <c r="CG90"/>
  <c r="CI90" s="1"/>
  <c r="CM90" s="1"/>
  <c r="CH89"/>
  <c r="CG89"/>
  <c r="CI89" s="1"/>
  <c r="CM89" s="1"/>
  <c r="CH88"/>
  <c r="CG88"/>
  <c r="CI88" s="1"/>
  <c r="CM88" s="1"/>
  <c r="CH87"/>
  <c r="CG87"/>
  <c r="CI87" s="1"/>
  <c r="CM87" s="1"/>
  <c r="CH86"/>
  <c r="CG86"/>
  <c r="CI86" s="1"/>
  <c r="CM86" s="1"/>
  <c r="CH85"/>
  <c r="CG85"/>
  <c r="CI85" s="1"/>
  <c r="CM85" s="1"/>
  <c r="CH84"/>
  <c r="CG84"/>
  <c r="CI84" s="1"/>
  <c r="CM84" s="1"/>
  <c r="CH83"/>
  <c r="CG83"/>
  <c r="CI83" s="1"/>
  <c r="CM83" s="1"/>
  <c r="CH82"/>
  <c r="CG82"/>
  <c r="CI82" s="1"/>
  <c r="CM82" s="1"/>
  <c r="CH81"/>
  <c r="CG81"/>
  <c r="CI81" s="1"/>
  <c r="CM81" s="1"/>
  <c r="CH80"/>
  <c r="CG80"/>
  <c r="CI80" s="1"/>
  <c r="CM80" s="1"/>
  <c r="CH79"/>
  <c r="CG79"/>
  <c r="CI79" s="1"/>
  <c r="CM79" s="1"/>
  <c r="CH78"/>
  <c r="CG78"/>
  <c r="CI78" s="1"/>
  <c r="CM78" s="1"/>
  <c r="CH77"/>
  <c r="CG77"/>
  <c r="CI77" s="1"/>
  <c r="CM77" s="1"/>
  <c r="CH76"/>
  <c r="CG76"/>
  <c r="CI76" s="1"/>
  <c r="CM76" s="1"/>
  <c r="CH75"/>
  <c r="CG75"/>
  <c r="CI75" s="1"/>
  <c r="CM75" s="1"/>
  <c r="CH74"/>
  <c r="CG74"/>
  <c r="CI74" s="1"/>
  <c r="CM74" s="1"/>
  <c r="CH73"/>
  <c r="CG73"/>
  <c r="CI73" s="1"/>
  <c r="CM73" s="1"/>
  <c r="CH72"/>
  <c r="CG72"/>
  <c r="CI72" s="1"/>
  <c r="CM72" s="1"/>
  <c r="CH71"/>
  <c r="CG71"/>
  <c r="CI71" s="1"/>
  <c r="CM71" s="1"/>
  <c r="CH70"/>
  <c r="CG70"/>
  <c r="CI70" s="1"/>
  <c r="CM70" s="1"/>
  <c r="CH69"/>
  <c r="CG69"/>
  <c r="CI69" s="1"/>
  <c r="CM69" s="1"/>
  <c r="CH68"/>
  <c r="CG68"/>
  <c r="CI68" s="1"/>
  <c r="CM68" s="1"/>
  <c r="CH67"/>
  <c r="CG67"/>
  <c r="CI67" s="1"/>
  <c r="CM67" s="1"/>
  <c r="CH66"/>
  <c r="CG66"/>
  <c r="CI66" s="1"/>
  <c r="CM66" s="1"/>
  <c r="CH65"/>
  <c r="CG65"/>
  <c r="CI65" s="1"/>
  <c r="CM65" s="1"/>
  <c r="CH64"/>
  <c r="CG64"/>
  <c r="CI64" s="1"/>
  <c r="CM64" s="1"/>
  <c r="CH63"/>
  <c r="CG63"/>
  <c r="CI63" s="1"/>
  <c r="CM63" s="1"/>
  <c r="CH62"/>
  <c r="CG62"/>
  <c r="CI62" s="1"/>
  <c r="CM62" s="1"/>
  <c r="CH61"/>
  <c r="CG61"/>
  <c r="CI61" s="1"/>
  <c r="CM61" s="1"/>
  <c r="CH60"/>
  <c r="CG60"/>
  <c r="CI60" s="1"/>
  <c r="CM60" s="1"/>
  <c r="CH59"/>
  <c r="CG59"/>
  <c r="CI59" s="1"/>
  <c r="CM59" s="1"/>
  <c r="CH58"/>
  <c r="CG58"/>
  <c r="CI58" s="1"/>
  <c r="CM58" s="1"/>
  <c r="CH57"/>
  <c r="CG57"/>
  <c r="CI57" s="1"/>
  <c r="CM57" s="1"/>
  <c r="CH56"/>
  <c r="CG56"/>
  <c r="CI56" s="1"/>
  <c r="CM56" s="1"/>
  <c r="CH55"/>
  <c r="CG55"/>
  <c r="CI55" s="1"/>
  <c r="CM55" s="1"/>
  <c r="CH54"/>
  <c r="CG54"/>
  <c r="CI54" s="1"/>
  <c r="CM54" s="1"/>
  <c r="CH53"/>
  <c r="CG53"/>
  <c r="CI53" s="1"/>
  <c r="CM53" s="1"/>
  <c r="CH52"/>
  <c r="CG52"/>
  <c r="CI52" s="1"/>
  <c r="CM52" s="1"/>
  <c r="CH51"/>
  <c r="CG51"/>
  <c r="CI51" s="1"/>
  <c r="CM51" s="1"/>
  <c r="CH50"/>
  <c r="CG50"/>
  <c r="CI50" s="1"/>
  <c r="CM50" s="1"/>
  <c r="CH49"/>
  <c r="CG49"/>
  <c r="CI49" s="1"/>
  <c r="CM49" s="1"/>
  <c r="CH48"/>
  <c r="CG48"/>
  <c r="CI48" s="1"/>
  <c r="CM48" s="1"/>
  <c r="CH47"/>
  <c r="CG47"/>
  <c r="CI47" s="1"/>
  <c r="CM47" s="1"/>
  <c r="CH46"/>
  <c r="CG46"/>
  <c r="CI46" s="1"/>
  <c r="CM46" s="1"/>
  <c r="CH45"/>
  <c r="CG45"/>
  <c r="CI45" s="1"/>
  <c r="CM45" s="1"/>
  <c r="CH44"/>
  <c r="CG44"/>
  <c r="CI44" s="1"/>
  <c r="CM44" s="1"/>
  <c r="CH43"/>
  <c r="CG43"/>
  <c r="CI43" s="1"/>
  <c r="CM43" s="1"/>
  <c r="CH42"/>
  <c r="CG42"/>
  <c r="CI42" s="1"/>
  <c r="CM42" s="1"/>
  <c r="CH41"/>
  <c r="CG41"/>
  <c r="CI41" s="1"/>
  <c r="CM41" s="1"/>
  <c r="CH40"/>
  <c r="CG40"/>
  <c r="CI40" s="1"/>
  <c r="CM40" s="1"/>
  <c r="CH39"/>
  <c r="CG39"/>
  <c r="CI39" s="1"/>
  <c r="CM39" s="1"/>
  <c r="CH38"/>
  <c r="CG38"/>
  <c r="CI38" s="1"/>
  <c r="CM38" s="1"/>
  <c r="CH37"/>
  <c r="CG37"/>
  <c r="CI37" s="1"/>
  <c r="CM37" s="1"/>
  <c r="CH36"/>
  <c r="CG36"/>
  <c r="CI36" s="1"/>
  <c r="CM36" s="1"/>
  <c r="CH35"/>
  <c r="CG35"/>
  <c r="CI35" s="1"/>
  <c r="CM35" s="1"/>
  <c r="CH34"/>
  <c r="CG34"/>
  <c r="CI34" s="1"/>
  <c r="CM34" s="1"/>
  <c r="CH33"/>
  <c r="CG33"/>
  <c r="CI33" s="1"/>
  <c r="CM33" s="1"/>
  <c r="CH32"/>
  <c r="CG32"/>
  <c r="CI32" s="1"/>
  <c r="CM32" s="1"/>
  <c r="CH31"/>
  <c r="CG31"/>
  <c r="CI31" s="1"/>
  <c r="CM31" s="1"/>
  <c r="CH30"/>
  <c r="CG30"/>
  <c r="CI30" s="1"/>
  <c r="CM30" s="1"/>
  <c r="CH29"/>
  <c r="CG29"/>
  <c r="CI29" s="1"/>
  <c r="CM29" s="1"/>
  <c r="CH28"/>
  <c r="CG28"/>
  <c r="CI28" s="1"/>
  <c r="CM28" s="1"/>
  <c r="CH27"/>
  <c r="CG27"/>
  <c r="CI27" s="1"/>
  <c r="CM27" s="1"/>
  <c r="CH26"/>
  <c r="CG26"/>
  <c r="CI26" s="1"/>
  <c r="CM26" s="1"/>
  <c r="CH25"/>
  <c r="CG25"/>
  <c r="CI25" s="1"/>
  <c r="CM25" s="1"/>
  <c r="CH24"/>
  <c r="CG24"/>
  <c r="CI24" s="1"/>
  <c r="CM24" s="1"/>
  <c r="CH23"/>
  <c r="CG23"/>
  <c r="CI23" s="1"/>
  <c r="CM23" s="1"/>
  <c r="CH22"/>
  <c r="CG22"/>
  <c r="CI22" s="1"/>
  <c r="CM22" s="1"/>
  <c r="CH21"/>
  <c r="CG21"/>
  <c r="CI21" s="1"/>
  <c r="CM21" s="1"/>
  <c r="CH20"/>
  <c r="CG20"/>
  <c r="CI20" s="1"/>
  <c r="CM20" s="1"/>
  <c r="CH19"/>
  <c r="CG19"/>
  <c r="CI19" s="1"/>
  <c r="CM19" s="1"/>
  <c r="CH18"/>
  <c r="CG18"/>
  <c r="CI18" s="1"/>
  <c r="CM18" s="1"/>
  <c r="CH17"/>
  <c r="CG17"/>
  <c r="CI17" s="1"/>
  <c r="CM17" s="1"/>
  <c r="CH16"/>
  <c r="CG16"/>
  <c r="CI16" s="1"/>
  <c r="CM16" s="1"/>
  <c r="CH15"/>
  <c r="CG15"/>
  <c r="CI15" s="1"/>
  <c r="CM15" s="1"/>
  <c r="CH14"/>
  <c r="CG14"/>
  <c r="CI14" s="1"/>
  <c r="CM14" s="1"/>
  <c r="CH13"/>
  <c r="CG13"/>
  <c r="CI13" s="1"/>
  <c r="CM13" s="1"/>
  <c r="CH12"/>
  <c r="CG12"/>
  <c r="CI12" s="1"/>
  <c r="CM12" s="1"/>
  <c r="CH11"/>
  <c r="CG11"/>
  <c r="CI11" s="1"/>
  <c r="CM11" s="1"/>
  <c r="CH10"/>
  <c r="CG10"/>
  <c r="CI10" s="1"/>
  <c r="CM10" s="1"/>
  <c r="CH9"/>
  <c r="CG9"/>
  <c r="CI9" s="1"/>
  <c r="CM9" s="1"/>
  <c r="CH8"/>
  <c r="CG8"/>
  <c r="CI8" s="1"/>
  <c r="CM8" s="1"/>
  <c r="CH7"/>
  <c r="CG7"/>
  <c r="CI7" s="1"/>
  <c r="CM7" s="1"/>
  <c r="CH6"/>
  <c r="CG6"/>
  <c r="CI6" s="1"/>
  <c r="CM6" s="1"/>
  <c r="CH5"/>
  <c r="CG5"/>
  <c r="CI5" s="1"/>
  <c r="CM5" s="1"/>
  <c r="CH4"/>
  <c r="CG4"/>
  <c r="CI4" s="1"/>
  <c r="CM4" s="1"/>
  <c r="CH3"/>
  <c r="CG3"/>
  <c r="CI3" s="1"/>
  <c r="CM3" s="1"/>
  <c r="CH2"/>
  <c r="CG2"/>
  <c r="CI2" s="1"/>
  <c r="CM2" s="1"/>
  <c r="CF201"/>
  <c r="CF200"/>
  <c r="CF199"/>
  <c r="CF198"/>
  <c r="CF197"/>
  <c r="CF196"/>
  <c r="CF195"/>
  <c r="CF194"/>
  <c r="CF193"/>
  <c r="CF192"/>
  <c r="CF191"/>
  <c r="CF190"/>
  <c r="CF189"/>
  <c r="CF188"/>
  <c r="CF187"/>
  <c r="CF186"/>
  <c r="CF185"/>
  <c r="CF184"/>
  <c r="CF183"/>
  <c r="CF182"/>
  <c r="CF181"/>
  <c r="CF180"/>
  <c r="CF179"/>
  <c r="CF178"/>
  <c r="CF177"/>
  <c r="CF176"/>
  <c r="CF175"/>
  <c r="CF174"/>
  <c r="CF173"/>
  <c r="CF172"/>
  <c r="CF171"/>
  <c r="CF170"/>
  <c r="CF169"/>
  <c r="CF168"/>
  <c r="CF167"/>
  <c r="CF166"/>
  <c r="CF165"/>
  <c r="CF164"/>
  <c r="CF163"/>
  <c r="CF162"/>
  <c r="CF161"/>
  <c r="CF160"/>
  <c r="CF159"/>
  <c r="CF158"/>
  <c r="CF157"/>
  <c r="CF156"/>
  <c r="CF155"/>
  <c r="CF154"/>
  <c r="CF153"/>
  <c r="CF152"/>
  <c r="CF151"/>
  <c r="CF150"/>
  <c r="CF149"/>
  <c r="CF148"/>
  <c r="CF147"/>
  <c r="CF146"/>
  <c r="CF145"/>
  <c r="CF144"/>
  <c r="CF143"/>
  <c r="CF142"/>
  <c r="CF141"/>
  <c r="CF140"/>
  <c r="CF139"/>
  <c r="CF138"/>
  <c r="CF137"/>
  <c r="CF136"/>
  <c r="CF135"/>
  <c r="CF134"/>
  <c r="CF133"/>
  <c r="CF132"/>
  <c r="CF131"/>
  <c r="CF130"/>
  <c r="CF129"/>
  <c r="CF128"/>
  <c r="CF127"/>
  <c r="CF126"/>
  <c r="CF125"/>
  <c r="CF124"/>
  <c r="CF123"/>
  <c r="CF122"/>
  <c r="CF121"/>
  <c r="CF120"/>
  <c r="CF119"/>
  <c r="CF118"/>
  <c r="CF117"/>
  <c r="CF116"/>
  <c r="CF115"/>
  <c r="CF114"/>
  <c r="CF113"/>
  <c r="CF112"/>
  <c r="CF111"/>
  <c r="CF110"/>
  <c r="CF109"/>
  <c r="CF108"/>
  <c r="CF107"/>
  <c r="CF106"/>
  <c r="CF105"/>
  <c r="CF104"/>
  <c r="CF103"/>
  <c r="CF102"/>
  <c r="CF101"/>
  <c r="CF100"/>
  <c r="CF99"/>
  <c r="CF98"/>
  <c r="CF97"/>
  <c r="CF96"/>
  <c r="CF95"/>
  <c r="CF94"/>
  <c r="CF93"/>
  <c r="CF92"/>
  <c r="CF91"/>
  <c r="CF90"/>
  <c r="CF89"/>
  <c r="CF88"/>
  <c r="CF87"/>
  <c r="CF86"/>
  <c r="CF85"/>
  <c r="CF84"/>
  <c r="CF83"/>
  <c r="CF82"/>
  <c r="CF81"/>
  <c r="CF80"/>
  <c r="CF79"/>
  <c r="CF78"/>
  <c r="CF77"/>
  <c r="CF76"/>
  <c r="CF75"/>
  <c r="CF74"/>
  <c r="CF73"/>
  <c r="CF72"/>
  <c r="CF71"/>
  <c r="CF70"/>
  <c r="CF69"/>
  <c r="CF68"/>
  <c r="CF67"/>
  <c r="CF66"/>
  <c r="CF65"/>
  <c r="CF64"/>
  <c r="CF63"/>
  <c r="CF62"/>
  <c r="CF61"/>
  <c r="CF60"/>
  <c r="CF59"/>
  <c r="CF58"/>
  <c r="CF57"/>
  <c r="CF56"/>
  <c r="CF55"/>
  <c r="CF54"/>
  <c r="CF53"/>
  <c r="CF52"/>
  <c r="CF51"/>
  <c r="CF50"/>
  <c r="CF49"/>
  <c r="CF48"/>
  <c r="CF47"/>
  <c r="CF46"/>
  <c r="CF45"/>
  <c r="CF44"/>
  <c r="CF43"/>
  <c r="CF42"/>
  <c r="CF41"/>
  <c r="CF40"/>
  <c r="CF39"/>
  <c r="CF38"/>
  <c r="CF37"/>
  <c r="CF36"/>
  <c r="CF35"/>
  <c r="CF34"/>
  <c r="CF33"/>
  <c r="CF32"/>
  <c r="CF31"/>
  <c r="CF30"/>
  <c r="CF29"/>
  <c r="CF28"/>
  <c r="CF27"/>
  <c r="CF26"/>
  <c r="CF25"/>
  <c r="CF24"/>
  <c r="CF23"/>
  <c r="CF22"/>
  <c r="CF21"/>
  <c r="CF20"/>
  <c r="CF19"/>
  <c r="CF18"/>
  <c r="CF17"/>
  <c r="CF16"/>
  <c r="CF15"/>
  <c r="CF14"/>
  <c r="CF13"/>
  <c r="CF12"/>
  <c r="CF11"/>
  <c r="CF10"/>
  <c r="CF9"/>
  <c r="CF8"/>
  <c r="CF7"/>
  <c r="CF6"/>
  <c r="CF5"/>
  <c r="CF4"/>
  <c r="CF3"/>
  <c r="CF2"/>
  <c r="CU9" l="1"/>
  <c r="CN9"/>
  <c r="CQ9" s="1"/>
  <c r="CR9" s="1"/>
  <c r="CS9"/>
  <c r="CO9"/>
  <c r="CP9"/>
  <c r="CU17"/>
  <c r="CS17"/>
  <c r="CN17"/>
  <c r="CQ17" s="1"/>
  <c r="CR17" s="1"/>
  <c r="CO17"/>
  <c r="CP17"/>
  <c r="CU21"/>
  <c r="CS21"/>
  <c r="CT21" s="1"/>
  <c r="CV21" s="1"/>
  <c r="CW21" s="1"/>
  <c r="CN21"/>
  <c r="CQ21" s="1"/>
  <c r="CR21" s="1"/>
  <c r="CO21"/>
  <c r="CP21"/>
  <c r="CU29"/>
  <c r="CN29"/>
  <c r="CQ29" s="1"/>
  <c r="CR29" s="1"/>
  <c r="CO29"/>
  <c r="CS29"/>
  <c r="CP29"/>
  <c r="CU37"/>
  <c r="CS37"/>
  <c r="CT37" s="1"/>
  <c r="CV37" s="1"/>
  <c r="CW37" s="1"/>
  <c r="CN37"/>
  <c r="CQ37" s="1"/>
  <c r="CR37" s="1"/>
  <c r="CO37"/>
  <c r="CP37"/>
  <c r="CU45"/>
  <c r="CN45"/>
  <c r="CQ45" s="1"/>
  <c r="CR45" s="1"/>
  <c r="CO45"/>
  <c r="CS45"/>
  <c r="CT45" s="1"/>
  <c r="CP45"/>
  <c r="CU49"/>
  <c r="CS49"/>
  <c r="CT49" s="1"/>
  <c r="CV49" s="1"/>
  <c r="CW49" s="1"/>
  <c r="CN49"/>
  <c r="CQ49" s="1"/>
  <c r="CR49" s="1"/>
  <c r="CO49"/>
  <c r="CP49"/>
  <c r="CU57"/>
  <c r="CN57"/>
  <c r="CQ57" s="1"/>
  <c r="CR57" s="1"/>
  <c r="CS57"/>
  <c r="CT57" s="1"/>
  <c r="CV57" s="1"/>
  <c r="CW57" s="1"/>
  <c r="CO57"/>
  <c r="CP57"/>
  <c r="CU65"/>
  <c r="CS65"/>
  <c r="CT65" s="1"/>
  <c r="CV65" s="1"/>
  <c r="CW65" s="1"/>
  <c r="CN65"/>
  <c r="CQ65" s="1"/>
  <c r="CR65" s="1"/>
  <c r="CO65"/>
  <c r="CP65"/>
  <c r="CU77"/>
  <c r="CN77"/>
  <c r="CQ77" s="1"/>
  <c r="CR77" s="1"/>
  <c r="CO77"/>
  <c r="CS77"/>
  <c r="CT77" s="1"/>
  <c r="CP77"/>
  <c r="CU85"/>
  <c r="CS85"/>
  <c r="CT85" s="1"/>
  <c r="CV85" s="1"/>
  <c r="CW85" s="1"/>
  <c r="CN85"/>
  <c r="CQ85" s="1"/>
  <c r="CR85" s="1"/>
  <c r="CO85"/>
  <c r="CP85"/>
  <c r="CU89"/>
  <c r="CN89"/>
  <c r="CS89"/>
  <c r="CT89" s="1"/>
  <c r="CV89" s="1"/>
  <c r="CW89" s="1"/>
  <c r="CO89"/>
  <c r="CQ89" s="1"/>
  <c r="CR89" s="1"/>
  <c r="CP89"/>
  <c r="CU97"/>
  <c r="CS97"/>
  <c r="CT97" s="1"/>
  <c r="CV97" s="1"/>
  <c r="CW97" s="1"/>
  <c r="CN97"/>
  <c r="CQ97" s="1"/>
  <c r="CR97" s="1"/>
  <c r="CO97"/>
  <c r="CP97"/>
  <c r="CU109"/>
  <c r="CS109"/>
  <c r="CN109"/>
  <c r="CO109"/>
  <c r="CQ109" s="1"/>
  <c r="CR109" s="1"/>
  <c r="CP109"/>
  <c r="CU117"/>
  <c r="CS117"/>
  <c r="CT117" s="1"/>
  <c r="CV117" s="1"/>
  <c r="CW117" s="1"/>
  <c r="CN117"/>
  <c r="CQ117" s="1"/>
  <c r="CR117" s="1"/>
  <c r="CO117"/>
  <c r="CP117"/>
  <c r="CU125"/>
  <c r="CS125"/>
  <c r="CN125"/>
  <c r="CQ125" s="1"/>
  <c r="CR125" s="1"/>
  <c r="CO125"/>
  <c r="CP125"/>
  <c r="CU129"/>
  <c r="CS129"/>
  <c r="CT129" s="1"/>
  <c r="CV129" s="1"/>
  <c r="CW129" s="1"/>
  <c r="CN129"/>
  <c r="CQ129" s="1"/>
  <c r="CR129" s="1"/>
  <c r="CO129"/>
  <c r="CP129"/>
  <c r="CU141"/>
  <c r="CS141"/>
  <c r="CN141"/>
  <c r="CQ141" s="1"/>
  <c r="CR141" s="1"/>
  <c r="CO141"/>
  <c r="CP141"/>
  <c r="CU153"/>
  <c r="CS153"/>
  <c r="CT153" s="1"/>
  <c r="CV153" s="1"/>
  <c r="CW153" s="1"/>
  <c r="CN153"/>
  <c r="CQ153" s="1"/>
  <c r="CR153" s="1"/>
  <c r="CO153"/>
  <c r="CP153"/>
  <c r="CS4"/>
  <c r="CT4" s="1"/>
  <c r="CV4" s="1"/>
  <c r="CW4" s="1"/>
  <c r="CU4"/>
  <c r="CP4"/>
  <c r="CN4"/>
  <c r="CQ4" s="1"/>
  <c r="CR4" s="1"/>
  <c r="CO4"/>
  <c r="CS8"/>
  <c r="CU8"/>
  <c r="CP8"/>
  <c r="CN8"/>
  <c r="CQ8" s="1"/>
  <c r="CR8" s="1"/>
  <c r="CO8"/>
  <c r="CS12"/>
  <c r="CU12"/>
  <c r="CP12"/>
  <c r="CN12"/>
  <c r="CQ12" s="1"/>
  <c r="CR12" s="1"/>
  <c r="CO12"/>
  <c r="CS16"/>
  <c r="CU16"/>
  <c r="CP16"/>
  <c r="CN16"/>
  <c r="CQ16" s="1"/>
  <c r="CR16" s="1"/>
  <c r="CO16"/>
  <c r="CS20"/>
  <c r="CT20" s="1"/>
  <c r="CV20" s="1"/>
  <c r="CW20" s="1"/>
  <c r="CU20"/>
  <c r="CP20"/>
  <c r="CN20"/>
  <c r="CQ20" s="1"/>
  <c r="CR20" s="1"/>
  <c r="CO20"/>
  <c r="CS24"/>
  <c r="CU24"/>
  <c r="CP24"/>
  <c r="CN24"/>
  <c r="CO24"/>
  <c r="CQ24" s="1"/>
  <c r="CR24" s="1"/>
  <c r="CS28"/>
  <c r="CU28"/>
  <c r="CP28"/>
  <c r="CN28"/>
  <c r="CQ28" s="1"/>
  <c r="CR28" s="1"/>
  <c r="CO28"/>
  <c r="CS32"/>
  <c r="CU32"/>
  <c r="CP32"/>
  <c r="CN32"/>
  <c r="CQ32" s="1"/>
  <c r="CR32" s="1"/>
  <c r="CO32"/>
  <c r="CS36"/>
  <c r="CU36"/>
  <c r="CP36"/>
  <c r="CN36"/>
  <c r="CO36"/>
  <c r="CQ36" s="1"/>
  <c r="CR36" s="1"/>
  <c r="CS40"/>
  <c r="CU40"/>
  <c r="CP40"/>
  <c r="CN40"/>
  <c r="CQ40" s="1"/>
  <c r="CR40" s="1"/>
  <c r="CO40"/>
  <c r="CS44"/>
  <c r="CU44"/>
  <c r="CP44"/>
  <c r="CN44"/>
  <c r="CQ44" s="1"/>
  <c r="CR44" s="1"/>
  <c r="CO44"/>
  <c r="CS48"/>
  <c r="CU48"/>
  <c r="CP48"/>
  <c r="CN48"/>
  <c r="CQ48" s="1"/>
  <c r="CR48" s="1"/>
  <c r="CO48"/>
  <c r="CS52"/>
  <c r="CT52" s="1"/>
  <c r="CV52" s="1"/>
  <c r="CW52" s="1"/>
  <c r="CU52"/>
  <c r="CP52"/>
  <c r="CN52"/>
  <c r="CQ52" s="1"/>
  <c r="CR52" s="1"/>
  <c r="CO52"/>
  <c r="CS56"/>
  <c r="CU56"/>
  <c r="CP56"/>
  <c r="CN56"/>
  <c r="CO56"/>
  <c r="CQ56" s="1"/>
  <c r="CR56" s="1"/>
  <c r="CS60"/>
  <c r="CU60"/>
  <c r="CP60"/>
  <c r="CN60"/>
  <c r="CQ60" s="1"/>
  <c r="CR60" s="1"/>
  <c r="CO60"/>
  <c r="CS64"/>
  <c r="CU64"/>
  <c r="CP64"/>
  <c r="CN64"/>
  <c r="CQ64" s="1"/>
  <c r="CR64" s="1"/>
  <c r="CO64"/>
  <c r="CS68"/>
  <c r="CT68" s="1"/>
  <c r="CV68" s="1"/>
  <c r="CW68" s="1"/>
  <c r="CU68"/>
  <c r="CP68"/>
  <c r="CN68"/>
  <c r="CQ68" s="1"/>
  <c r="CR68" s="1"/>
  <c r="CO68"/>
  <c r="CS72"/>
  <c r="CU72"/>
  <c r="CP72"/>
  <c r="CN72"/>
  <c r="CQ72" s="1"/>
  <c r="CR72" s="1"/>
  <c r="CO72"/>
  <c r="CS76"/>
  <c r="CU76"/>
  <c r="CP76"/>
  <c r="CN76"/>
  <c r="CQ76" s="1"/>
  <c r="CR76" s="1"/>
  <c r="CO76"/>
  <c r="CS80"/>
  <c r="CU80"/>
  <c r="CP80"/>
  <c r="CN80"/>
  <c r="CQ80" s="1"/>
  <c r="CR80" s="1"/>
  <c r="CO80"/>
  <c r="CS84"/>
  <c r="CT84" s="1"/>
  <c r="CV84" s="1"/>
  <c r="CW84" s="1"/>
  <c r="CU84"/>
  <c r="CP84"/>
  <c r="CN84"/>
  <c r="CQ84" s="1"/>
  <c r="CR84" s="1"/>
  <c r="CO84"/>
  <c r="CS88"/>
  <c r="CU88"/>
  <c r="CP88"/>
  <c r="CN88"/>
  <c r="CO88"/>
  <c r="CQ88" s="1"/>
  <c r="CR88" s="1"/>
  <c r="CS92"/>
  <c r="CU92"/>
  <c r="CP92"/>
  <c r="CN92"/>
  <c r="CQ92" s="1"/>
  <c r="CR92" s="1"/>
  <c r="CO92"/>
  <c r="CS96"/>
  <c r="CU96"/>
  <c r="CP96"/>
  <c r="CN96"/>
  <c r="CQ96" s="1"/>
  <c r="CR96" s="1"/>
  <c r="CO96"/>
  <c r="CS100"/>
  <c r="CT100" s="1"/>
  <c r="CV100" s="1"/>
  <c r="CW100" s="1"/>
  <c r="CU100"/>
  <c r="CP100"/>
  <c r="CN100"/>
  <c r="CQ100" s="1"/>
  <c r="CR100" s="1"/>
  <c r="CO100"/>
  <c r="CS104"/>
  <c r="CU104"/>
  <c r="CP104"/>
  <c r="CN104"/>
  <c r="CQ104" s="1"/>
  <c r="CR104" s="1"/>
  <c r="CO104"/>
  <c r="CS108"/>
  <c r="CU108"/>
  <c r="CP108"/>
  <c r="CN108"/>
  <c r="CQ108" s="1"/>
  <c r="CR108" s="1"/>
  <c r="CO108"/>
  <c r="CS112"/>
  <c r="CU112"/>
  <c r="CP112"/>
  <c r="CN112"/>
  <c r="CQ112" s="1"/>
  <c r="CR112" s="1"/>
  <c r="CO112"/>
  <c r="CS116"/>
  <c r="CT116" s="1"/>
  <c r="CV116" s="1"/>
  <c r="CW116" s="1"/>
  <c r="CU116"/>
  <c r="CP116"/>
  <c r="CN116"/>
  <c r="CQ116" s="1"/>
  <c r="CR116" s="1"/>
  <c r="CO116"/>
  <c r="CS120"/>
  <c r="CU120"/>
  <c r="CP120"/>
  <c r="CN120"/>
  <c r="CQ120" s="1"/>
  <c r="CR120" s="1"/>
  <c r="CO120"/>
  <c r="CS124"/>
  <c r="CT124" s="1"/>
  <c r="CV124" s="1"/>
  <c r="CW124" s="1"/>
  <c r="CU124"/>
  <c r="CP124"/>
  <c r="CN124"/>
  <c r="CQ124" s="1"/>
  <c r="CR124" s="1"/>
  <c r="CO124"/>
  <c r="CS128"/>
  <c r="CU128"/>
  <c r="CP128"/>
  <c r="CN128"/>
  <c r="CQ128" s="1"/>
  <c r="CR128" s="1"/>
  <c r="CO128"/>
  <c r="CS132"/>
  <c r="CT132" s="1"/>
  <c r="CV132" s="1"/>
  <c r="CW132" s="1"/>
  <c r="CU132"/>
  <c r="CP132"/>
  <c r="CN132"/>
  <c r="CQ132" s="1"/>
  <c r="CR132" s="1"/>
  <c r="CO132"/>
  <c r="CS136"/>
  <c r="CU136"/>
  <c r="CP136"/>
  <c r="CN136"/>
  <c r="CQ136" s="1"/>
  <c r="CR136" s="1"/>
  <c r="CO136"/>
  <c r="CS140"/>
  <c r="CT140" s="1"/>
  <c r="CV140" s="1"/>
  <c r="CW140" s="1"/>
  <c r="CU140"/>
  <c r="CP140"/>
  <c r="CN140"/>
  <c r="CQ140" s="1"/>
  <c r="CR140" s="1"/>
  <c r="CO140"/>
  <c r="CS144"/>
  <c r="CU144"/>
  <c r="CP144"/>
  <c r="CN144"/>
  <c r="CQ144" s="1"/>
  <c r="CR144" s="1"/>
  <c r="CO144"/>
  <c r="CS148"/>
  <c r="CT148" s="1"/>
  <c r="CV148" s="1"/>
  <c r="CW148" s="1"/>
  <c r="CU148"/>
  <c r="CP148"/>
  <c r="CN148"/>
  <c r="CQ148" s="1"/>
  <c r="CR148" s="1"/>
  <c r="CO148"/>
  <c r="CS152"/>
  <c r="CU152"/>
  <c r="CP152"/>
  <c r="CN152"/>
  <c r="CQ152" s="1"/>
  <c r="CR152" s="1"/>
  <c r="CO152"/>
  <c r="CS156"/>
  <c r="CT156" s="1"/>
  <c r="CV156" s="1"/>
  <c r="CW156" s="1"/>
  <c r="CU156"/>
  <c r="CP156"/>
  <c r="CN156"/>
  <c r="CQ156" s="1"/>
  <c r="CR156" s="1"/>
  <c r="CO156"/>
  <c r="CS160"/>
  <c r="CU160"/>
  <c r="CP160"/>
  <c r="CN160"/>
  <c r="CQ160" s="1"/>
  <c r="CR160" s="1"/>
  <c r="CO160"/>
  <c r="CS164"/>
  <c r="CT164" s="1"/>
  <c r="CV164" s="1"/>
  <c r="CW164" s="1"/>
  <c r="CU164"/>
  <c r="CP164"/>
  <c r="CN164"/>
  <c r="CQ164" s="1"/>
  <c r="CR164" s="1"/>
  <c r="CO164"/>
  <c r="CS168"/>
  <c r="CU168"/>
  <c r="CP168"/>
  <c r="CN168"/>
  <c r="CQ168" s="1"/>
  <c r="CR168" s="1"/>
  <c r="CO168"/>
  <c r="CS172"/>
  <c r="CT172" s="1"/>
  <c r="CV172" s="1"/>
  <c r="CW172" s="1"/>
  <c r="CU172"/>
  <c r="CP172"/>
  <c r="CN172"/>
  <c r="CQ172" s="1"/>
  <c r="CR172" s="1"/>
  <c r="CO172"/>
  <c r="CS176"/>
  <c r="CU176"/>
  <c r="CP176"/>
  <c r="CQ176" s="1"/>
  <c r="CR176" s="1"/>
  <c r="CN176"/>
  <c r="CO176"/>
  <c r="CS180"/>
  <c r="CU180"/>
  <c r="CP180"/>
  <c r="CN180"/>
  <c r="CO180"/>
  <c r="CQ180" s="1"/>
  <c r="CR180" s="1"/>
  <c r="CS184"/>
  <c r="CU184"/>
  <c r="CP184"/>
  <c r="CN184"/>
  <c r="CQ184" s="1"/>
  <c r="CR184" s="1"/>
  <c r="CO184"/>
  <c r="CS188"/>
  <c r="CT188" s="1"/>
  <c r="CV188" s="1"/>
  <c r="CW188" s="1"/>
  <c r="CU188"/>
  <c r="CP188"/>
  <c r="CN188"/>
  <c r="CQ188" s="1"/>
  <c r="CR188" s="1"/>
  <c r="CO188"/>
  <c r="CS192"/>
  <c r="CU192"/>
  <c r="CP192"/>
  <c r="CN192"/>
  <c r="CQ192" s="1"/>
  <c r="CR192" s="1"/>
  <c r="CO192"/>
  <c r="CO196"/>
  <c r="CP196"/>
  <c r="CS196"/>
  <c r="CU196"/>
  <c r="CN196"/>
  <c r="CQ196" s="1"/>
  <c r="CR196" s="1"/>
  <c r="CO200"/>
  <c r="CP200"/>
  <c r="CS200"/>
  <c r="CU200"/>
  <c r="CN200"/>
  <c r="CQ200" s="1"/>
  <c r="CR200" s="1"/>
  <c r="CS11"/>
  <c r="CU11"/>
  <c r="CO11"/>
  <c r="CP11"/>
  <c r="CN11"/>
  <c r="CQ11" s="1"/>
  <c r="CR11" s="1"/>
  <c r="CS19"/>
  <c r="CU19"/>
  <c r="CO19"/>
  <c r="CP19"/>
  <c r="CN19"/>
  <c r="CQ19" s="1"/>
  <c r="CR19" s="1"/>
  <c r="CS27"/>
  <c r="CU27"/>
  <c r="CO27"/>
  <c r="CP27"/>
  <c r="CN27"/>
  <c r="CQ27" s="1"/>
  <c r="CR27" s="1"/>
  <c r="CS39"/>
  <c r="CU39"/>
  <c r="CO39"/>
  <c r="CP39"/>
  <c r="CN39"/>
  <c r="CQ39" s="1"/>
  <c r="CR39" s="1"/>
  <c r="CS47"/>
  <c r="CU47"/>
  <c r="CO47"/>
  <c r="CP47"/>
  <c r="CN47"/>
  <c r="CQ47" s="1"/>
  <c r="CR47" s="1"/>
  <c r="CS55"/>
  <c r="CU55"/>
  <c r="CO55"/>
  <c r="CP55"/>
  <c r="CN55"/>
  <c r="CQ55" s="1"/>
  <c r="CR55" s="1"/>
  <c r="CS63"/>
  <c r="CU63"/>
  <c r="CO63"/>
  <c r="CP63"/>
  <c r="CN63"/>
  <c r="CQ63" s="1"/>
  <c r="CR63" s="1"/>
  <c r="CS71"/>
  <c r="CU71"/>
  <c r="CO71"/>
  <c r="CP71"/>
  <c r="CN71"/>
  <c r="CQ71" s="1"/>
  <c r="CR71" s="1"/>
  <c r="CS79"/>
  <c r="CU79"/>
  <c r="CO79"/>
  <c r="CP79"/>
  <c r="CN79"/>
  <c r="CQ79" s="1"/>
  <c r="CR79" s="1"/>
  <c r="CS87"/>
  <c r="CU87"/>
  <c r="CO87"/>
  <c r="CP87"/>
  <c r="CN87"/>
  <c r="CQ87" s="1"/>
  <c r="CR87" s="1"/>
  <c r="CS95"/>
  <c r="CU95"/>
  <c r="CO95"/>
  <c r="CP95"/>
  <c r="CN95"/>
  <c r="CQ95" s="1"/>
  <c r="CR95" s="1"/>
  <c r="CS103"/>
  <c r="CU103"/>
  <c r="CO103"/>
  <c r="CP103"/>
  <c r="CN103"/>
  <c r="CQ103" s="1"/>
  <c r="CR103" s="1"/>
  <c r="CS111"/>
  <c r="CU111"/>
  <c r="CO111"/>
  <c r="CP111"/>
  <c r="CN111"/>
  <c r="CQ111" s="1"/>
  <c r="CR111" s="1"/>
  <c r="CS119"/>
  <c r="CU119"/>
  <c r="CO119"/>
  <c r="CQ119" s="1"/>
  <c r="CR119" s="1"/>
  <c r="CP119"/>
  <c r="CN119"/>
  <c r="CS127"/>
  <c r="CU127"/>
  <c r="CO127"/>
  <c r="CP127"/>
  <c r="CN127"/>
  <c r="CQ127" s="1"/>
  <c r="CR127" s="1"/>
  <c r="CS135"/>
  <c r="CU135"/>
  <c r="CO135"/>
  <c r="CP135"/>
  <c r="CN135"/>
  <c r="CQ135" s="1"/>
  <c r="CR135" s="1"/>
  <c r="CS143"/>
  <c r="CU143"/>
  <c r="CO143"/>
  <c r="CP143"/>
  <c r="CN143"/>
  <c r="CQ143" s="1"/>
  <c r="CR143" s="1"/>
  <c r="CS147"/>
  <c r="CU147"/>
  <c r="CO147"/>
  <c r="CP147"/>
  <c r="CN147"/>
  <c r="CQ147" s="1"/>
  <c r="CR147" s="1"/>
  <c r="CS155"/>
  <c r="CU155"/>
  <c r="CO155"/>
  <c r="CP155"/>
  <c r="CN155"/>
  <c r="CQ155" s="1"/>
  <c r="CR155" s="1"/>
  <c r="CS159"/>
  <c r="CU159"/>
  <c r="CO159"/>
  <c r="CP159"/>
  <c r="CN159"/>
  <c r="CQ159" s="1"/>
  <c r="CR159" s="1"/>
  <c r="CS163"/>
  <c r="CU163"/>
  <c r="CO163"/>
  <c r="CP163"/>
  <c r="CN163"/>
  <c r="CQ163" s="1"/>
  <c r="CR163" s="1"/>
  <c r="CS167"/>
  <c r="CU167"/>
  <c r="CO167"/>
  <c r="CP167"/>
  <c r="CN167"/>
  <c r="CQ167" s="1"/>
  <c r="CR167" s="1"/>
  <c r="CS171"/>
  <c r="CU171"/>
  <c r="CO171"/>
  <c r="CP171"/>
  <c r="CN171"/>
  <c r="CQ171" s="1"/>
  <c r="CR171" s="1"/>
  <c r="CS175"/>
  <c r="CU175"/>
  <c r="CO175"/>
  <c r="CP175"/>
  <c r="CN175"/>
  <c r="CQ175" s="1"/>
  <c r="CR175" s="1"/>
  <c r="CS179"/>
  <c r="CU179"/>
  <c r="CO179"/>
  <c r="CP179"/>
  <c r="CN179"/>
  <c r="CQ179" s="1"/>
  <c r="CR179" s="1"/>
  <c r="CS183"/>
  <c r="CU183"/>
  <c r="CO183"/>
  <c r="CP183"/>
  <c r="CN183"/>
  <c r="CQ183" s="1"/>
  <c r="CR183" s="1"/>
  <c r="CS187"/>
  <c r="CU187"/>
  <c r="CO187"/>
  <c r="CP187"/>
  <c r="CN187"/>
  <c r="CQ187" s="1"/>
  <c r="CR187" s="1"/>
  <c r="CS191"/>
  <c r="CU191"/>
  <c r="CO191"/>
  <c r="CP191"/>
  <c r="CN191"/>
  <c r="CQ191" s="1"/>
  <c r="CR191" s="1"/>
  <c r="CN195"/>
  <c r="CQ195" s="1"/>
  <c r="CR195" s="1"/>
  <c r="CS195"/>
  <c r="CO195"/>
  <c r="CU195"/>
  <c r="CP195"/>
  <c r="CN199"/>
  <c r="CQ199" s="1"/>
  <c r="CR199" s="1"/>
  <c r="CS199"/>
  <c r="CT199" s="1"/>
  <c r="CV199" s="1"/>
  <c r="CW199" s="1"/>
  <c r="CO199"/>
  <c r="CU199"/>
  <c r="CP199"/>
  <c r="CS3"/>
  <c r="CU3"/>
  <c r="CO3"/>
  <c r="CQ3" s="1"/>
  <c r="CR3" s="1"/>
  <c r="CP3"/>
  <c r="CN3"/>
  <c r="CS7"/>
  <c r="CU7"/>
  <c r="CO7"/>
  <c r="CP7"/>
  <c r="CN7"/>
  <c r="CQ7" s="1"/>
  <c r="CR7" s="1"/>
  <c r="CS15"/>
  <c r="CU15"/>
  <c r="CO15"/>
  <c r="CP15"/>
  <c r="CN15"/>
  <c r="CQ15" s="1"/>
  <c r="CR15" s="1"/>
  <c r="CS23"/>
  <c r="CU23"/>
  <c r="CO23"/>
  <c r="CP23"/>
  <c r="CN23"/>
  <c r="CQ23" s="1"/>
  <c r="CR23" s="1"/>
  <c r="CS31"/>
  <c r="CU31"/>
  <c r="CO31"/>
  <c r="CP31"/>
  <c r="CN31"/>
  <c r="CQ31" s="1"/>
  <c r="CR31" s="1"/>
  <c r="CS35"/>
  <c r="CU35"/>
  <c r="CO35"/>
  <c r="CP35"/>
  <c r="CN35"/>
  <c r="CQ35" s="1"/>
  <c r="CR35" s="1"/>
  <c r="CS43"/>
  <c r="CU43"/>
  <c r="CO43"/>
  <c r="CP43"/>
  <c r="CN43"/>
  <c r="CQ43" s="1"/>
  <c r="CR43" s="1"/>
  <c r="CS51"/>
  <c r="CU51"/>
  <c r="CO51"/>
  <c r="CP51"/>
  <c r="CN51"/>
  <c r="CQ51" s="1"/>
  <c r="CR51" s="1"/>
  <c r="CS59"/>
  <c r="CU59"/>
  <c r="CO59"/>
  <c r="CP59"/>
  <c r="CN59"/>
  <c r="CQ59" s="1"/>
  <c r="CR59" s="1"/>
  <c r="CS67"/>
  <c r="CU67"/>
  <c r="CO67"/>
  <c r="CP67"/>
  <c r="CN67"/>
  <c r="CQ67" s="1"/>
  <c r="CR67" s="1"/>
  <c r="CS75"/>
  <c r="CU75"/>
  <c r="CO75"/>
  <c r="CP75"/>
  <c r="CN75"/>
  <c r="CQ75" s="1"/>
  <c r="CR75" s="1"/>
  <c r="CS83"/>
  <c r="CU83"/>
  <c r="CO83"/>
  <c r="CP83"/>
  <c r="CN83"/>
  <c r="CQ83" s="1"/>
  <c r="CR83" s="1"/>
  <c r="CS91"/>
  <c r="CU91"/>
  <c r="CO91"/>
  <c r="CP91"/>
  <c r="CN91"/>
  <c r="CQ91" s="1"/>
  <c r="CR91" s="1"/>
  <c r="CS99"/>
  <c r="CT99" s="1"/>
  <c r="CU99"/>
  <c r="CO99"/>
  <c r="CQ99" s="1"/>
  <c r="CR99" s="1"/>
  <c r="CP99"/>
  <c r="CN99"/>
  <c r="CS107"/>
  <c r="CU107"/>
  <c r="CO107"/>
  <c r="CP107"/>
  <c r="CN107"/>
  <c r="CQ107" s="1"/>
  <c r="CR107" s="1"/>
  <c r="CS115"/>
  <c r="CU115"/>
  <c r="CO115"/>
  <c r="CP115"/>
  <c r="CN115"/>
  <c r="CQ115" s="1"/>
  <c r="CR115" s="1"/>
  <c r="CS123"/>
  <c r="CU123"/>
  <c r="CO123"/>
  <c r="CP123"/>
  <c r="CN123"/>
  <c r="CQ123" s="1"/>
  <c r="CR123" s="1"/>
  <c r="CS131"/>
  <c r="CU131"/>
  <c r="CO131"/>
  <c r="CP131"/>
  <c r="CN131"/>
  <c r="CQ131" s="1"/>
  <c r="CR131" s="1"/>
  <c r="CS139"/>
  <c r="CU139"/>
  <c r="CO139"/>
  <c r="CP139"/>
  <c r="CN139"/>
  <c r="CQ139" s="1"/>
  <c r="CR139" s="1"/>
  <c r="CS151"/>
  <c r="CU151"/>
  <c r="CO151"/>
  <c r="CP151"/>
  <c r="CN151"/>
  <c r="CQ151" s="1"/>
  <c r="CR151" s="1"/>
  <c r="CS2"/>
  <c r="CU2"/>
  <c r="CN2"/>
  <c r="CQ2" s="1"/>
  <c r="CR2" s="1"/>
  <c r="CO2"/>
  <c r="CP2"/>
  <c r="CS6"/>
  <c r="CU6"/>
  <c r="CN6"/>
  <c r="CQ6" s="1"/>
  <c r="CR6" s="1"/>
  <c r="CO6"/>
  <c r="CP6"/>
  <c r="CS10"/>
  <c r="CU10"/>
  <c r="CN10"/>
  <c r="CQ10" s="1"/>
  <c r="CR10" s="1"/>
  <c r="CO10"/>
  <c r="CP10"/>
  <c r="CS14"/>
  <c r="CU14"/>
  <c r="CN14"/>
  <c r="CQ14" s="1"/>
  <c r="CR14" s="1"/>
  <c r="CO14"/>
  <c r="CP14"/>
  <c r="CS18"/>
  <c r="CT18" s="1"/>
  <c r="CV18" s="1"/>
  <c r="CW18" s="1"/>
  <c r="CU18"/>
  <c r="CN18"/>
  <c r="CO18"/>
  <c r="CQ18" s="1"/>
  <c r="CR18" s="1"/>
  <c r="CP18"/>
  <c r="CS22"/>
  <c r="CU22"/>
  <c r="CN22"/>
  <c r="CQ22" s="1"/>
  <c r="CR22" s="1"/>
  <c r="CO22"/>
  <c r="CP22"/>
  <c r="CS26"/>
  <c r="CU26"/>
  <c r="CN26"/>
  <c r="CQ26" s="1"/>
  <c r="CR26" s="1"/>
  <c r="CO26"/>
  <c r="CP26"/>
  <c r="CS30"/>
  <c r="CU30"/>
  <c r="CN30"/>
  <c r="CQ30" s="1"/>
  <c r="CR30" s="1"/>
  <c r="CO30"/>
  <c r="CP30"/>
  <c r="CS34"/>
  <c r="CU34"/>
  <c r="CN34"/>
  <c r="CQ34" s="1"/>
  <c r="CR34" s="1"/>
  <c r="CO34"/>
  <c r="CP34"/>
  <c r="CS38"/>
  <c r="CU38"/>
  <c r="CN38"/>
  <c r="CQ38" s="1"/>
  <c r="CR38" s="1"/>
  <c r="CO38"/>
  <c r="CP38"/>
  <c r="CS42"/>
  <c r="CU42"/>
  <c r="CN42"/>
  <c r="CQ42" s="1"/>
  <c r="CR42" s="1"/>
  <c r="CO42"/>
  <c r="CP42"/>
  <c r="CS46"/>
  <c r="CU46"/>
  <c r="CN46"/>
  <c r="CQ46" s="1"/>
  <c r="CR46" s="1"/>
  <c r="CO46"/>
  <c r="CP46"/>
  <c r="CS50"/>
  <c r="CU50"/>
  <c r="CN50"/>
  <c r="CQ50" s="1"/>
  <c r="CR50" s="1"/>
  <c r="CO50"/>
  <c r="CP50"/>
  <c r="CS54"/>
  <c r="CU54"/>
  <c r="CN54"/>
  <c r="CQ54" s="1"/>
  <c r="CR54" s="1"/>
  <c r="CO54"/>
  <c r="CP54"/>
  <c r="CS58"/>
  <c r="CU58"/>
  <c r="CN58"/>
  <c r="CQ58" s="1"/>
  <c r="CR58" s="1"/>
  <c r="CO58"/>
  <c r="CP58"/>
  <c r="CS62"/>
  <c r="CU62"/>
  <c r="CN62"/>
  <c r="CQ62" s="1"/>
  <c r="CR62" s="1"/>
  <c r="CO62"/>
  <c r="CP62"/>
  <c r="CS66"/>
  <c r="CU66"/>
  <c r="CN66"/>
  <c r="CQ66" s="1"/>
  <c r="CR66" s="1"/>
  <c r="CO66"/>
  <c r="CP66"/>
  <c r="CS70"/>
  <c r="CU70"/>
  <c r="CN70"/>
  <c r="CQ70" s="1"/>
  <c r="CR70" s="1"/>
  <c r="CO70"/>
  <c r="CP70"/>
  <c r="CS74"/>
  <c r="CU74"/>
  <c r="CN74"/>
  <c r="CQ74" s="1"/>
  <c r="CR74" s="1"/>
  <c r="CO74"/>
  <c r="CP74"/>
  <c r="CS78"/>
  <c r="CU78"/>
  <c r="CN78"/>
  <c r="CQ78" s="1"/>
  <c r="CR78" s="1"/>
  <c r="CO78"/>
  <c r="CP78"/>
  <c r="CS82"/>
  <c r="CU82"/>
  <c r="CN82"/>
  <c r="CQ82" s="1"/>
  <c r="CR82" s="1"/>
  <c r="CO82"/>
  <c r="CP82"/>
  <c r="CS86"/>
  <c r="CU86"/>
  <c r="CN86"/>
  <c r="CQ86" s="1"/>
  <c r="CR86" s="1"/>
  <c r="CO86"/>
  <c r="CP86"/>
  <c r="CS90"/>
  <c r="CU90"/>
  <c r="CN90"/>
  <c r="CQ90" s="1"/>
  <c r="CR90" s="1"/>
  <c r="CO90"/>
  <c r="CP90"/>
  <c r="CS94"/>
  <c r="CU94"/>
  <c r="CN94"/>
  <c r="CQ94" s="1"/>
  <c r="CR94" s="1"/>
  <c r="CO94"/>
  <c r="CP94"/>
  <c r="CS98"/>
  <c r="CT98" s="1"/>
  <c r="CV98" s="1"/>
  <c r="CW98" s="1"/>
  <c r="CU98"/>
  <c r="CN98"/>
  <c r="CO98"/>
  <c r="CQ98" s="1"/>
  <c r="CR98" s="1"/>
  <c r="CP98"/>
  <c r="CS102"/>
  <c r="CU102"/>
  <c r="CN102"/>
  <c r="CO102"/>
  <c r="CQ102" s="1"/>
  <c r="CR102" s="1"/>
  <c r="CP102"/>
  <c r="CS106"/>
  <c r="CU106"/>
  <c r="CN106"/>
  <c r="CQ106" s="1"/>
  <c r="CR106" s="1"/>
  <c r="CO106"/>
  <c r="CP106"/>
  <c r="CS110"/>
  <c r="CU110"/>
  <c r="CN110"/>
  <c r="CQ110" s="1"/>
  <c r="CR110" s="1"/>
  <c r="CO110"/>
  <c r="CP110"/>
  <c r="CS114"/>
  <c r="CU114"/>
  <c r="CN114"/>
  <c r="CQ114" s="1"/>
  <c r="CR114" s="1"/>
  <c r="CO114"/>
  <c r="CP114"/>
  <c r="CS118"/>
  <c r="CU118"/>
  <c r="CN118"/>
  <c r="CQ118" s="1"/>
  <c r="CR118" s="1"/>
  <c r="CO118"/>
  <c r="CP118"/>
  <c r="CS122"/>
  <c r="CU122"/>
  <c r="CN122"/>
  <c r="CQ122" s="1"/>
  <c r="CR122" s="1"/>
  <c r="CO122"/>
  <c r="CP122"/>
  <c r="CS126"/>
  <c r="CU126"/>
  <c r="CN126"/>
  <c r="CQ126" s="1"/>
  <c r="CR126" s="1"/>
  <c r="CO126"/>
  <c r="CP126"/>
  <c r="CS130"/>
  <c r="CU130"/>
  <c r="CN130"/>
  <c r="CQ130" s="1"/>
  <c r="CR130" s="1"/>
  <c r="CO130"/>
  <c r="CP130"/>
  <c r="CS134"/>
  <c r="CU134"/>
  <c r="CN134"/>
  <c r="CQ134" s="1"/>
  <c r="CR134" s="1"/>
  <c r="CO134"/>
  <c r="CP134"/>
  <c r="CS138"/>
  <c r="CU138"/>
  <c r="CN138"/>
  <c r="CQ138" s="1"/>
  <c r="CR138" s="1"/>
  <c r="CO138"/>
  <c r="CP138"/>
  <c r="CS142"/>
  <c r="CU142"/>
  <c r="CN142"/>
  <c r="CO142"/>
  <c r="CQ142" s="1"/>
  <c r="CR142" s="1"/>
  <c r="CP142"/>
  <c r="CS146"/>
  <c r="CU146"/>
  <c r="CN146"/>
  <c r="CQ146" s="1"/>
  <c r="CR146" s="1"/>
  <c r="CO146"/>
  <c r="CP146"/>
  <c r="CS150"/>
  <c r="CU150"/>
  <c r="CN150"/>
  <c r="CQ150" s="1"/>
  <c r="CR150" s="1"/>
  <c r="CO150"/>
  <c r="CP150"/>
  <c r="CS154"/>
  <c r="CU154"/>
  <c r="CN154"/>
  <c r="CQ154" s="1"/>
  <c r="CR154" s="1"/>
  <c r="CO154"/>
  <c r="CP154"/>
  <c r="CS158"/>
  <c r="CU158"/>
  <c r="CN158"/>
  <c r="CQ158" s="1"/>
  <c r="CR158" s="1"/>
  <c r="CO158"/>
  <c r="CP158"/>
  <c r="CS162"/>
  <c r="CU162"/>
  <c r="CN162"/>
  <c r="CQ162" s="1"/>
  <c r="CR162" s="1"/>
  <c r="CO162"/>
  <c r="CP162"/>
  <c r="CS166"/>
  <c r="CU166"/>
  <c r="CN166"/>
  <c r="CQ166" s="1"/>
  <c r="CR166" s="1"/>
  <c r="CO166"/>
  <c r="CP166"/>
  <c r="CS170"/>
  <c r="CU170"/>
  <c r="CN170"/>
  <c r="CQ170" s="1"/>
  <c r="CR170" s="1"/>
  <c r="CO170"/>
  <c r="CP170"/>
  <c r="CS174"/>
  <c r="CU174"/>
  <c r="CN174"/>
  <c r="CQ174" s="1"/>
  <c r="CR174" s="1"/>
  <c r="CO174"/>
  <c r="CP174"/>
  <c r="CS178"/>
  <c r="CT178" s="1"/>
  <c r="CV178" s="1"/>
  <c r="CW178" s="1"/>
  <c r="CU178"/>
  <c r="CN178"/>
  <c r="CO178"/>
  <c r="CQ178" s="1"/>
  <c r="CR178" s="1"/>
  <c r="CP178"/>
  <c r="CS182"/>
  <c r="CU182"/>
  <c r="CN182"/>
  <c r="CO182"/>
  <c r="CQ182" s="1"/>
  <c r="CR182" s="1"/>
  <c r="CP182"/>
  <c r="CS186"/>
  <c r="CU186"/>
  <c r="CN186"/>
  <c r="CQ186" s="1"/>
  <c r="CR186" s="1"/>
  <c r="CO186"/>
  <c r="CP186"/>
  <c r="CS190"/>
  <c r="CU190"/>
  <c r="CN190"/>
  <c r="CQ190" s="1"/>
  <c r="CR190" s="1"/>
  <c r="CO190"/>
  <c r="CP190"/>
  <c r="CS194"/>
  <c r="CT194" s="1"/>
  <c r="CV194" s="1"/>
  <c r="CW194" s="1"/>
  <c r="CU194"/>
  <c r="CN194"/>
  <c r="CO194"/>
  <c r="CQ194" s="1"/>
  <c r="CR194" s="1"/>
  <c r="CP194"/>
  <c r="CS198"/>
  <c r="CU198"/>
  <c r="CN198"/>
  <c r="CQ198" s="1"/>
  <c r="CR198" s="1"/>
  <c r="CO198"/>
  <c r="CP198"/>
  <c r="CU5"/>
  <c r="CS5"/>
  <c r="CN5"/>
  <c r="CQ5" s="1"/>
  <c r="CR5" s="1"/>
  <c r="CO5"/>
  <c r="CP5"/>
  <c r="CU13"/>
  <c r="CN13"/>
  <c r="CQ13" s="1"/>
  <c r="CR13" s="1"/>
  <c r="CO13"/>
  <c r="CS13"/>
  <c r="CP13"/>
  <c r="CU25"/>
  <c r="CN25"/>
  <c r="CS25"/>
  <c r="CT25" s="1"/>
  <c r="CO25"/>
  <c r="CQ25" s="1"/>
  <c r="CR25" s="1"/>
  <c r="CP25"/>
  <c r="CU33"/>
  <c r="CS33"/>
  <c r="CT33" s="1"/>
  <c r="CV33" s="1"/>
  <c r="CW33" s="1"/>
  <c r="CN33"/>
  <c r="CQ33" s="1"/>
  <c r="CR33" s="1"/>
  <c r="CO33"/>
  <c r="CP33"/>
  <c r="CU41"/>
  <c r="CN41"/>
  <c r="CQ41" s="1"/>
  <c r="CR41" s="1"/>
  <c r="CS41"/>
  <c r="CT41" s="1"/>
  <c r="CV41" s="1"/>
  <c r="CW41" s="1"/>
  <c r="CO41"/>
  <c r="CP41"/>
  <c r="CU53"/>
  <c r="CS53"/>
  <c r="CT53" s="1"/>
  <c r="CV53" s="1"/>
  <c r="CW53" s="1"/>
  <c r="CN53"/>
  <c r="CQ53" s="1"/>
  <c r="CR53" s="1"/>
  <c r="CO53"/>
  <c r="CP53"/>
  <c r="CU61"/>
  <c r="CN61"/>
  <c r="CQ61" s="1"/>
  <c r="CR61" s="1"/>
  <c r="CO61"/>
  <c r="CS61"/>
  <c r="CT61" s="1"/>
  <c r="CP61"/>
  <c r="CU69"/>
  <c r="CS69"/>
  <c r="CT69" s="1"/>
  <c r="CV69" s="1"/>
  <c r="CW69" s="1"/>
  <c r="CN69"/>
  <c r="CQ69" s="1"/>
  <c r="CR69" s="1"/>
  <c r="CO69"/>
  <c r="CP69"/>
  <c r="CU73"/>
  <c r="CN73"/>
  <c r="CQ73" s="1"/>
  <c r="CR73" s="1"/>
  <c r="CS73"/>
  <c r="CT73" s="1"/>
  <c r="CV73" s="1"/>
  <c r="CW73" s="1"/>
  <c r="CO73"/>
  <c r="CP73"/>
  <c r="CU81"/>
  <c r="CS81"/>
  <c r="CT81" s="1"/>
  <c r="CV81" s="1"/>
  <c r="CW81" s="1"/>
  <c r="CN81"/>
  <c r="CQ81" s="1"/>
  <c r="CR81" s="1"/>
  <c r="CO81"/>
  <c r="CP81"/>
  <c r="CU93"/>
  <c r="CN93"/>
  <c r="CQ93" s="1"/>
  <c r="CR93" s="1"/>
  <c r="CO93"/>
  <c r="CS93"/>
  <c r="CT93" s="1"/>
  <c r="CP93"/>
  <c r="CU101"/>
  <c r="CS101"/>
  <c r="CT101" s="1"/>
  <c r="CV101" s="1"/>
  <c r="CW101" s="1"/>
  <c r="CN101"/>
  <c r="CQ101" s="1"/>
  <c r="CR101" s="1"/>
  <c r="CO101"/>
  <c r="CP101"/>
  <c r="CU105"/>
  <c r="CS105"/>
  <c r="CN105"/>
  <c r="CQ105" s="1"/>
  <c r="CR105" s="1"/>
  <c r="CO105"/>
  <c r="CP105"/>
  <c r="CU113"/>
  <c r="CS113"/>
  <c r="CT113" s="1"/>
  <c r="CV113" s="1"/>
  <c r="CW113" s="1"/>
  <c r="CN113"/>
  <c r="CQ113" s="1"/>
  <c r="CR113" s="1"/>
  <c r="CO113"/>
  <c r="CP113"/>
  <c r="CU121"/>
  <c r="CS121"/>
  <c r="CN121"/>
  <c r="CQ121" s="1"/>
  <c r="CR121" s="1"/>
  <c r="CO121"/>
  <c r="CP121"/>
  <c r="CU133"/>
  <c r="CS133"/>
  <c r="CT133" s="1"/>
  <c r="CV133" s="1"/>
  <c r="CW133" s="1"/>
  <c r="CN133"/>
  <c r="CQ133" s="1"/>
  <c r="CR133" s="1"/>
  <c r="CO133"/>
  <c r="CP133"/>
  <c r="CU137"/>
  <c r="CS137"/>
  <c r="CN137"/>
  <c r="CQ137" s="1"/>
  <c r="CR137" s="1"/>
  <c r="CO137"/>
  <c r="CP137"/>
  <c r="CU145"/>
  <c r="CS145"/>
  <c r="CT145" s="1"/>
  <c r="CV145" s="1"/>
  <c r="CW145" s="1"/>
  <c r="CN145"/>
  <c r="CO145"/>
  <c r="CQ145" s="1"/>
  <c r="CR145" s="1"/>
  <c r="CP145"/>
  <c r="CU149"/>
  <c r="CS149"/>
  <c r="CN149"/>
  <c r="CQ149" s="1"/>
  <c r="CR149" s="1"/>
  <c r="CO149"/>
  <c r="CP149"/>
  <c r="CU157"/>
  <c r="CS157"/>
  <c r="CT157" s="1"/>
  <c r="CV157" s="1"/>
  <c r="CW157" s="1"/>
  <c r="CN157"/>
  <c r="CQ157" s="1"/>
  <c r="CR157" s="1"/>
  <c r="CO157"/>
  <c r="CP157"/>
  <c r="CU161"/>
  <c r="CS161"/>
  <c r="CT161" s="1"/>
  <c r="CV161" s="1"/>
  <c r="CW161" s="1"/>
  <c r="CN161"/>
  <c r="CO161"/>
  <c r="CQ161" s="1"/>
  <c r="CR161" s="1"/>
  <c r="CP161"/>
  <c r="CU165"/>
  <c r="CS165"/>
  <c r="CT165" s="1"/>
  <c r="CN165"/>
  <c r="CQ165" s="1"/>
  <c r="CR165" s="1"/>
  <c r="CO165"/>
  <c r="CP165"/>
  <c r="CU169"/>
  <c r="CS169"/>
  <c r="CN169"/>
  <c r="CQ169" s="1"/>
  <c r="CR169" s="1"/>
  <c r="CO169"/>
  <c r="CP169"/>
  <c r="CU173"/>
  <c r="CS173"/>
  <c r="CN173"/>
  <c r="CQ173" s="1"/>
  <c r="CR173" s="1"/>
  <c r="CO173"/>
  <c r="CP173"/>
  <c r="CU177"/>
  <c r="CS177"/>
  <c r="CT177" s="1"/>
  <c r="CV177" s="1"/>
  <c r="CW177" s="1"/>
  <c r="CN177"/>
  <c r="CQ177" s="1"/>
  <c r="CR177" s="1"/>
  <c r="CO177"/>
  <c r="CP177"/>
  <c r="CU181"/>
  <c r="CS181"/>
  <c r="CT181" s="1"/>
  <c r="CN181"/>
  <c r="CQ181" s="1"/>
  <c r="CR181" s="1"/>
  <c r="CO181"/>
  <c r="CP181"/>
  <c r="CU185"/>
  <c r="CS185"/>
  <c r="CN185"/>
  <c r="CQ185" s="1"/>
  <c r="CR185" s="1"/>
  <c r="CO185"/>
  <c r="CP185"/>
  <c r="CU189"/>
  <c r="CS189"/>
  <c r="CN189"/>
  <c r="CQ189" s="1"/>
  <c r="CR189" s="1"/>
  <c r="CO189"/>
  <c r="CP189"/>
  <c r="CU193"/>
  <c r="CP193"/>
  <c r="CS193"/>
  <c r="CT193" s="1"/>
  <c r="CV193" s="1"/>
  <c r="CW193" s="1"/>
  <c r="CN193"/>
  <c r="CO193"/>
  <c r="CQ193" s="1"/>
  <c r="CR193" s="1"/>
  <c r="CU197"/>
  <c r="CP197"/>
  <c r="CN197"/>
  <c r="CQ197" s="1"/>
  <c r="CR197" s="1"/>
  <c r="CS197"/>
  <c r="CT197" s="1"/>
  <c r="CO197"/>
  <c r="CU201"/>
  <c r="CP201"/>
  <c r="CN201"/>
  <c r="CQ201" s="1"/>
  <c r="CR201" s="1"/>
  <c r="CS201"/>
  <c r="CT201" s="1"/>
  <c r="CV201" s="1"/>
  <c r="CW201" s="1"/>
  <c r="CO201"/>
  <c r="CX33"/>
  <c r="CY33" s="1"/>
  <c r="CX37"/>
  <c r="CY37" s="1"/>
  <c r="CX41"/>
  <c r="CY41" s="1"/>
  <c r="CX57"/>
  <c r="CY57" s="1"/>
  <c r="CX65"/>
  <c r="CY65" s="1"/>
  <c r="CX73"/>
  <c r="CY73" s="1"/>
  <c r="CX85"/>
  <c r="CY85" s="1"/>
  <c r="CX89"/>
  <c r="CY89" s="1"/>
  <c r="CX97"/>
  <c r="CY97" s="1"/>
  <c r="CX113"/>
  <c r="CY113" s="1"/>
  <c r="CX49"/>
  <c r="CY49" s="1"/>
  <c r="CX69"/>
  <c r="CY69" s="1"/>
  <c r="CX117"/>
  <c r="CY117" s="1"/>
  <c r="CX129"/>
  <c r="CY129" s="1"/>
  <c r="CX199"/>
  <c r="CY199" s="1"/>
  <c r="CX4"/>
  <c r="CY4" s="1"/>
  <c r="CX20"/>
  <c r="CY20" s="1"/>
  <c r="CX52"/>
  <c r="CY52" s="1"/>
  <c r="CX68"/>
  <c r="CY68" s="1"/>
  <c r="CX84"/>
  <c r="CY84" s="1"/>
  <c r="CX100"/>
  <c r="CY100" s="1"/>
  <c r="CX116"/>
  <c r="CY116" s="1"/>
  <c r="CX124"/>
  <c r="CY124" s="1"/>
  <c r="CX132"/>
  <c r="CY132" s="1"/>
  <c r="CX140"/>
  <c r="CY140" s="1"/>
  <c r="CX148"/>
  <c r="CY148" s="1"/>
  <c r="CX156"/>
  <c r="CY156" s="1"/>
  <c r="CX164"/>
  <c r="CY164" s="1"/>
  <c r="CX172"/>
  <c r="CY172" s="1"/>
  <c r="CX188"/>
  <c r="CY188" s="1"/>
  <c r="CX145"/>
  <c r="CY145" s="1"/>
  <c r="CX153"/>
  <c r="CY153" s="1"/>
  <c r="CX157"/>
  <c r="CY157" s="1"/>
  <c r="CX193"/>
  <c r="CY193" s="1"/>
  <c r="CX18"/>
  <c r="CY18" s="1"/>
  <c r="CX98"/>
  <c r="CY98" s="1"/>
  <c r="CX178"/>
  <c r="CY178" s="1"/>
  <c r="CX194"/>
  <c r="CY194" s="1"/>
  <c r="CT185" l="1"/>
  <c r="CV185" s="1"/>
  <c r="CT169"/>
  <c r="CV169" s="1"/>
  <c r="CT149"/>
  <c r="CV149" s="1"/>
  <c r="CT121"/>
  <c r="CV121" s="1"/>
  <c r="CT198"/>
  <c r="CV198" s="1"/>
  <c r="CT182"/>
  <c r="CV182" s="1"/>
  <c r="CT166"/>
  <c r="CV166" s="1"/>
  <c r="CT150"/>
  <c r="CV150" s="1"/>
  <c r="CT134"/>
  <c r="CV134" s="1"/>
  <c r="CT118"/>
  <c r="CV118" s="1"/>
  <c r="CT102"/>
  <c r="CV102" s="1"/>
  <c r="CT86"/>
  <c r="CV86" s="1"/>
  <c r="CT70"/>
  <c r="CV70" s="1"/>
  <c r="CT54"/>
  <c r="CV54" s="1"/>
  <c r="CT38"/>
  <c r="CV38" s="1"/>
  <c r="CT22"/>
  <c r="CV22" s="1"/>
  <c r="CT6"/>
  <c r="CV6" s="1"/>
  <c r="CT131"/>
  <c r="CV131" s="1"/>
  <c r="CV99"/>
  <c r="CT67"/>
  <c r="CV67" s="1"/>
  <c r="CT35"/>
  <c r="CV35" s="1"/>
  <c r="CT7"/>
  <c r="CV7" s="1"/>
  <c r="CT191"/>
  <c r="CV191" s="1"/>
  <c r="CT175"/>
  <c r="CV175" s="1"/>
  <c r="CT159"/>
  <c r="CV159" s="1"/>
  <c r="CT135"/>
  <c r="CV135" s="1"/>
  <c r="CT103"/>
  <c r="CV103" s="1"/>
  <c r="CT71"/>
  <c r="CV71" s="1"/>
  <c r="CT39"/>
  <c r="CV39" s="1"/>
  <c r="CT184"/>
  <c r="CV184" s="1"/>
  <c r="CT168"/>
  <c r="CV168" s="1"/>
  <c r="CT152"/>
  <c r="CV152" s="1"/>
  <c r="CT136"/>
  <c r="CV136" s="1"/>
  <c r="CT120"/>
  <c r="CV120" s="1"/>
  <c r="CT104"/>
  <c r="CV104" s="1"/>
  <c r="CT88"/>
  <c r="CV88" s="1"/>
  <c r="CT72"/>
  <c r="CV72" s="1"/>
  <c r="CT56"/>
  <c r="CV56" s="1"/>
  <c r="CT40"/>
  <c r="CV40" s="1"/>
  <c r="CT24"/>
  <c r="CV24" s="1"/>
  <c r="CT8"/>
  <c r="CV8" s="1"/>
  <c r="CT125"/>
  <c r="CV125" s="1"/>
  <c r="CV77"/>
  <c r="CV45"/>
  <c r="CX201"/>
  <c r="CY201" s="1"/>
  <c r="CV197"/>
  <c r="CT189"/>
  <c r="CV189" s="1"/>
  <c r="CT173"/>
  <c r="CV173" s="1"/>
  <c r="CV25"/>
  <c r="CT13"/>
  <c r="CV13" s="1"/>
  <c r="CT186"/>
  <c r="CV186" s="1"/>
  <c r="CT170"/>
  <c r="CV170" s="1"/>
  <c r="CT154"/>
  <c r="CV154" s="1"/>
  <c r="CT138"/>
  <c r="CV138" s="1"/>
  <c r="CT122"/>
  <c r="CV122" s="1"/>
  <c r="CT106"/>
  <c r="CV106" s="1"/>
  <c r="CT90"/>
  <c r="CV90" s="1"/>
  <c r="CT74"/>
  <c r="CV74" s="1"/>
  <c r="CT58"/>
  <c r="CV58" s="1"/>
  <c r="CT42"/>
  <c r="CV42" s="1"/>
  <c r="CT26"/>
  <c r="CV26" s="1"/>
  <c r="CT10"/>
  <c r="CV10" s="1"/>
  <c r="CT139"/>
  <c r="CV139" s="1"/>
  <c r="CT107"/>
  <c r="CV107" s="1"/>
  <c r="CT75"/>
  <c r="CV75" s="1"/>
  <c r="CT43"/>
  <c r="CV43" s="1"/>
  <c r="CT15"/>
  <c r="CV15" s="1"/>
  <c r="CT179"/>
  <c r="CV179" s="1"/>
  <c r="CT163"/>
  <c r="CV163" s="1"/>
  <c r="CT143"/>
  <c r="CV143" s="1"/>
  <c r="CT111"/>
  <c r="CV111" s="1"/>
  <c r="CT79"/>
  <c r="CV79" s="1"/>
  <c r="CT47"/>
  <c r="CV47" s="1"/>
  <c r="CT11"/>
  <c r="CV11" s="1"/>
  <c r="CT196"/>
  <c r="CV196" s="1"/>
  <c r="CT108"/>
  <c r="CV108" s="1"/>
  <c r="CT92"/>
  <c r="CV92" s="1"/>
  <c r="CT76"/>
  <c r="CV76" s="1"/>
  <c r="CT60"/>
  <c r="CV60" s="1"/>
  <c r="CT44"/>
  <c r="CV44" s="1"/>
  <c r="CT28"/>
  <c r="CV28" s="1"/>
  <c r="CT12"/>
  <c r="CV12" s="1"/>
  <c r="CT137"/>
  <c r="CV137" s="1"/>
  <c r="CT105"/>
  <c r="CV105" s="1"/>
  <c r="CV93"/>
  <c r="CV61"/>
  <c r="CT5"/>
  <c r="CV5" s="1"/>
  <c r="CT190"/>
  <c r="CV190" s="1"/>
  <c r="CT174"/>
  <c r="CV174" s="1"/>
  <c r="CT158"/>
  <c r="CV158" s="1"/>
  <c r="CT142"/>
  <c r="CV142" s="1"/>
  <c r="CT126"/>
  <c r="CV126" s="1"/>
  <c r="CT110"/>
  <c r="CV110" s="1"/>
  <c r="CT94"/>
  <c r="CV94" s="1"/>
  <c r="CT78"/>
  <c r="CV78" s="1"/>
  <c r="CT62"/>
  <c r="CV62" s="1"/>
  <c r="CT46"/>
  <c r="CV46" s="1"/>
  <c r="CT30"/>
  <c r="CV30" s="1"/>
  <c r="CT14"/>
  <c r="CV14" s="1"/>
  <c r="CT151"/>
  <c r="CV151" s="1"/>
  <c r="CT115"/>
  <c r="CV115" s="1"/>
  <c r="CT83"/>
  <c r="CV83" s="1"/>
  <c r="CT51"/>
  <c r="CV51" s="1"/>
  <c r="CT23"/>
  <c r="CV23" s="1"/>
  <c r="CT195"/>
  <c r="CV195" s="1"/>
  <c r="CT183"/>
  <c r="CV183" s="1"/>
  <c r="CT167"/>
  <c r="CV167" s="1"/>
  <c r="CT147"/>
  <c r="CV147" s="1"/>
  <c r="CT119"/>
  <c r="CV119" s="1"/>
  <c r="CT87"/>
  <c r="CV87" s="1"/>
  <c r="CT55"/>
  <c r="CV55" s="1"/>
  <c r="CT19"/>
  <c r="CV19" s="1"/>
  <c r="CT200"/>
  <c r="CV200" s="1"/>
  <c r="CT192"/>
  <c r="CV192" s="1"/>
  <c r="CT176"/>
  <c r="CV176" s="1"/>
  <c r="CT160"/>
  <c r="CV160" s="1"/>
  <c r="CT144"/>
  <c r="CV144" s="1"/>
  <c r="CT128"/>
  <c r="CV128" s="1"/>
  <c r="CT112"/>
  <c r="CV112" s="1"/>
  <c r="CT96"/>
  <c r="CV96" s="1"/>
  <c r="CT80"/>
  <c r="CV80" s="1"/>
  <c r="CT64"/>
  <c r="CV64" s="1"/>
  <c r="CT48"/>
  <c r="CV48" s="1"/>
  <c r="CT32"/>
  <c r="CV32" s="1"/>
  <c r="CT16"/>
  <c r="CV16" s="1"/>
  <c r="CT141"/>
  <c r="CV141" s="1"/>
  <c r="CT109"/>
  <c r="CV109" s="1"/>
  <c r="CT29"/>
  <c r="CV29" s="1"/>
  <c r="CT17"/>
  <c r="CV17" s="1"/>
  <c r="CT9"/>
  <c r="CV9" s="1"/>
  <c r="CX177"/>
  <c r="CY177" s="1"/>
  <c r="CX161"/>
  <c r="CY161" s="1"/>
  <c r="CV181"/>
  <c r="CV165"/>
  <c r="CT162"/>
  <c r="CV162" s="1"/>
  <c r="CT146"/>
  <c r="CV146" s="1"/>
  <c r="CT130"/>
  <c r="CV130" s="1"/>
  <c r="CT114"/>
  <c r="CV114" s="1"/>
  <c r="CT82"/>
  <c r="CV82" s="1"/>
  <c r="CT66"/>
  <c r="CV66" s="1"/>
  <c r="CT50"/>
  <c r="CV50" s="1"/>
  <c r="CT34"/>
  <c r="CV34" s="1"/>
  <c r="CT2"/>
  <c r="CV2" s="1"/>
  <c r="CW2" s="1"/>
  <c r="CT123"/>
  <c r="CV123" s="1"/>
  <c r="CT91"/>
  <c r="CV91" s="1"/>
  <c r="CT59"/>
  <c r="CV59" s="1"/>
  <c r="CT31"/>
  <c r="CV31" s="1"/>
  <c r="CT3"/>
  <c r="CV3" s="1"/>
  <c r="CT187"/>
  <c r="CV187" s="1"/>
  <c r="CT171"/>
  <c r="CV171" s="1"/>
  <c r="CT155"/>
  <c r="CV155" s="1"/>
  <c r="CT127"/>
  <c r="CV127" s="1"/>
  <c r="CT95"/>
  <c r="CV95" s="1"/>
  <c r="CT63"/>
  <c r="CV63" s="1"/>
  <c r="CT27"/>
  <c r="CV27" s="1"/>
  <c r="CT180"/>
  <c r="CV180" s="1"/>
  <c r="CT36"/>
  <c r="CV36" s="1"/>
  <c r="CX81"/>
  <c r="CY81" s="1"/>
  <c r="CX133"/>
  <c r="CY133" s="1"/>
  <c r="CX101"/>
  <c r="CY101" s="1"/>
  <c r="CX53"/>
  <c r="CY53" s="1"/>
  <c r="CX21"/>
  <c r="CY21" s="1"/>
  <c r="CX2"/>
  <c r="CW180" l="1"/>
  <c r="CX180"/>
  <c r="CY180" s="1"/>
  <c r="CW3"/>
  <c r="CX3"/>
  <c r="CY3" s="1"/>
  <c r="CW66"/>
  <c r="CX66"/>
  <c r="CY66" s="1"/>
  <c r="CW36"/>
  <c r="CX36"/>
  <c r="CY36" s="1"/>
  <c r="CW95"/>
  <c r="CX95"/>
  <c r="CY95" s="1"/>
  <c r="CW187"/>
  <c r="CX187"/>
  <c r="CY187" s="1"/>
  <c r="CW91"/>
  <c r="CX91"/>
  <c r="CY91" s="1"/>
  <c r="CW50"/>
  <c r="CX50"/>
  <c r="CY50" s="1"/>
  <c r="CW130"/>
  <c r="CX130"/>
  <c r="CY130" s="1"/>
  <c r="CW181"/>
  <c r="CX181"/>
  <c r="CY181" s="1"/>
  <c r="CW17"/>
  <c r="CX17"/>
  <c r="CY17" s="1"/>
  <c r="CW16"/>
  <c r="CX16"/>
  <c r="CY16" s="1"/>
  <c r="CW80"/>
  <c r="CX80"/>
  <c r="CY80" s="1"/>
  <c r="CW144"/>
  <c r="CX144"/>
  <c r="CY144" s="1"/>
  <c r="CW200"/>
  <c r="CX200"/>
  <c r="CY200" s="1"/>
  <c r="CW119"/>
  <c r="CX119"/>
  <c r="CY119" s="1"/>
  <c r="CW195"/>
  <c r="CX195"/>
  <c r="CY195" s="1"/>
  <c r="CW115"/>
  <c r="CX115"/>
  <c r="CY115" s="1"/>
  <c r="CW46"/>
  <c r="CX46"/>
  <c r="CY46" s="1"/>
  <c r="CW110"/>
  <c r="CX110"/>
  <c r="CY110" s="1"/>
  <c r="CW174"/>
  <c r="CX174"/>
  <c r="CY174" s="1"/>
  <c r="CW93"/>
  <c r="CX93"/>
  <c r="CY93" s="1"/>
  <c r="CW28"/>
  <c r="CX28"/>
  <c r="CY28" s="1"/>
  <c r="CW92"/>
  <c r="CX92"/>
  <c r="CY92" s="1"/>
  <c r="CW47"/>
  <c r="CX47"/>
  <c r="CY47" s="1"/>
  <c r="CW163"/>
  <c r="CX163"/>
  <c r="CY163" s="1"/>
  <c r="CW75"/>
  <c r="CX75"/>
  <c r="CY75" s="1"/>
  <c r="CW26"/>
  <c r="CX26"/>
  <c r="CY26" s="1"/>
  <c r="CW90"/>
  <c r="CX90"/>
  <c r="CY90" s="1"/>
  <c r="CW154"/>
  <c r="CX154"/>
  <c r="CY154" s="1"/>
  <c r="CW25"/>
  <c r="CX25"/>
  <c r="CY25" s="1"/>
  <c r="CW8"/>
  <c r="CX8"/>
  <c r="CY8" s="1"/>
  <c r="CW72"/>
  <c r="CX72"/>
  <c r="CY72" s="1"/>
  <c r="CW136"/>
  <c r="CX136"/>
  <c r="CY136" s="1"/>
  <c r="CW39"/>
  <c r="CX39"/>
  <c r="CY39" s="1"/>
  <c r="CW159"/>
  <c r="CX159"/>
  <c r="CY159" s="1"/>
  <c r="CW35"/>
  <c r="CX35"/>
  <c r="CY35" s="1"/>
  <c r="CW6"/>
  <c r="CX6"/>
  <c r="CY6" s="1"/>
  <c r="CW70"/>
  <c r="CX70"/>
  <c r="CY70" s="1"/>
  <c r="CW134"/>
  <c r="CX134"/>
  <c r="CY134" s="1"/>
  <c r="CW198"/>
  <c r="CX198"/>
  <c r="CY198" s="1"/>
  <c r="CW185"/>
  <c r="CX185"/>
  <c r="CY185" s="1"/>
  <c r="CW63"/>
  <c r="CX63"/>
  <c r="CY63" s="1"/>
  <c r="CW59"/>
  <c r="CX59"/>
  <c r="CY59" s="1"/>
  <c r="CW114"/>
  <c r="CX114"/>
  <c r="CY114" s="1"/>
  <c r="CW165"/>
  <c r="CX165"/>
  <c r="CY165" s="1"/>
  <c r="CW141"/>
  <c r="CX141"/>
  <c r="CY141" s="1"/>
  <c r="CW64"/>
  <c r="CX64"/>
  <c r="CY64" s="1"/>
  <c r="CW128"/>
  <c r="CX128"/>
  <c r="CY128" s="1"/>
  <c r="CW192"/>
  <c r="CX192"/>
  <c r="CY192" s="1"/>
  <c r="CW87"/>
  <c r="CX87"/>
  <c r="CY87" s="1"/>
  <c r="CW183"/>
  <c r="CX183"/>
  <c r="CY183" s="1"/>
  <c r="CW83"/>
  <c r="CX83"/>
  <c r="CY83" s="1"/>
  <c r="CW30"/>
  <c r="CX30"/>
  <c r="CY30" s="1"/>
  <c r="CW94"/>
  <c r="CX94"/>
  <c r="CY94" s="1"/>
  <c r="CW158"/>
  <c r="CX158"/>
  <c r="CY158" s="1"/>
  <c r="CW61"/>
  <c r="CX61"/>
  <c r="CY61" s="1"/>
  <c r="CW12"/>
  <c r="CX12"/>
  <c r="CY12" s="1"/>
  <c r="CW76"/>
  <c r="CX76"/>
  <c r="CY76" s="1"/>
  <c r="CW11"/>
  <c r="CX11"/>
  <c r="CY11" s="1"/>
  <c r="CW143"/>
  <c r="CX143"/>
  <c r="CY143" s="1"/>
  <c r="CW43"/>
  <c r="CX43"/>
  <c r="CY43" s="1"/>
  <c r="CW10"/>
  <c r="CX10"/>
  <c r="CY10" s="1"/>
  <c r="CW74"/>
  <c r="CX74"/>
  <c r="CY74" s="1"/>
  <c r="CW138"/>
  <c r="CX138"/>
  <c r="CY138" s="1"/>
  <c r="CW13"/>
  <c r="CX13"/>
  <c r="CY13" s="1"/>
  <c r="CW197"/>
  <c r="CX197"/>
  <c r="CY197" s="1"/>
  <c r="CW125"/>
  <c r="CX125"/>
  <c r="CY125" s="1"/>
  <c r="CW56"/>
  <c r="CX56"/>
  <c r="CY56" s="1"/>
  <c r="CW120"/>
  <c r="CX120"/>
  <c r="CY120" s="1"/>
  <c r="CW184"/>
  <c r="CX184"/>
  <c r="CY184" s="1"/>
  <c r="CW135"/>
  <c r="CX135"/>
  <c r="CY135" s="1"/>
  <c r="CW7"/>
  <c r="CX7"/>
  <c r="CY7" s="1"/>
  <c r="CW131"/>
  <c r="CX131"/>
  <c r="CY131" s="1"/>
  <c r="CW54"/>
  <c r="CX54"/>
  <c r="CY54" s="1"/>
  <c r="CW118"/>
  <c r="CX118"/>
  <c r="CY118" s="1"/>
  <c r="CW182"/>
  <c r="CX182"/>
  <c r="CY182" s="1"/>
  <c r="CW169"/>
  <c r="CX169"/>
  <c r="CY169" s="1"/>
  <c r="CW171"/>
  <c r="CX171"/>
  <c r="CY171" s="1"/>
  <c r="CW34"/>
  <c r="CX34"/>
  <c r="CY34" s="1"/>
  <c r="CW9"/>
  <c r="CX9"/>
  <c r="CY9" s="1"/>
  <c r="CW27"/>
  <c r="CX27"/>
  <c r="CY27" s="1"/>
  <c r="CW155"/>
  <c r="CX155"/>
  <c r="CY155" s="1"/>
  <c r="CW31"/>
  <c r="CX31"/>
  <c r="CY31" s="1"/>
  <c r="CW82"/>
  <c r="CX82"/>
  <c r="CY82" s="1"/>
  <c r="CW162"/>
  <c r="CX162"/>
  <c r="CY162" s="1"/>
  <c r="CW109"/>
  <c r="CX109"/>
  <c r="CY109" s="1"/>
  <c r="CW48"/>
  <c r="CX48"/>
  <c r="CY48" s="1"/>
  <c r="CW112"/>
  <c r="CX112"/>
  <c r="CY112" s="1"/>
  <c r="CW176"/>
  <c r="CX176"/>
  <c r="CY176" s="1"/>
  <c r="CW55"/>
  <c r="CX55"/>
  <c r="CY55" s="1"/>
  <c r="CW167"/>
  <c r="CX167"/>
  <c r="CY167" s="1"/>
  <c r="CW51"/>
  <c r="CX51"/>
  <c r="CY51" s="1"/>
  <c r="CW14"/>
  <c r="CX14"/>
  <c r="CY14" s="1"/>
  <c r="CW78"/>
  <c r="CX78"/>
  <c r="CY78" s="1"/>
  <c r="CW142"/>
  <c r="CX142"/>
  <c r="CY142" s="1"/>
  <c r="CW5"/>
  <c r="CX5"/>
  <c r="CY5" s="1"/>
  <c r="CW137"/>
  <c r="CX137"/>
  <c r="CY137" s="1"/>
  <c r="CW60"/>
  <c r="CX60"/>
  <c r="CY60" s="1"/>
  <c r="CW196"/>
  <c r="CX196"/>
  <c r="CY196" s="1"/>
  <c r="CW111"/>
  <c r="CX111"/>
  <c r="CY111" s="1"/>
  <c r="CW15"/>
  <c r="CX15"/>
  <c r="CY15" s="1"/>
  <c r="CW139"/>
  <c r="CX139"/>
  <c r="CY139" s="1"/>
  <c r="CW58"/>
  <c r="CX58"/>
  <c r="CY58" s="1"/>
  <c r="CW122"/>
  <c r="CX122"/>
  <c r="CY122" s="1"/>
  <c r="CW186"/>
  <c r="CX186"/>
  <c r="CY186" s="1"/>
  <c r="CW189"/>
  <c r="CX189"/>
  <c r="CY189" s="1"/>
  <c r="CW77"/>
  <c r="CX77"/>
  <c r="CY77" s="1"/>
  <c r="CW40"/>
  <c r="CX40"/>
  <c r="CY40" s="1"/>
  <c r="CW104"/>
  <c r="CX104"/>
  <c r="CY104" s="1"/>
  <c r="CW168"/>
  <c r="CX168"/>
  <c r="CY168" s="1"/>
  <c r="CW103"/>
  <c r="CX103"/>
  <c r="CY103" s="1"/>
  <c r="CW191"/>
  <c r="CX191"/>
  <c r="CY191" s="1"/>
  <c r="CW99"/>
  <c r="CX99"/>
  <c r="CY99" s="1"/>
  <c r="CW38"/>
  <c r="CX38"/>
  <c r="CY38" s="1"/>
  <c r="CW102"/>
  <c r="CX102"/>
  <c r="CY102" s="1"/>
  <c r="CW166"/>
  <c r="CX166"/>
  <c r="CY166" s="1"/>
  <c r="CW149"/>
  <c r="CX149"/>
  <c r="CY149" s="1"/>
  <c r="CW127"/>
  <c r="CX127"/>
  <c r="CY127" s="1"/>
  <c r="CW123"/>
  <c r="CX123"/>
  <c r="CY123" s="1"/>
  <c r="CW146"/>
  <c r="CX146"/>
  <c r="CY146" s="1"/>
  <c r="CW29"/>
  <c r="CX29"/>
  <c r="CY29" s="1"/>
  <c r="CW32"/>
  <c r="CX32"/>
  <c r="CY32" s="1"/>
  <c r="CW96"/>
  <c r="CX96"/>
  <c r="CY96" s="1"/>
  <c r="CW160"/>
  <c r="CX160"/>
  <c r="CY160" s="1"/>
  <c r="CW19"/>
  <c r="CX19"/>
  <c r="CY19" s="1"/>
  <c r="CW147"/>
  <c r="CX147"/>
  <c r="CY147" s="1"/>
  <c r="CW23"/>
  <c r="CX23"/>
  <c r="CY23" s="1"/>
  <c r="CW151"/>
  <c r="CX151"/>
  <c r="CY151" s="1"/>
  <c r="CW62"/>
  <c r="CX62"/>
  <c r="CY62" s="1"/>
  <c r="CW126"/>
  <c r="CX126"/>
  <c r="CY126" s="1"/>
  <c r="CW190"/>
  <c r="CX190"/>
  <c r="CY190" s="1"/>
  <c r="CW105"/>
  <c r="CX105"/>
  <c r="CY105" s="1"/>
  <c r="CW44"/>
  <c r="CX44"/>
  <c r="CY44" s="1"/>
  <c r="CW108"/>
  <c r="CX108"/>
  <c r="CY108" s="1"/>
  <c r="CW79"/>
  <c r="CX79"/>
  <c r="CY79" s="1"/>
  <c r="CW179"/>
  <c r="CX179"/>
  <c r="CY179" s="1"/>
  <c r="CW107"/>
  <c r="CX107"/>
  <c r="CY107" s="1"/>
  <c r="CW42"/>
  <c r="CX42"/>
  <c r="CY42" s="1"/>
  <c r="CW106"/>
  <c r="CX106"/>
  <c r="CY106" s="1"/>
  <c r="CW170"/>
  <c r="CX170"/>
  <c r="CY170" s="1"/>
  <c r="CW173"/>
  <c r="CX173"/>
  <c r="CY173" s="1"/>
  <c r="CW45"/>
  <c r="CX45"/>
  <c r="CY45" s="1"/>
  <c r="CW24"/>
  <c r="CX24"/>
  <c r="CY24" s="1"/>
  <c r="CW88"/>
  <c r="CX88"/>
  <c r="CY88" s="1"/>
  <c r="CW152"/>
  <c r="CX152"/>
  <c r="CY152" s="1"/>
  <c r="CW71"/>
  <c r="CX71"/>
  <c r="CY71" s="1"/>
  <c r="CW175"/>
  <c r="CX175"/>
  <c r="CY175" s="1"/>
  <c r="CW67"/>
  <c r="CX67"/>
  <c r="CY67" s="1"/>
  <c r="CW22"/>
  <c r="CX22"/>
  <c r="CY22" s="1"/>
  <c r="CW86"/>
  <c r="CX86"/>
  <c r="CY86" s="1"/>
  <c r="CW150"/>
  <c r="CX150"/>
  <c r="CY150" s="1"/>
  <c r="CW121"/>
  <c r="CX121"/>
  <c r="CY121" s="1"/>
  <c r="CY2"/>
  <c r="CY203" s="1"/>
</calcChain>
</file>

<file path=xl/sharedStrings.xml><?xml version="1.0" encoding="utf-8"?>
<sst xmlns="http://schemas.openxmlformats.org/spreadsheetml/2006/main" count="708" uniqueCount="115">
  <si>
    <t>FILING_SEQ_NO</t>
  </si>
  <si>
    <t>ASSESSMENT_YEAR</t>
  </si>
  <si>
    <t>FORM_ID</t>
  </si>
  <si>
    <t>GENDER</t>
  </si>
  <si>
    <t>RES_STATUS</t>
  </si>
  <si>
    <t>SALARIES</t>
  </si>
  <si>
    <t>INCOME_HP</t>
  </si>
  <si>
    <t>PRFT_GAIN_BP_OTHR_SPECLTV_BUS</t>
  </si>
  <si>
    <t>PRFT_GAIN_BP_SPECLTV_BUS</t>
  </si>
  <si>
    <t>PRFT_GAIN_BP_SPCFD_BUS</t>
  </si>
  <si>
    <t>PRFT_GAIN_BP_INC_115BBF</t>
  </si>
  <si>
    <t>TOTAL_PROFTS_GAINS_BP</t>
  </si>
  <si>
    <t>ST_CG_AMT_1</t>
  </si>
  <si>
    <t>ST_CG_AMT_2</t>
  </si>
  <si>
    <t>LTCG_INDEXATION</t>
  </si>
  <si>
    <t>ST_CG_AMT_APPRATE</t>
  </si>
  <si>
    <t>LTCG_NO_INDEXATION</t>
  </si>
  <si>
    <t>TOTAL_SCTG</t>
  </si>
  <si>
    <t>LT_CG_AMT_1</t>
  </si>
  <si>
    <t>LT_CG_AMT_2</t>
  </si>
  <si>
    <t>TOTAL_LTCG</t>
  </si>
  <si>
    <t>TOTAL_CAP_GAIN</t>
  </si>
  <si>
    <t>INCOME_OS_NOT_RACEHORSE</t>
  </si>
  <si>
    <t>INC_CHARBLE_SPL_RATE</t>
  </si>
  <si>
    <t>WIN_LOT_PUZ</t>
  </si>
  <si>
    <t>INCOME_OS_RACEHORSE</t>
  </si>
  <si>
    <t>TOTAL_INCOME_OS</t>
  </si>
  <si>
    <t>GTI_BEFORE_LOSSES</t>
  </si>
  <si>
    <t>CYL_SET_OFF</t>
  </si>
  <si>
    <t>BAL_AFTR_CYL_SET_OFF</t>
  </si>
  <si>
    <t>BFL_SET_OFF_BALANCE</t>
  </si>
  <si>
    <t>GROSS_TOTAL_INCOME</t>
  </si>
  <si>
    <t>INC_CHG_TAX_SPL_RATES</t>
  </si>
  <si>
    <t>DEDUCT_SEC_10A_OR_10AA</t>
  </si>
  <si>
    <t>PARTB_CHAPTER_VIA</t>
  </si>
  <si>
    <t>PARTC_CHAPTER_VIA</t>
  </si>
  <si>
    <t>TOTAL_DEDUC_VIA</t>
  </si>
  <si>
    <t>TOTAL_INCOME</t>
  </si>
  <si>
    <t>INC_SPL_111A_112</t>
  </si>
  <si>
    <t>NET_AGRC_INCOME</t>
  </si>
  <si>
    <t>AGGREGATE_INCOME</t>
  </si>
  <si>
    <t>CY_LOSS_CARRYFWD</t>
  </si>
  <si>
    <t>TAX_PAYBLE_TI_SEC115JC</t>
  </si>
  <si>
    <t>SURCHARGE_ON_DEEMED_TI</t>
  </si>
  <si>
    <t>EDUCATION_CESS_SEC115JC</t>
  </si>
  <si>
    <t>TOTAL_TAX_PAYBL_SEC115JC</t>
  </si>
  <si>
    <t>TAX_NORMAL_RATE</t>
  </si>
  <si>
    <t>TAX_SI_RATE</t>
  </si>
  <si>
    <t>REBATE_AGRC_INCOME</t>
  </si>
  <si>
    <t>TAX_PAYABL_TOT_INCOM</t>
  </si>
  <si>
    <t>REBATE_87A</t>
  </si>
  <si>
    <t>TAX_PAYABLE_ON_REBATE</t>
  </si>
  <si>
    <t>SURCHARGE_25OFSI</t>
  </si>
  <si>
    <t>SURCHARGE_ON_ABOVE_CRORE</t>
  </si>
  <si>
    <t>TOTAL_SURCHARGE</t>
  </si>
  <si>
    <t>REBATE</t>
  </si>
  <si>
    <t>BALANCE_TAX_PAYABLE</t>
  </si>
  <si>
    <t>EDUCATION_CESS</t>
  </si>
  <si>
    <t>GROSS_TAX_LIABILITY</t>
  </si>
  <si>
    <t>GROSS_TAX_PAYABLE</t>
  </si>
  <si>
    <t>CRDEDIT_US115JD_EY</t>
  </si>
  <si>
    <t>TAX_PAYBLE_AFTR_CRDT_SEC115JD</t>
  </si>
  <si>
    <t>RELIEF_89</t>
  </si>
  <si>
    <t>RELIEF_90</t>
  </si>
  <si>
    <t>RELIEF_91</t>
  </si>
  <si>
    <t>TOTAL_RELIEF</t>
  </si>
  <si>
    <t>NET_TAX_LIABILTY</t>
  </si>
  <si>
    <t>INT_PAYABLE_234A</t>
  </si>
  <si>
    <t>INT_PAYABLE_234B</t>
  </si>
  <si>
    <t>INT_PAYABLE_234C</t>
  </si>
  <si>
    <t>TOTAL_INT_PAYABLE</t>
  </si>
  <si>
    <t>AGGREGATE_LIABILTY</t>
  </si>
  <si>
    <t>ADVANCE_TAX</t>
  </si>
  <si>
    <t>TOTAL_TDS</t>
  </si>
  <si>
    <t>TOTAL_TCS</t>
  </si>
  <si>
    <t>SELF_ASSESMNT_TAX</t>
  </si>
  <si>
    <t>TOTAL_TAX_PAID</t>
  </si>
  <si>
    <t>TAX_PAYBL</t>
  </si>
  <si>
    <t>REFUND_AMOUNT</t>
  </si>
  <si>
    <t>AGE</t>
  </si>
  <si>
    <t>EDUCATION_CESS_115JC</t>
  </si>
  <si>
    <t>AGEGRP</t>
  </si>
  <si>
    <t>ITR-1</t>
  </si>
  <si>
    <t>M</t>
  </si>
  <si>
    <t>RES</t>
  </si>
  <si>
    <t>F</t>
  </si>
  <si>
    <t>NRI</t>
  </si>
  <si>
    <t>ITR-3</t>
  </si>
  <si>
    <t>MISSING</t>
  </si>
  <si>
    <t>PIT</t>
  </si>
  <si>
    <t>GTI</t>
  </si>
  <si>
    <t>Tax_STCG1</t>
  </si>
  <si>
    <t>Tax_STCG2</t>
  </si>
  <si>
    <t>Tax_STCG_Total</t>
  </si>
  <si>
    <t>Tax_LTCG1</t>
  </si>
  <si>
    <t>Tax_LTCG2</t>
  </si>
  <si>
    <t>Tax_LTCG_Total</t>
  </si>
  <si>
    <t>Tax_TI_Spl_Rate</t>
  </si>
  <si>
    <t>Tax_Normal_Rate</t>
  </si>
  <si>
    <t>Age_1</t>
  </si>
  <si>
    <t>Age_2</t>
  </si>
  <si>
    <t>Tax_Before_SC_Cess</t>
  </si>
  <si>
    <t>Rebate</t>
  </si>
  <si>
    <t>Surcharge</t>
  </si>
  <si>
    <t>Cess</t>
  </si>
  <si>
    <t>Tax_with_SC</t>
  </si>
  <si>
    <t>PIT*Wts</t>
  </si>
  <si>
    <t>WT2017</t>
  </si>
  <si>
    <t>WT2018</t>
  </si>
  <si>
    <t>WT2019</t>
  </si>
  <si>
    <t>Age_0</t>
  </si>
  <si>
    <t>Tax_After_Rebate</t>
  </si>
  <si>
    <t>Total</t>
  </si>
  <si>
    <t>ITR1</t>
  </si>
  <si>
    <t>ITR3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</si>
</sst>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205"/>
  <sheetViews>
    <sheetView tabSelected="1" topLeftCell="CO192" workbookViewId="0">
      <selection activeCell="CY206" sqref="CY206"/>
    </sheetView>
  </sheetViews>
  <sheetFormatPr defaultRowHeight="15"/>
  <cols>
    <col min="1" max="1" width="15.140625" bestFit="1" customWidth="1"/>
    <col min="2" max="2" width="18.140625" bestFit="1" customWidth="1"/>
    <col min="4" max="4" width="8.5703125" bestFit="1" customWidth="1"/>
    <col min="5" max="5" width="11.7109375" bestFit="1" customWidth="1"/>
    <col min="7" max="7" width="11.7109375" bestFit="1" customWidth="1"/>
    <col min="8" max="8" width="33.5703125" bestFit="1" customWidth="1"/>
    <col min="9" max="9" width="27.5703125" bestFit="1" customWidth="1"/>
    <col min="10" max="10" width="25.7109375" bestFit="1" customWidth="1"/>
    <col min="11" max="11" width="26.140625" bestFit="1" customWidth="1"/>
    <col min="12" max="12" width="24.5703125" bestFit="1" customWidth="1"/>
    <col min="13" max="14" width="13.5703125" bestFit="1" customWidth="1"/>
    <col min="15" max="15" width="17.7109375" bestFit="1" customWidth="1"/>
    <col min="16" max="16" width="20.7109375" bestFit="1" customWidth="1"/>
    <col min="17" max="17" width="21.7109375" bestFit="1" customWidth="1"/>
    <col min="18" max="18" width="12" bestFit="1" customWidth="1"/>
    <col min="19" max="20" width="13.42578125" bestFit="1" customWidth="1"/>
    <col min="21" max="21" width="11.85546875" bestFit="1" customWidth="1"/>
    <col min="22" max="22" width="16.85546875" bestFit="1" customWidth="1"/>
    <col min="23" max="23" width="28.5703125" bestFit="1" customWidth="1"/>
    <col min="24" max="24" width="22.85546875" bestFit="1" customWidth="1"/>
    <col min="25" max="25" width="13.7109375" bestFit="1" customWidth="1"/>
    <col min="26" max="26" width="23.5703125" bestFit="1" customWidth="1"/>
    <col min="27" max="27" width="18.5703125" bestFit="1" customWidth="1"/>
    <col min="28" max="28" width="19.140625" bestFit="1" customWidth="1"/>
    <col min="29" max="29" width="12.42578125" bestFit="1" customWidth="1"/>
    <col min="30" max="30" width="22.5703125" bestFit="1" customWidth="1"/>
    <col min="31" max="31" width="22" bestFit="1" customWidth="1"/>
    <col min="32" max="32" width="22.140625" bestFit="1" customWidth="1"/>
    <col min="33" max="33" width="24.140625" bestFit="1" customWidth="1"/>
    <col min="34" max="34" width="26.140625" bestFit="1" customWidth="1"/>
    <col min="35" max="36" width="20.140625" bestFit="1" customWidth="1"/>
    <col min="37" max="37" width="18" bestFit="1" customWidth="1"/>
    <col min="38" max="38" width="15" bestFit="1" customWidth="1"/>
    <col min="39" max="39" width="17.7109375" bestFit="1" customWidth="1"/>
    <col min="40" max="40" width="18.85546875" bestFit="1" customWidth="1"/>
    <col min="41" max="41" width="20.140625" bestFit="1" customWidth="1"/>
    <col min="42" max="42" width="19.5703125" bestFit="1" customWidth="1"/>
    <col min="43" max="43" width="23.85546875" bestFit="1" customWidth="1"/>
    <col min="44" max="44" width="26.85546875" bestFit="1" customWidth="1"/>
    <col min="45" max="45" width="26.140625" bestFit="1" customWidth="1"/>
    <col min="46" max="46" width="27" bestFit="1" customWidth="1"/>
    <col min="47" max="47" width="19" bestFit="1" customWidth="1"/>
    <col min="48" max="48" width="12.42578125" bestFit="1" customWidth="1"/>
    <col min="49" max="49" width="22.140625" bestFit="1" customWidth="1"/>
    <col min="50" max="50" width="24.28515625" bestFit="1" customWidth="1"/>
    <col min="51" max="51" width="11.85546875" bestFit="1" customWidth="1"/>
    <col min="52" max="52" width="25" bestFit="1" customWidth="1"/>
    <col min="53" max="53" width="18.85546875" bestFit="1" customWidth="1"/>
    <col min="54" max="54" width="30.140625" bestFit="1" customWidth="1"/>
    <col min="55" max="55" width="18.42578125" bestFit="1" customWidth="1"/>
    <col min="56" max="56" width="7.5703125" bestFit="1" customWidth="1"/>
    <col min="57" max="57" width="22.7109375" bestFit="1" customWidth="1"/>
    <col min="58" max="58" width="16.7109375" bestFit="1" customWidth="1"/>
    <col min="59" max="59" width="20.42578125" bestFit="1" customWidth="1"/>
    <col min="60" max="60" width="20.28515625" bestFit="1" customWidth="1"/>
    <col min="61" max="61" width="20" bestFit="1" customWidth="1"/>
    <col min="62" max="62" width="32.7109375" bestFit="1" customWidth="1"/>
    <col min="63" max="65" width="9.5703125" bestFit="1" customWidth="1"/>
    <col min="66" max="66" width="13.28515625" bestFit="1" customWidth="1"/>
    <col min="67" max="67" width="17.42578125" bestFit="1" customWidth="1"/>
    <col min="68" max="68" width="18.28515625" bestFit="1" customWidth="1"/>
    <col min="69" max="70" width="18.140625" bestFit="1" customWidth="1"/>
    <col min="71" max="71" width="19.5703125" bestFit="1" customWidth="1"/>
    <col min="72" max="72" width="20.140625" bestFit="1" customWidth="1"/>
    <col min="73" max="73" width="14.28515625" bestFit="1" customWidth="1"/>
    <col min="74" max="74" width="10.85546875" bestFit="1" customWidth="1"/>
    <col min="75" max="75" width="10.7109375" bestFit="1" customWidth="1"/>
    <col min="76" max="76" width="20" bestFit="1" customWidth="1"/>
    <col min="77" max="77" width="16.42578125" bestFit="1" customWidth="1"/>
    <col min="78" max="78" width="10.85546875" bestFit="1" customWidth="1"/>
    <col min="79" max="79" width="17.5703125" bestFit="1" customWidth="1"/>
    <col min="80" max="80" width="4.5703125" bestFit="1" customWidth="1"/>
    <col min="81" max="81" width="22.85546875" bestFit="1" customWidth="1"/>
    <col min="82" max="82" width="8.140625" bestFit="1" customWidth="1"/>
    <col min="84" max="84" width="8" bestFit="1" customWidth="1"/>
    <col min="85" max="86" width="10.42578125" bestFit="1" customWidth="1"/>
    <col min="87" max="87" width="15" bestFit="1" customWidth="1"/>
    <col min="88" max="89" width="10.28515625" bestFit="1" customWidth="1"/>
    <col min="90" max="90" width="14.85546875" bestFit="1" customWidth="1"/>
    <col min="91" max="91" width="15.42578125" bestFit="1" customWidth="1"/>
    <col min="92" max="93" width="8.5703125" bestFit="1" customWidth="1"/>
    <col min="94" max="94" width="9" bestFit="1" customWidth="1"/>
    <col min="95" max="95" width="16.7109375" bestFit="1" customWidth="1"/>
    <col min="96" max="96" width="19.42578125" bestFit="1" customWidth="1"/>
    <col min="98" max="98" width="17" bestFit="1" customWidth="1"/>
    <col min="100" max="100" width="12.140625" bestFit="1" customWidth="1"/>
    <col min="102" max="102" width="11" customWidth="1"/>
    <col min="103" max="103" width="14.140625" bestFit="1" customWidth="1"/>
    <col min="104" max="104" width="7.5703125" customWidth="1"/>
  </cols>
  <sheetData>
    <row r="1" spans="1:10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110</v>
      </c>
      <c r="CO1" t="s">
        <v>99</v>
      </c>
      <c r="CP1" t="s">
        <v>100</v>
      </c>
      <c r="CQ1" t="s">
        <v>98</v>
      </c>
      <c r="CR1" t="s">
        <v>101</v>
      </c>
      <c r="CS1" t="s">
        <v>102</v>
      </c>
      <c r="CT1" t="s">
        <v>111</v>
      </c>
      <c r="CU1" t="s">
        <v>103</v>
      </c>
      <c r="CV1" t="s">
        <v>105</v>
      </c>
      <c r="CW1" t="s">
        <v>104</v>
      </c>
      <c r="CX1" t="s">
        <v>89</v>
      </c>
      <c r="CY1" t="s">
        <v>106</v>
      </c>
    </row>
    <row r="2" spans="1:103">
      <c r="A2">
        <v>328228799</v>
      </c>
      <c r="B2">
        <v>2017</v>
      </c>
      <c r="C2" t="s">
        <v>82</v>
      </c>
      <c r="D2" t="s">
        <v>83</v>
      </c>
      <c r="E2" t="s">
        <v>84</v>
      </c>
      <c r="F2">
        <v>1744592</v>
      </c>
      <c r="G2">
        <v>-36381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1708211</v>
      </c>
      <c r="AC2">
        <v>0</v>
      </c>
      <c r="AD2">
        <v>0</v>
      </c>
      <c r="AE2">
        <v>0</v>
      </c>
      <c r="AF2">
        <v>1708211</v>
      </c>
      <c r="AG2">
        <v>0</v>
      </c>
      <c r="AH2">
        <v>0</v>
      </c>
      <c r="AI2">
        <v>0</v>
      </c>
      <c r="AJ2">
        <v>0</v>
      </c>
      <c r="AK2">
        <v>151298</v>
      </c>
      <c r="AL2">
        <v>1556910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292073</v>
      </c>
      <c r="AV2">
        <v>0</v>
      </c>
      <c r="AW2">
        <v>0</v>
      </c>
      <c r="AX2">
        <v>292073</v>
      </c>
      <c r="AY2">
        <v>0</v>
      </c>
      <c r="AZ2">
        <v>292073</v>
      </c>
      <c r="BA2">
        <v>0</v>
      </c>
      <c r="BB2">
        <v>0</v>
      </c>
      <c r="BC2">
        <v>0</v>
      </c>
      <c r="BD2">
        <v>0</v>
      </c>
      <c r="BE2">
        <v>0</v>
      </c>
      <c r="BF2">
        <v>8762</v>
      </c>
      <c r="BG2">
        <v>300835</v>
      </c>
      <c r="BH2">
        <v>300835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300835</v>
      </c>
      <c r="BP2">
        <v>0</v>
      </c>
      <c r="BQ2">
        <v>0</v>
      </c>
      <c r="BR2">
        <v>0</v>
      </c>
      <c r="BS2">
        <v>0</v>
      </c>
      <c r="BT2">
        <v>300835</v>
      </c>
      <c r="BU2">
        <v>0</v>
      </c>
      <c r="BV2">
        <v>300838</v>
      </c>
      <c r="BW2">
        <v>0</v>
      </c>
      <c r="BX2">
        <v>0</v>
      </c>
      <c r="BY2">
        <v>300838</v>
      </c>
      <c r="BZ2">
        <v>0</v>
      </c>
      <c r="CA2">
        <v>0</v>
      </c>
      <c r="CB2">
        <v>50</v>
      </c>
      <c r="CC2">
        <v>0</v>
      </c>
      <c r="CD2">
        <v>0</v>
      </c>
      <c r="CF2">
        <f>F2+G2+L2+P2+AA2</f>
        <v>1708211</v>
      </c>
      <c r="CG2">
        <f>0.15*M2</f>
        <v>0</v>
      </c>
      <c r="CH2">
        <f>0.3*N2</f>
        <v>0</v>
      </c>
      <c r="CI2">
        <f>CG2+CH2</f>
        <v>0</v>
      </c>
      <c r="CJ2">
        <f>0.1*S2</f>
        <v>0</v>
      </c>
      <c r="CK2">
        <f>0.2*T2</f>
        <v>0</v>
      </c>
      <c r="CL2">
        <f>CJ2+CK2</f>
        <v>0</v>
      </c>
      <c r="CM2">
        <f>CI2+CL2</f>
        <v>0</v>
      </c>
      <c r="CN2" s="1">
        <f>(0* MIN(CF2, 250000) + 0.1 * MIN((500000- 250000), MAX(0, CF2 - 250000))+ 0.2 * MIN((1000000 - 500000), MAX(0, CF2 - 500000)) + 0.3 * MAX(0, CF2 - 1000000))</f>
        <v>337463.3</v>
      </c>
      <c r="CO2" s="1">
        <f>(0* MIN(CF2, 300000) + 0.1 * MIN((500000 - 300000), MAX(0, CF2 - 300000))+ 0.2 * MIN((1000000 - 500000), MAX(0, CF2 - 500000)) + 0.3 * MAX(0, CF2 - 1000000))</f>
        <v>332463.3</v>
      </c>
      <c r="CP2">
        <f>(0 * MIN(CF2, 500000) + 0.1* MIN(500000 - 500000, MAX(0, CF2 - 500000)) + 0.2 * MIN(1000000 - 500000, MAX(0, CF2 - 500000)) + 0.3 * MAX(0, CF2 - 1000000))</f>
        <v>312463.3</v>
      </c>
      <c r="CQ2">
        <f>INDEX($CN2:$CP2,$CD2+1)</f>
        <v>337463.3</v>
      </c>
      <c r="CR2">
        <f>CQ2+CM2</f>
        <v>337463.3</v>
      </c>
      <c r="CS2">
        <f>IF(CF2 &gt; 500000, 0,  MIN( 0.1* CF2, 5000))</f>
        <v>0</v>
      </c>
      <c r="CT2">
        <f>IF(CS2 &gt; CR2, 0, CR2 - CS2)</f>
        <v>337463.3</v>
      </c>
      <c r="CU2">
        <f>IF(CF2 &gt; 10000000, 0.15*CT2, 0)</f>
        <v>0</v>
      </c>
      <c r="CV2">
        <f>CT2+CU2</f>
        <v>337463.3</v>
      </c>
      <c r="CW2">
        <f>CV2*0.03</f>
        <v>10123.898999999999</v>
      </c>
      <c r="CX2">
        <f>CV2+CW2</f>
        <v>347587.19899999996</v>
      </c>
      <c r="CY2">
        <f>CX2*pit_weights!A2</f>
        <v>92256215488.533066</v>
      </c>
    </row>
    <row r="3" spans="1:103">
      <c r="A3">
        <v>327959593</v>
      </c>
      <c r="B3">
        <v>2017</v>
      </c>
      <c r="C3" t="s">
        <v>82</v>
      </c>
      <c r="D3" t="s">
        <v>85</v>
      </c>
      <c r="E3" t="s">
        <v>84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187228</v>
      </c>
      <c r="AB3">
        <v>187228</v>
      </c>
      <c r="AC3">
        <v>0</v>
      </c>
      <c r="AD3">
        <v>0</v>
      </c>
      <c r="AE3">
        <v>0</v>
      </c>
      <c r="AF3">
        <v>187228</v>
      </c>
      <c r="AG3">
        <v>0</v>
      </c>
      <c r="AH3">
        <v>0</v>
      </c>
      <c r="AI3">
        <v>0</v>
      </c>
      <c r="AJ3">
        <v>0</v>
      </c>
      <c r="AK3">
        <v>3824</v>
      </c>
      <c r="AL3">
        <v>183400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1215</v>
      </c>
      <c r="BW3">
        <v>0</v>
      </c>
      <c r="BX3">
        <v>0</v>
      </c>
      <c r="BY3">
        <v>1215</v>
      </c>
      <c r="BZ3">
        <v>0</v>
      </c>
      <c r="CA3">
        <v>1220</v>
      </c>
      <c r="CB3">
        <v>70</v>
      </c>
      <c r="CC3">
        <v>0</v>
      </c>
      <c r="CD3">
        <v>1</v>
      </c>
      <c r="CF3">
        <f t="shared" ref="CF3:CF66" si="0">F3+G3+L3+P3+AA3</f>
        <v>187228</v>
      </c>
      <c r="CG3">
        <f t="shared" ref="CG3:CG66" si="1">0.15*M3</f>
        <v>0</v>
      </c>
      <c r="CH3">
        <f t="shared" ref="CH3:CH66" si="2">0.3*N3</f>
        <v>0</v>
      </c>
      <c r="CI3">
        <f t="shared" ref="CI3:CI66" si="3">CG3+CH3</f>
        <v>0</v>
      </c>
      <c r="CJ3">
        <f t="shared" ref="CJ3:CJ66" si="4">0.1*S3</f>
        <v>0</v>
      </c>
      <c r="CK3">
        <f t="shared" ref="CK3:CK66" si="5">0.2*T3</f>
        <v>0</v>
      </c>
      <c r="CL3">
        <f t="shared" ref="CL3:CL66" si="6">CJ3+CK3</f>
        <v>0</v>
      </c>
      <c r="CM3">
        <f t="shared" ref="CM3:CM66" si="7">CI3+CL3</f>
        <v>0</v>
      </c>
      <c r="CN3" s="1">
        <f t="shared" ref="CN3:CN66" si="8">(0* MIN(CF3, 250000) + 0.1 * MIN((500000- 250000), MAX(0, CF3 - 250000))+ 0.2 * MIN((1000000 - 500000), MAX(0, CF3 - 500000)) + 0.3 * MAX(0, CF3 - 1000000))</f>
        <v>0</v>
      </c>
      <c r="CO3" s="1">
        <f t="shared" ref="CO3:CO66" si="9">(0* MIN(CF3, 300000) + 0.1 * MIN((500000 - 300000), MAX(0, CF3 - 300000))+ 0.2 * MIN((1000000 - 500000), MAX(0, CF3 - 500000)) + 0.3 * MAX(0, CF3 - 1000000))</f>
        <v>0</v>
      </c>
      <c r="CP3">
        <f t="shared" ref="CP3:CP66" si="10">(0 * MIN(CF3, 500000) + 0.1* MIN(500000 - 500000, MAX(0, CF3 - 500000)) + 0.2 * MIN(1000000 - 500000, MAX(0, CF3 - 500000)) + 0.3 * MAX(0, CF3 - 1000000))</f>
        <v>0</v>
      </c>
      <c r="CQ3">
        <f t="shared" ref="CQ3:CQ66" si="11">INDEX($CN3:$CP3,$CD3+1)</f>
        <v>0</v>
      </c>
      <c r="CR3">
        <f t="shared" ref="CR3:CR66" si="12">CQ3+CM3</f>
        <v>0</v>
      </c>
      <c r="CS3">
        <f t="shared" ref="CS3:CS66" si="13">IF(CF3 &gt; 500000, 0,  MIN( 0.1* CF3, 5000))</f>
        <v>5000</v>
      </c>
      <c r="CT3">
        <f t="shared" ref="CT3:CT66" si="14">IF(CS3 &gt; CR3, 0, CR3 - CS3)</f>
        <v>0</v>
      </c>
      <c r="CU3">
        <f t="shared" ref="CU3:CU66" si="15">IF(CF3 &gt; 10000000, 0.15*CT3, 0)</f>
        <v>0</v>
      </c>
      <c r="CV3">
        <f t="shared" ref="CV3:CV66" si="16">CT3+CU3</f>
        <v>0</v>
      </c>
      <c r="CW3">
        <f t="shared" ref="CW3:CW66" si="17">CV3*0.03</f>
        <v>0</v>
      </c>
      <c r="CX3">
        <f t="shared" ref="CX3:CX66" si="18">CV3+CW3</f>
        <v>0</v>
      </c>
      <c r="CY3">
        <f>CX3*pit_weights!A3</f>
        <v>0</v>
      </c>
    </row>
    <row r="4" spans="1:103">
      <c r="A4">
        <v>316543975</v>
      </c>
      <c r="B4">
        <v>2017</v>
      </c>
      <c r="C4" t="s">
        <v>82</v>
      </c>
      <c r="D4" t="s">
        <v>85</v>
      </c>
      <c r="E4" t="s">
        <v>84</v>
      </c>
      <c r="F4">
        <v>639667</v>
      </c>
      <c r="G4">
        <v>-108000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117830</v>
      </c>
      <c r="AB4">
        <v>649497</v>
      </c>
      <c r="AC4">
        <v>0</v>
      </c>
      <c r="AD4">
        <v>0</v>
      </c>
      <c r="AE4">
        <v>0</v>
      </c>
      <c r="AF4">
        <v>649497</v>
      </c>
      <c r="AG4">
        <v>0</v>
      </c>
      <c r="AH4">
        <v>0</v>
      </c>
      <c r="AI4">
        <v>0</v>
      </c>
      <c r="AJ4">
        <v>0</v>
      </c>
      <c r="AK4">
        <v>150000</v>
      </c>
      <c r="AL4">
        <v>499500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24950</v>
      </c>
      <c r="AV4">
        <v>0</v>
      </c>
      <c r="AW4">
        <v>0</v>
      </c>
      <c r="AX4">
        <v>24950</v>
      </c>
      <c r="AY4">
        <v>5000</v>
      </c>
      <c r="AZ4">
        <v>19950</v>
      </c>
      <c r="BA4">
        <v>0</v>
      </c>
      <c r="BB4">
        <v>0</v>
      </c>
      <c r="BC4">
        <v>0</v>
      </c>
      <c r="BD4">
        <v>0</v>
      </c>
      <c r="BE4">
        <v>0</v>
      </c>
      <c r="BF4">
        <v>599</v>
      </c>
      <c r="BG4">
        <v>20549</v>
      </c>
      <c r="BH4">
        <v>20549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20549</v>
      </c>
      <c r="BP4">
        <v>0</v>
      </c>
      <c r="BQ4">
        <v>0</v>
      </c>
      <c r="BR4">
        <v>0</v>
      </c>
      <c r="BS4">
        <v>0</v>
      </c>
      <c r="BT4">
        <v>20549</v>
      </c>
      <c r="BU4">
        <v>0</v>
      </c>
      <c r="BV4">
        <v>21894</v>
      </c>
      <c r="BW4">
        <v>0</v>
      </c>
      <c r="BX4">
        <v>0</v>
      </c>
      <c r="BY4">
        <v>21894</v>
      </c>
      <c r="BZ4">
        <v>0</v>
      </c>
      <c r="CA4">
        <v>1350</v>
      </c>
      <c r="CB4">
        <v>37</v>
      </c>
      <c r="CC4">
        <v>0</v>
      </c>
      <c r="CD4">
        <v>0</v>
      </c>
      <c r="CF4">
        <f t="shared" si="0"/>
        <v>649497</v>
      </c>
      <c r="CG4">
        <f t="shared" si="1"/>
        <v>0</v>
      </c>
      <c r="CH4">
        <f t="shared" si="2"/>
        <v>0</v>
      </c>
      <c r="CI4">
        <f t="shared" si="3"/>
        <v>0</v>
      </c>
      <c r="CJ4">
        <f t="shared" si="4"/>
        <v>0</v>
      </c>
      <c r="CK4">
        <f t="shared" si="5"/>
        <v>0</v>
      </c>
      <c r="CL4">
        <f t="shared" si="6"/>
        <v>0</v>
      </c>
      <c r="CM4">
        <f t="shared" si="7"/>
        <v>0</v>
      </c>
      <c r="CN4" s="1">
        <f t="shared" si="8"/>
        <v>54899.4</v>
      </c>
      <c r="CO4" s="1">
        <f t="shared" si="9"/>
        <v>49899.4</v>
      </c>
      <c r="CP4">
        <f t="shared" si="10"/>
        <v>29899.4</v>
      </c>
      <c r="CQ4">
        <f t="shared" si="11"/>
        <v>54899.4</v>
      </c>
      <c r="CR4">
        <f t="shared" si="12"/>
        <v>54899.4</v>
      </c>
      <c r="CS4">
        <f t="shared" si="13"/>
        <v>0</v>
      </c>
      <c r="CT4">
        <f t="shared" si="14"/>
        <v>54899.4</v>
      </c>
      <c r="CU4">
        <f t="shared" si="15"/>
        <v>0</v>
      </c>
      <c r="CV4">
        <f t="shared" si="16"/>
        <v>54899.4</v>
      </c>
      <c r="CW4">
        <f t="shared" si="17"/>
        <v>1646.982</v>
      </c>
      <c r="CX4">
        <f t="shared" si="18"/>
        <v>56546.381999999998</v>
      </c>
      <c r="CY4">
        <f>CX4*pit_weights!A4</f>
        <v>15008479074.883617</v>
      </c>
    </row>
    <row r="5" spans="1:103">
      <c r="A5">
        <v>342873687</v>
      </c>
      <c r="B5">
        <v>2017</v>
      </c>
      <c r="C5" t="s">
        <v>82</v>
      </c>
      <c r="D5" t="s">
        <v>85</v>
      </c>
      <c r="E5" t="s">
        <v>84</v>
      </c>
      <c r="F5">
        <v>429920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29351</v>
      </c>
      <c r="AB5">
        <v>459271</v>
      </c>
      <c r="AC5">
        <v>0</v>
      </c>
      <c r="AD5">
        <v>0</v>
      </c>
      <c r="AE5">
        <v>0</v>
      </c>
      <c r="AF5">
        <v>459271</v>
      </c>
      <c r="AG5">
        <v>0</v>
      </c>
      <c r="AH5">
        <v>0</v>
      </c>
      <c r="AI5">
        <v>0</v>
      </c>
      <c r="AJ5">
        <v>0</v>
      </c>
      <c r="AK5">
        <v>160466</v>
      </c>
      <c r="AL5">
        <v>298810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4881</v>
      </c>
      <c r="AV5">
        <v>0</v>
      </c>
      <c r="AW5">
        <v>0</v>
      </c>
      <c r="AX5">
        <v>4881</v>
      </c>
      <c r="AY5">
        <v>4881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4135</v>
      </c>
      <c r="BW5">
        <v>0</v>
      </c>
      <c r="BX5">
        <v>0</v>
      </c>
      <c r="BY5">
        <v>4135</v>
      </c>
      <c r="BZ5">
        <v>0</v>
      </c>
      <c r="CA5">
        <v>4140</v>
      </c>
      <c r="CB5">
        <v>29</v>
      </c>
      <c r="CC5">
        <v>0</v>
      </c>
      <c r="CD5">
        <v>0</v>
      </c>
      <c r="CF5">
        <f t="shared" si="0"/>
        <v>459271</v>
      </c>
      <c r="CG5">
        <f t="shared" si="1"/>
        <v>0</v>
      </c>
      <c r="CH5">
        <f t="shared" si="2"/>
        <v>0</v>
      </c>
      <c r="CI5">
        <f t="shared" si="3"/>
        <v>0</v>
      </c>
      <c r="CJ5">
        <f t="shared" si="4"/>
        <v>0</v>
      </c>
      <c r="CK5">
        <f t="shared" si="5"/>
        <v>0</v>
      </c>
      <c r="CL5">
        <f t="shared" si="6"/>
        <v>0</v>
      </c>
      <c r="CM5">
        <f t="shared" si="7"/>
        <v>0</v>
      </c>
      <c r="CN5" s="1">
        <f t="shared" si="8"/>
        <v>20927.100000000002</v>
      </c>
      <c r="CO5" s="1">
        <f t="shared" si="9"/>
        <v>15927.1</v>
      </c>
      <c r="CP5">
        <f t="shared" si="10"/>
        <v>0</v>
      </c>
      <c r="CQ5">
        <f t="shared" si="11"/>
        <v>20927.100000000002</v>
      </c>
      <c r="CR5">
        <f t="shared" si="12"/>
        <v>20927.100000000002</v>
      </c>
      <c r="CS5">
        <f t="shared" si="13"/>
        <v>5000</v>
      </c>
      <c r="CT5">
        <f t="shared" si="14"/>
        <v>15927.100000000002</v>
      </c>
      <c r="CU5">
        <f t="shared" si="15"/>
        <v>0</v>
      </c>
      <c r="CV5">
        <f t="shared" si="16"/>
        <v>15927.100000000002</v>
      </c>
      <c r="CW5">
        <f t="shared" si="17"/>
        <v>477.81300000000005</v>
      </c>
      <c r="CX5">
        <f t="shared" si="18"/>
        <v>16404.913</v>
      </c>
      <c r="CY5">
        <f>CX5*pit_weights!A5</f>
        <v>4354174127.1048298</v>
      </c>
    </row>
    <row r="6" spans="1:103">
      <c r="A6">
        <v>334803654</v>
      </c>
      <c r="B6">
        <v>2017</v>
      </c>
      <c r="C6" t="s">
        <v>82</v>
      </c>
      <c r="D6" t="s">
        <v>83</v>
      </c>
      <c r="E6" t="s">
        <v>84</v>
      </c>
      <c r="F6">
        <v>333500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5230</v>
      </c>
      <c r="AB6">
        <v>338730</v>
      </c>
      <c r="AC6">
        <v>0</v>
      </c>
      <c r="AD6">
        <v>0</v>
      </c>
      <c r="AE6">
        <v>0</v>
      </c>
      <c r="AF6">
        <v>338730</v>
      </c>
      <c r="AG6">
        <v>0</v>
      </c>
      <c r="AH6">
        <v>0</v>
      </c>
      <c r="AI6">
        <v>0</v>
      </c>
      <c r="AJ6">
        <v>0</v>
      </c>
      <c r="AK6">
        <v>44030</v>
      </c>
      <c r="AL6">
        <v>294700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4470</v>
      </c>
      <c r="AV6">
        <v>0</v>
      </c>
      <c r="AW6">
        <v>0</v>
      </c>
      <c r="AX6">
        <v>4470</v>
      </c>
      <c r="AY6">
        <v>4470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45</v>
      </c>
      <c r="CC6">
        <v>0</v>
      </c>
      <c r="CD6">
        <v>0</v>
      </c>
      <c r="CF6">
        <f t="shared" si="0"/>
        <v>338730</v>
      </c>
      <c r="CG6">
        <f t="shared" si="1"/>
        <v>0</v>
      </c>
      <c r="CH6">
        <f t="shared" si="2"/>
        <v>0</v>
      </c>
      <c r="CI6">
        <f t="shared" si="3"/>
        <v>0</v>
      </c>
      <c r="CJ6">
        <f t="shared" si="4"/>
        <v>0</v>
      </c>
      <c r="CK6">
        <f t="shared" si="5"/>
        <v>0</v>
      </c>
      <c r="CL6">
        <f t="shared" si="6"/>
        <v>0</v>
      </c>
      <c r="CM6">
        <f t="shared" si="7"/>
        <v>0</v>
      </c>
      <c r="CN6" s="1">
        <f t="shared" si="8"/>
        <v>8873</v>
      </c>
      <c r="CO6" s="1">
        <f t="shared" si="9"/>
        <v>3873</v>
      </c>
      <c r="CP6">
        <f t="shared" si="10"/>
        <v>0</v>
      </c>
      <c r="CQ6">
        <f t="shared" si="11"/>
        <v>8873</v>
      </c>
      <c r="CR6">
        <f t="shared" si="12"/>
        <v>8873</v>
      </c>
      <c r="CS6">
        <f t="shared" si="13"/>
        <v>5000</v>
      </c>
      <c r="CT6">
        <f t="shared" si="14"/>
        <v>3873</v>
      </c>
      <c r="CU6">
        <f t="shared" si="15"/>
        <v>0</v>
      </c>
      <c r="CV6">
        <f t="shared" si="16"/>
        <v>3873</v>
      </c>
      <c r="CW6">
        <f t="shared" si="17"/>
        <v>116.19</v>
      </c>
      <c r="CX6">
        <f t="shared" si="18"/>
        <v>3989.19</v>
      </c>
      <c r="CY6">
        <f>CX6*pit_weights!A6</f>
        <v>1058806461.5828999</v>
      </c>
    </row>
    <row r="7" spans="1:103">
      <c r="A7">
        <v>280077364</v>
      </c>
      <c r="B7">
        <v>2017</v>
      </c>
      <c r="C7" t="s">
        <v>82</v>
      </c>
      <c r="D7" t="s">
        <v>85</v>
      </c>
      <c r="E7" t="s">
        <v>84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248348</v>
      </c>
      <c r="AB7">
        <v>248348</v>
      </c>
      <c r="AC7">
        <v>0</v>
      </c>
      <c r="AD7">
        <v>0</v>
      </c>
      <c r="AE7">
        <v>0</v>
      </c>
      <c r="AF7">
        <v>248348</v>
      </c>
      <c r="AG7">
        <v>0</v>
      </c>
      <c r="AH7">
        <v>0</v>
      </c>
      <c r="AI7">
        <v>0</v>
      </c>
      <c r="AJ7">
        <v>0</v>
      </c>
      <c r="AK7">
        <v>848</v>
      </c>
      <c r="AL7">
        <v>247500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36</v>
      </c>
      <c r="CC7">
        <v>0</v>
      </c>
      <c r="CD7">
        <v>0</v>
      </c>
      <c r="CF7">
        <f t="shared" si="0"/>
        <v>248348</v>
      </c>
      <c r="CG7">
        <f t="shared" si="1"/>
        <v>0</v>
      </c>
      <c r="CH7">
        <f t="shared" si="2"/>
        <v>0</v>
      </c>
      <c r="CI7">
        <f t="shared" si="3"/>
        <v>0</v>
      </c>
      <c r="CJ7">
        <f t="shared" si="4"/>
        <v>0</v>
      </c>
      <c r="CK7">
        <f t="shared" si="5"/>
        <v>0</v>
      </c>
      <c r="CL7">
        <f t="shared" si="6"/>
        <v>0</v>
      </c>
      <c r="CM7">
        <f t="shared" si="7"/>
        <v>0</v>
      </c>
      <c r="CN7" s="1">
        <f t="shared" si="8"/>
        <v>0</v>
      </c>
      <c r="CO7" s="1">
        <f t="shared" si="9"/>
        <v>0</v>
      </c>
      <c r="CP7">
        <f t="shared" si="10"/>
        <v>0</v>
      </c>
      <c r="CQ7">
        <f t="shared" si="11"/>
        <v>0</v>
      </c>
      <c r="CR7">
        <f t="shared" si="12"/>
        <v>0</v>
      </c>
      <c r="CS7">
        <f t="shared" si="13"/>
        <v>5000</v>
      </c>
      <c r="CT7">
        <f t="shared" si="14"/>
        <v>0</v>
      </c>
      <c r="CU7">
        <f t="shared" si="15"/>
        <v>0</v>
      </c>
      <c r="CV7">
        <f t="shared" si="16"/>
        <v>0</v>
      </c>
      <c r="CW7">
        <f t="shared" si="17"/>
        <v>0</v>
      </c>
      <c r="CX7">
        <f t="shared" si="18"/>
        <v>0</v>
      </c>
      <c r="CY7">
        <f>CX7*pit_weights!A7</f>
        <v>0</v>
      </c>
    </row>
    <row r="8" spans="1:103">
      <c r="A8">
        <v>304172877</v>
      </c>
      <c r="B8">
        <v>2017</v>
      </c>
      <c r="C8" t="s">
        <v>82</v>
      </c>
      <c r="D8" t="s">
        <v>83</v>
      </c>
      <c r="E8" t="s">
        <v>84</v>
      </c>
      <c r="F8">
        <v>775402</v>
      </c>
      <c r="G8">
        <v>-60128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715274</v>
      </c>
      <c r="AC8">
        <v>0</v>
      </c>
      <c r="AD8">
        <v>0</v>
      </c>
      <c r="AE8">
        <v>0</v>
      </c>
      <c r="AF8">
        <v>715274</v>
      </c>
      <c r="AG8">
        <v>0</v>
      </c>
      <c r="AH8">
        <v>0</v>
      </c>
      <c r="AI8">
        <v>0</v>
      </c>
      <c r="AJ8">
        <v>0</v>
      </c>
      <c r="AK8">
        <v>150000</v>
      </c>
      <c r="AL8">
        <v>565270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38054</v>
      </c>
      <c r="AV8">
        <v>0</v>
      </c>
      <c r="AW8">
        <v>0</v>
      </c>
      <c r="AX8">
        <v>38054</v>
      </c>
      <c r="AY8">
        <v>0</v>
      </c>
      <c r="AZ8">
        <v>38054</v>
      </c>
      <c r="BA8">
        <v>0</v>
      </c>
      <c r="BB8">
        <v>0</v>
      </c>
      <c r="BC8">
        <v>0</v>
      </c>
      <c r="BD8">
        <v>0</v>
      </c>
      <c r="BE8">
        <v>0</v>
      </c>
      <c r="BF8">
        <v>1142</v>
      </c>
      <c r="BG8">
        <v>39196</v>
      </c>
      <c r="BH8">
        <v>39196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39196</v>
      </c>
      <c r="BP8">
        <v>0</v>
      </c>
      <c r="BQ8">
        <v>0</v>
      </c>
      <c r="BR8">
        <v>0</v>
      </c>
      <c r="BS8">
        <v>0</v>
      </c>
      <c r="BT8">
        <v>39196</v>
      </c>
      <c r="BU8">
        <v>0</v>
      </c>
      <c r="BV8">
        <v>51583</v>
      </c>
      <c r="BW8">
        <v>0</v>
      </c>
      <c r="BX8">
        <v>0</v>
      </c>
      <c r="BY8">
        <v>51583</v>
      </c>
      <c r="BZ8">
        <v>0</v>
      </c>
      <c r="CA8">
        <v>12390</v>
      </c>
      <c r="CB8">
        <v>47</v>
      </c>
      <c r="CC8">
        <v>0</v>
      </c>
      <c r="CD8">
        <v>0</v>
      </c>
      <c r="CF8">
        <f t="shared" si="0"/>
        <v>715274</v>
      </c>
      <c r="CG8">
        <f t="shared" si="1"/>
        <v>0</v>
      </c>
      <c r="CH8">
        <f t="shared" si="2"/>
        <v>0</v>
      </c>
      <c r="CI8">
        <f t="shared" si="3"/>
        <v>0</v>
      </c>
      <c r="CJ8">
        <f t="shared" si="4"/>
        <v>0</v>
      </c>
      <c r="CK8">
        <f t="shared" si="5"/>
        <v>0</v>
      </c>
      <c r="CL8">
        <f t="shared" si="6"/>
        <v>0</v>
      </c>
      <c r="CM8">
        <f t="shared" si="7"/>
        <v>0</v>
      </c>
      <c r="CN8" s="1">
        <f t="shared" si="8"/>
        <v>68054.8</v>
      </c>
      <c r="CO8" s="1">
        <f t="shared" si="9"/>
        <v>63054.8</v>
      </c>
      <c r="CP8">
        <f t="shared" si="10"/>
        <v>43054.8</v>
      </c>
      <c r="CQ8">
        <f t="shared" si="11"/>
        <v>68054.8</v>
      </c>
      <c r="CR8">
        <f t="shared" si="12"/>
        <v>68054.8</v>
      </c>
      <c r="CS8">
        <f t="shared" si="13"/>
        <v>0</v>
      </c>
      <c r="CT8">
        <f t="shared" si="14"/>
        <v>68054.8</v>
      </c>
      <c r="CU8">
        <f t="shared" si="15"/>
        <v>0</v>
      </c>
      <c r="CV8">
        <f t="shared" si="16"/>
        <v>68054.8</v>
      </c>
      <c r="CW8">
        <f t="shared" si="17"/>
        <v>2041.644</v>
      </c>
      <c r="CX8">
        <f t="shared" si="18"/>
        <v>70096.444000000003</v>
      </c>
      <c r="CY8">
        <f>CX8*pit_weights!A8</f>
        <v>18604921761.356037</v>
      </c>
    </row>
    <row r="9" spans="1:103">
      <c r="A9">
        <v>300871989</v>
      </c>
      <c r="B9">
        <v>2017</v>
      </c>
      <c r="C9" t="s">
        <v>82</v>
      </c>
      <c r="D9" t="s">
        <v>83</v>
      </c>
      <c r="E9" t="s">
        <v>84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418019</v>
      </c>
      <c r="AB9">
        <v>418019</v>
      </c>
      <c r="AC9">
        <v>0</v>
      </c>
      <c r="AD9">
        <v>0</v>
      </c>
      <c r="AE9">
        <v>0</v>
      </c>
      <c r="AF9">
        <v>418019</v>
      </c>
      <c r="AG9">
        <v>0</v>
      </c>
      <c r="AH9">
        <v>0</v>
      </c>
      <c r="AI9">
        <v>0</v>
      </c>
      <c r="AJ9">
        <v>0</v>
      </c>
      <c r="AK9">
        <v>91611</v>
      </c>
      <c r="AL9">
        <v>326410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7641</v>
      </c>
      <c r="AV9">
        <v>0</v>
      </c>
      <c r="AW9">
        <v>0</v>
      </c>
      <c r="AX9">
        <v>7641</v>
      </c>
      <c r="AY9">
        <v>5000</v>
      </c>
      <c r="AZ9">
        <v>2641</v>
      </c>
      <c r="BA9">
        <v>0</v>
      </c>
      <c r="BB9">
        <v>0</v>
      </c>
      <c r="BC9">
        <v>0</v>
      </c>
      <c r="BD9">
        <v>0</v>
      </c>
      <c r="BE9">
        <v>0</v>
      </c>
      <c r="BF9">
        <v>79</v>
      </c>
      <c r="BG9">
        <v>2720</v>
      </c>
      <c r="BH9">
        <v>2720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2720</v>
      </c>
      <c r="BP9">
        <v>0</v>
      </c>
      <c r="BQ9">
        <v>0</v>
      </c>
      <c r="BR9">
        <v>0</v>
      </c>
      <c r="BS9">
        <v>0</v>
      </c>
      <c r="BT9">
        <v>2720</v>
      </c>
      <c r="BU9">
        <v>0</v>
      </c>
      <c r="BV9">
        <v>24768</v>
      </c>
      <c r="BW9">
        <v>0</v>
      </c>
      <c r="BX9">
        <v>0</v>
      </c>
      <c r="BY9">
        <v>24768</v>
      </c>
      <c r="BZ9">
        <v>0</v>
      </c>
      <c r="CA9">
        <v>22050</v>
      </c>
      <c r="CB9">
        <v>35</v>
      </c>
      <c r="CC9">
        <v>0</v>
      </c>
      <c r="CD9">
        <v>0</v>
      </c>
      <c r="CF9">
        <f t="shared" si="0"/>
        <v>418019</v>
      </c>
      <c r="CG9">
        <f t="shared" si="1"/>
        <v>0</v>
      </c>
      <c r="CH9">
        <f t="shared" si="2"/>
        <v>0</v>
      </c>
      <c r="CI9">
        <f t="shared" si="3"/>
        <v>0</v>
      </c>
      <c r="CJ9">
        <f t="shared" si="4"/>
        <v>0</v>
      </c>
      <c r="CK9">
        <f t="shared" si="5"/>
        <v>0</v>
      </c>
      <c r="CL9">
        <f t="shared" si="6"/>
        <v>0</v>
      </c>
      <c r="CM9">
        <f t="shared" si="7"/>
        <v>0</v>
      </c>
      <c r="CN9" s="1">
        <f t="shared" si="8"/>
        <v>16801.900000000001</v>
      </c>
      <c r="CO9" s="1">
        <f t="shared" si="9"/>
        <v>11801.900000000001</v>
      </c>
      <c r="CP9">
        <f t="shared" si="10"/>
        <v>0</v>
      </c>
      <c r="CQ9">
        <f t="shared" si="11"/>
        <v>16801.900000000001</v>
      </c>
      <c r="CR9">
        <f t="shared" si="12"/>
        <v>16801.900000000001</v>
      </c>
      <c r="CS9">
        <f t="shared" si="13"/>
        <v>5000</v>
      </c>
      <c r="CT9">
        <f t="shared" si="14"/>
        <v>11801.900000000001</v>
      </c>
      <c r="CU9">
        <f t="shared" si="15"/>
        <v>0</v>
      </c>
      <c r="CV9">
        <f t="shared" si="16"/>
        <v>11801.900000000001</v>
      </c>
      <c r="CW9">
        <f t="shared" si="17"/>
        <v>354.05700000000002</v>
      </c>
      <c r="CX9">
        <f t="shared" si="18"/>
        <v>12155.957000000002</v>
      </c>
      <c r="CY9">
        <f>CX9*pit_weights!A9</f>
        <v>3226420856.9468703</v>
      </c>
    </row>
    <row r="10" spans="1:103">
      <c r="A10">
        <v>282796067</v>
      </c>
      <c r="B10">
        <v>2017</v>
      </c>
      <c r="C10" t="s">
        <v>82</v>
      </c>
      <c r="D10" t="s">
        <v>83</v>
      </c>
      <c r="E10" t="s">
        <v>84</v>
      </c>
      <c r="F10">
        <v>438576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438576</v>
      </c>
      <c r="AC10">
        <v>0</v>
      </c>
      <c r="AD10">
        <v>0</v>
      </c>
      <c r="AE10">
        <v>0</v>
      </c>
      <c r="AF10">
        <v>438576</v>
      </c>
      <c r="AG10">
        <v>0</v>
      </c>
      <c r="AH10">
        <v>0</v>
      </c>
      <c r="AI10">
        <v>0</v>
      </c>
      <c r="AJ10">
        <v>0</v>
      </c>
      <c r="AK10">
        <v>80430</v>
      </c>
      <c r="AL10">
        <v>358150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10815</v>
      </c>
      <c r="AV10">
        <v>0</v>
      </c>
      <c r="AW10">
        <v>0</v>
      </c>
      <c r="AX10">
        <v>10815</v>
      </c>
      <c r="AY10">
        <v>5000</v>
      </c>
      <c r="AZ10">
        <v>5815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174</v>
      </c>
      <c r="BG10">
        <v>5989</v>
      </c>
      <c r="BH10">
        <v>5989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5989</v>
      </c>
      <c r="BP10">
        <v>0</v>
      </c>
      <c r="BQ10">
        <v>0</v>
      </c>
      <c r="BR10">
        <v>0</v>
      </c>
      <c r="BS10">
        <v>0</v>
      </c>
      <c r="BT10">
        <v>5989</v>
      </c>
      <c r="BU10">
        <v>0</v>
      </c>
      <c r="BV10">
        <v>38670</v>
      </c>
      <c r="BW10">
        <v>0</v>
      </c>
      <c r="BX10">
        <v>0</v>
      </c>
      <c r="BY10">
        <v>38670</v>
      </c>
      <c r="BZ10">
        <v>0</v>
      </c>
      <c r="CA10">
        <v>32680</v>
      </c>
      <c r="CB10">
        <v>35</v>
      </c>
      <c r="CC10">
        <v>0</v>
      </c>
      <c r="CD10">
        <v>0</v>
      </c>
      <c r="CF10">
        <f t="shared" si="0"/>
        <v>438576</v>
      </c>
      <c r="CG10">
        <f t="shared" si="1"/>
        <v>0</v>
      </c>
      <c r="CH10">
        <f t="shared" si="2"/>
        <v>0</v>
      </c>
      <c r="CI10">
        <f t="shared" si="3"/>
        <v>0</v>
      </c>
      <c r="CJ10">
        <f t="shared" si="4"/>
        <v>0</v>
      </c>
      <c r="CK10">
        <f t="shared" si="5"/>
        <v>0</v>
      </c>
      <c r="CL10">
        <f t="shared" si="6"/>
        <v>0</v>
      </c>
      <c r="CM10">
        <f t="shared" si="7"/>
        <v>0</v>
      </c>
      <c r="CN10" s="1">
        <f t="shared" si="8"/>
        <v>18857.600000000002</v>
      </c>
      <c r="CO10" s="1">
        <f t="shared" si="9"/>
        <v>13857.6</v>
      </c>
      <c r="CP10">
        <f t="shared" si="10"/>
        <v>0</v>
      </c>
      <c r="CQ10">
        <f t="shared" si="11"/>
        <v>18857.600000000002</v>
      </c>
      <c r="CR10">
        <f t="shared" si="12"/>
        <v>18857.600000000002</v>
      </c>
      <c r="CS10">
        <f t="shared" si="13"/>
        <v>5000</v>
      </c>
      <c r="CT10">
        <f t="shared" si="14"/>
        <v>13857.600000000002</v>
      </c>
      <c r="CU10">
        <f t="shared" si="15"/>
        <v>0</v>
      </c>
      <c r="CV10">
        <f t="shared" si="16"/>
        <v>13857.600000000002</v>
      </c>
      <c r="CW10">
        <f t="shared" si="17"/>
        <v>415.72800000000007</v>
      </c>
      <c r="CX10">
        <f t="shared" si="18"/>
        <v>14273.328000000001</v>
      </c>
      <c r="CY10">
        <f>CX10*pit_weights!A10</f>
        <v>3788411159.83248</v>
      </c>
    </row>
    <row r="11" spans="1:103">
      <c r="A11">
        <v>287261011</v>
      </c>
      <c r="B11">
        <v>2017</v>
      </c>
      <c r="C11" t="s">
        <v>82</v>
      </c>
      <c r="D11" t="s">
        <v>83</v>
      </c>
      <c r="E11" t="s">
        <v>84</v>
      </c>
      <c r="F11">
        <v>939596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51185</v>
      </c>
      <c r="AB11">
        <v>990781</v>
      </c>
      <c r="AC11">
        <v>0</v>
      </c>
      <c r="AD11">
        <v>0</v>
      </c>
      <c r="AE11">
        <v>0</v>
      </c>
      <c r="AF11">
        <v>990781</v>
      </c>
      <c r="AG11">
        <v>0</v>
      </c>
      <c r="AH11">
        <v>0</v>
      </c>
      <c r="AI11">
        <v>0</v>
      </c>
      <c r="AJ11">
        <v>0</v>
      </c>
      <c r="AK11">
        <v>165000</v>
      </c>
      <c r="AL11">
        <v>825780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90156</v>
      </c>
      <c r="AV11">
        <v>0</v>
      </c>
      <c r="AW11">
        <v>0</v>
      </c>
      <c r="AX11">
        <v>90156</v>
      </c>
      <c r="AY11">
        <v>0</v>
      </c>
      <c r="AZ11">
        <v>90156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2705</v>
      </c>
      <c r="BG11">
        <v>92861</v>
      </c>
      <c r="BH11">
        <v>92861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92861</v>
      </c>
      <c r="BP11">
        <v>0</v>
      </c>
      <c r="BQ11">
        <v>0</v>
      </c>
      <c r="BR11">
        <v>0</v>
      </c>
      <c r="BS11">
        <v>0</v>
      </c>
      <c r="BT11">
        <v>92861</v>
      </c>
      <c r="BU11">
        <v>0</v>
      </c>
      <c r="BV11">
        <v>89496</v>
      </c>
      <c r="BW11">
        <v>0</v>
      </c>
      <c r="BX11">
        <v>3370</v>
      </c>
      <c r="BY11">
        <v>92866</v>
      </c>
      <c r="BZ11">
        <v>0</v>
      </c>
      <c r="CA11">
        <v>10</v>
      </c>
      <c r="CB11">
        <v>34</v>
      </c>
      <c r="CC11">
        <v>0</v>
      </c>
      <c r="CD11">
        <v>0</v>
      </c>
      <c r="CF11">
        <f t="shared" si="0"/>
        <v>990781</v>
      </c>
      <c r="CG11">
        <f t="shared" si="1"/>
        <v>0</v>
      </c>
      <c r="CH11">
        <f t="shared" si="2"/>
        <v>0</v>
      </c>
      <c r="CI11">
        <f t="shared" si="3"/>
        <v>0</v>
      </c>
      <c r="CJ11">
        <f t="shared" si="4"/>
        <v>0</v>
      </c>
      <c r="CK11">
        <f t="shared" si="5"/>
        <v>0</v>
      </c>
      <c r="CL11">
        <f t="shared" si="6"/>
        <v>0</v>
      </c>
      <c r="CM11">
        <f t="shared" si="7"/>
        <v>0</v>
      </c>
      <c r="CN11" s="1">
        <f t="shared" si="8"/>
        <v>123156.20000000001</v>
      </c>
      <c r="CO11" s="1">
        <f t="shared" si="9"/>
        <v>118156.20000000001</v>
      </c>
      <c r="CP11">
        <f t="shared" si="10"/>
        <v>98156.200000000012</v>
      </c>
      <c r="CQ11">
        <f t="shared" si="11"/>
        <v>123156.20000000001</v>
      </c>
      <c r="CR11">
        <f t="shared" si="12"/>
        <v>123156.20000000001</v>
      </c>
      <c r="CS11">
        <f t="shared" si="13"/>
        <v>0</v>
      </c>
      <c r="CT11">
        <f t="shared" si="14"/>
        <v>123156.20000000001</v>
      </c>
      <c r="CU11">
        <f t="shared" si="15"/>
        <v>0</v>
      </c>
      <c r="CV11">
        <f t="shared" si="16"/>
        <v>123156.20000000001</v>
      </c>
      <c r="CW11">
        <f t="shared" si="17"/>
        <v>3694.6860000000001</v>
      </c>
      <c r="CX11">
        <f t="shared" si="18"/>
        <v>126850.88600000001</v>
      </c>
      <c r="CY11">
        <f>CX11*pit_weights!A11</f>
        <v>33668623894.654259</v>
      </c>
    </row>
    <row r="12" spans="1:103">
      <c r="A12">
        <v>299001469</v>
      </c>
      <c r="B12">
        <v>2017</v>
      </c>
      <c r="C12" t="s">
        <v>82</v>
      </c>
      <c r="D12" t="s">
        <v>83</v>
      </c>
      <c r="E12" t="s">
        <v>84</v>
      </c>
      <c r="F12">
        <v>702532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2589</v>
      </c>
      <c r="AB12">
        <v>705121</v>
      </c>
      <c r="AC12">
        <v>0</v>
      </c>
      <c r="AD12">
        <v>0</v>
      </c>
      <c r="AE12">
        <v>0</v>
      </c>
      <c r="AF12">
        <v>705121</v>
      </c>
      <c r="AG12">
        <v>0</v>
      </c>
      <c r="AH12">
        <v>0</v>
      </c>
      <c r="AI12">
        <v>0</v>
      </c>
      <c r="AJ12">
        <v>0</v>
      </c>
      <c r="AK12">
        <v>74693</v>
      </c>
      <c r="AL12">
        <v>630430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51086</v>
      </c>
      <c r="AV12">
        <v>0</v>
      </c>
      <c r="AW12">
        <v>0</v>
      </c>
      <c r="AX12">
        <v>51086</v>
      </c>
      <c r="AY12">
        <v>0</v>
      </c>
      <c r="AZ12">
        <v>51086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1533</v>
      </c>
      <c r="BG12">
        <v>52619</v>
      </c>
      <c r="BH12">
        <v>52619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52619</v>
      </c>
      <c r="BP12">
        <v>0</v>
      </c>
      <c r="BQ12">
        <v>0</v>
      </c>
      <c r="BR12">
        <v>0</v>
      </c>
      <c r="BS12">
        <v>0</v>
      </c>
      <c r="BT12">
        <v>52619</v>
      </c>
      <c r="BU12">
        <v>0</v>
      </c>
      <c r="BV12">
        <v>52620</v>
      </c>
      <c r="BW12">
        <v>0</v>
      </c>
      <c r="BX12">
        <v>0</v>
      </c>
      <c r="BY12">
        <v>52620</v>
      </c>
      <c r="BZ12">
        <v>0</v>
      </c>
      <c r="CA12">
        <v>0</v>
      </c>
      <c r="CB12">
        <v>35</v>
      </c>
      <c r="CC12">
        <v>0</v>
      </c>
      <c r="CD12">
        <v>0</v>
      </c>
      <c r="CF12">
        <f t="shared" si="0"/>
        <v>705121</v>
      </c>
      <c r="CG12">
        <f t="shared" si="1"/>
        <v>0</v>
      </c>
      <c r="CH12">
        <f t="shared" si="2"/>
        <v>0</v>
      </c>
      <c r="CI12">
        <f t="shared" si="3"/>
        <v>0</v>
      </c>
      <c r="CJ12">
        <f t="shared" si="4"/>
        <v>0</v>
      </c>
      <c r="CK12">
        <f t="shared" si="5"/>
        <v>0</v>
      </c>
      <c r="CL12">
        <f t="shared" si="6"/>
        <v>0</v>
      </c>
      <c r="CM12">
        <f t="shared" si="7"/>
        <v>0</v>
      </c>
      <c r="CN12" s="1">
        <f t="shared" si="8"/>
        <v>66024.200000000012</v>
      </c>
      <c r="CO12" s="1">
        <f t="shared" si="9"/>
        <v>61024.200000000004</v>
      </c>
      <c r="CP12">
        <f t="shared" si="10"/>
        <v>41024.200000000004</v>
      </c>
      <c r="CQ12">
        <f t="shared" si="11"/>
        <v>66024.200000000012</v>
      </c>
      <c r="CR12">
        <f t="shared" si="12"/>
        <v>66024.200000000012</v>
      </c>
      <c r="CS12">
        <f t="shared" si="13"/>
        <v>0</v>
      </c>
      <c r="CT12">
        <f t="shared" si="14"/>
        <v>66024.200000000012</v>
      </c>
      <c r="CU12">
        <f t="shared" si="15"/>
        <v>0</v>
      </c>
      <c r="CV12">
        <f t="shared" si="16"/>
        <v>66024.200000000012</v>
      </c>
      <c r="CW12">
        <f t="shared" si="17"/>
        <v>1980.7260000000003</v>
      </c>
      <c r="CX12">
        <f t="shared" si="18"/>
        <v>68004.926000000007</v>
      </c>
      <c r="CY12">
        <f>CX12*pit_weights!A12</f>
        <v>18049793333.550659</v>
      </c>
    </row>
    <row r="13" spans="1:103">
      <c r="A13">
        <v>321019025</v>
      </c>
      <c r="B13">
        <v>2017</v>
      </c>
      <c r="C13" t="s">
        <v>82</v>
      </c>
      <c r="D13" t="s">
        <v>83</v>
      </c>
      <c r="E13" t="s">
        <v>84</v>
      </c>
      <c r="F13">
        <v>362397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362397</v>
      </c>
      <c r="AC13">
        <v>0</v>
      </c>
      <c r="AD13">
        <v>0</v>
      </c>
      <c r="AE13">
        <v>0</v>
      </c>
      <c r="AF13">
        <v>362397</v>
      </c>
      <c r="AG13">
        <v>0</v>
      </c>
      <c r="AH13">
        <v>0</v>
      </c>
      <c r="AI13">
        <v>0</v>
      </c>
      <c r="AJ13">
        <v>0</v>
      </c>
      <c r="AK13">
        <v>46909</v>
      </c>
      <c r="AL13">
        <v>315490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6549</v>
      </c>
      <c r="AV13">
        <v>0</v>
      </c>
      <c r="AW13">
        <v>0</v>
      </c>
      <c r="AX13">
        <v>6549</v>
      </c>
      <c r="AY13">
        <v>5000</v>
      </c>
      <c r="AZ13">
        <v>1549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46</v>
      </c>
      <c r="BG13">
        <v>1595</v>
      </c>
      <c r="BH13">
        <v>1595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1595</v>
      </c>
      <c r="BP13">
        <v>0</v>
      </c>
      <c r="BQ13">
        <v>0</v>
      </c>
      <c r="BR13">
        <v>0</v>
      </c>
      <c r="BS13">
        <v>0</v>
      </c>
      <c r="BT13">
        <v>1595</v>
      </c>
      <c r="BU13">
        <v>0</v>
      </c>
      <c r="BV13">
        <v>3208</v>
      </c>
      <c r="BW13">
        <v>0</v>
      </c>
      <c r="BX13">
        <v>0</v>
      </c>
      <c r="BY13">
        <v>3208</v>
      </c>
      <c r="BZ13">
        <v>0</v>
      </c>
      <c r="CA13">
        <v>1610</v>
      </c>
      <c r="CB13">
        <v>32</v>
      </c>
      <c r="CC13">
        <v>0</v>
      </c>
      <c r="CD13">
        <v>0</v>
      </c>
      <c r="CF13">
        <f t="shared" si="0"/>
        <v>362397</v>
      </c>
      <c r="CG13">
        <f t="shared" si="1"/>
        <v>0</v>
      </c>
      <c r="CH13">
        <f t="shared" si="2"/>
        <v>0</v>
      </c>
      <c r="CI13">
        <f t="shared" si="3"/>
        <v>0</v>
      </c>
      <c r="CJ13">
        <f t="shared" si="4"/>
        <v>0</v>
      </c>
      <c r="CK13">
        <f t="shared" si="5"/>
        <v>0</v>
      </c>
      <c r="CL13">
        <f t="shared" si="6"/>
        <v>0</v>
      </c>
      <c r="CM13">
        <f t="shared" si="7"/>
        <v>0</v>
      </c>
      <c r="CN13" s="1">
        <f t="shared" si="8"/>
        <v>11239.7</v>
      </c>
      <c r="CO13" s="1">
        <f t="shared" si="9"/>
        <v>6239.7000000000007</v>
      </c>
      <c r="CP13">
        <f t="shared" si="10"/>
        <v>0</v>
      </c>
      <c r="CQ13">
        <f t="shared" si="11"/>
        <v>11239.7</v>
      </c>
      <c r="CR13">
        <f t="shared" si="12"/>
        <v>11239.7</v>
      </c>
      <c r="CS13">
        <f t="shared" si="13"/>
        <v>5000</v>
      </c>
      <c r="CT13">
        <f t="shared" si="14"/>
        <v>6239.7000000000007</v>
      </c>
      <c r="CU13">
        <f t="shared" si="15"/>
        <v>0</v>
      </c>
      <c r="CV13">
        <f t="shared" si="16"/>
        <v>6239.7000000000007</v>
      </c>
      <c r="CW13">
        <f t="shared" si="17"/>
        <v>187.191</v>
      </c>
      <c r="CX13">
        <f t="shared" si="18"/>
        <v>6426.8910000000005</v>
      </c>
      <c r="CY13">
        <f>CX13*pit_weights!A13</f>
        <v>1705818403.9088099</v>
      </c>
    </row>
    <row r="14" spans="1:103">
      <c r="A14">
        <v>337635044</v>
      </c>
      <c r="B14">
        <v>2017</v>
      </c>
      <c r="C14" t="s">
        <v>82</v>
      </c>
      <c r="D14" t="s">
        <v>83</v>
      </c>
      <c r="E14" t="s">
        <v>84</v>
      </c>
      <c r="F14">
        <v>438927</v>
      </c>
      <c r="G14">
        <v>-137601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301326</v>
      </c>
      <c r="AC14">
        <v>0</v>
      </c>
      <c r="AD14">
        <v>0</v>
      </c>
      <c r="AE14">
        <v>0</v>
      </c>
      <c r="AF14">
        <v>301326</v>
      </c>
      <c r="AG14">
        <v>0</v>
      </c>
      <c r="AH14">
        <v>0</v>
      </c>
      <c r="AI14">
        <v>0</v>
      </c>
      <c r="AJ14">
        <v>0</v>
      </c>
      <c r="AK14">
        <v>46959</v>
      </c>
      <c r="AL14">
        <v>254370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437</v>
      </c>
      <c r="AV14">
        <v>0</v>
      </c>
      <c r="AW14">
        <v>0</v>
      </c>
      <c r="AX14">
        <v>437</v>
      </c>
      <c r="AY14">
        <v>437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34</v>
      </c>
      <c r="CC14">
        <v>0</v>
      </c>
      <c r="CD14">
        <v>0</v>
      </c>
      <c r="CF14">
        <f t="shared" si="0"/>
        <v>301326</v>
      </c>
      <c r="CG14">
        <f t="shared" si="1"/>
        <v>0</v>
      </c>
      <c r="CH14">
        <f t="shared" si="2"/>
        <v>0</v>
      </c>
      <c r="CI14">
        <f t="shared" si="3"/>
        <v>0</v>
      </c>
      <c r="CJ14">
        <f t="shared" si="4"/>
        <v>0</v>
      </c>
      <c r="CK14">
        <f t="shared" si="5"/>
        <v>0</v>
      </c>
      <c r="CL14">
        <f t="shared" si="6"/>
        <v>0</v>
      </c>
      <c r="CM14">
        <f t="shared" si="7"/>
        <v>0</v>
      </c>
      <c r="CN14" s="1">
        <f t="shared" si="8"/>
        <v>5132.6000000000004</v>
      </c>
      <c r="CO14" s="1">
        <f t="shared" si="9"/>
        <v>132.6</v>
      </c>
      <c r="CP14">
        <f t="shared" si="10"/>
        <v>0</v>
      </c>
      <c r="CQ14">
        <f t="shared" si="11"/>
        <v>5132.6000000000004</v>
      </c>
      <c r="CR14">
        <f t="shared" si="12"/>
        <v>5132.6000000000004</v>
      </c>
      <c r="CS14">
        <f t="shared" si="13"/>
        <v>5000</v>
      </c>
      <c r="CT14">
        <f t="shared" si="14"/>
        <v>132.60000000000036</v>
      </c>
      <c r="CU14">
        <f t="shared" si="15"/>
        <v>0</v>
      </c>
      <c r="CV14">
        <f t="shared" si="16"/>
        <v>132.60000000000036</v>
      </c>
      <c r="CW14">
        <f t="shared" si="17"/>
        <v>3.9780000000000109</v>
      </c>
      <c r="CX14">
        <f t="shared" si="18"/>
        <v>136.57800000000037</v>
      </c>
      <c r="CY14">
        <f>CX14*pit_weights!A14</f>
        <v>36250383.889980093</v>
      </c>
    </row>
    <row r="15" spans="1:103">
      <c r="A15">
        <v>294004415</v>
      </c>
      <c r="B15">
        <v>2017</v>
      </c>
      <c r="C15" t="s">
        <v>82</v>
      </c>
      <c r="D15" t="s">
        <v>83</v>
      </c>
      <c r="E15" t="s">
        <v>84</v>
      </c>
      <c r="F15">
        <v>262080</v>
      </c>
      <c r="G15">
        <v>-45000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24845</v>
      </c>
      <c r="AB15">
        <v>241925</v>
      </c>
      <c r="AC15">
        <v>0</v>
      </c>
      <c r="AD15">
        <v>0</v>
      </c>
      <c r="AE15">
        <v>0</v>
      </c>
      <c r="AF15">
        <v>241925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241930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2485</v>
      </c>
      <c r="BW15">
        <v>0</v>
      </c>
      <c r="BX15">
        <v>0</v>
      </c>
      <c r="BY15">
        <v>2485</v>
      </c>
      <c r="BZ15">
        <v>0</v>
      </c>
      <c r="CA15">
        <v>2490</v>
      </c>
      <c r="CB15">
        <v>30</v>
      </c>
      <c r="CC15">
        <v>0</v>
      </c>
      <c r="CD15">
        <v>0</v>
      </c>
      <c r="CF15">
        <f t="shared" si="0"/>
        <v>241925</v>
      </c>
      <c r="CG15">
        <f t="shared" si="1"/>
        <v>0</v>
      </c>
      <c r="CH15">
        <f t="shared" si="2"/>
        <v>0</v>
      </c>
      <c r="CI15">
        <f t="shared" si="3"/>
        <v>0</v>
      </c>
      <c r="CJ15">
        <f t="shared" si="4"/>
        <v>0</v>
      </c>
      <c r="CK15">
        <f t="shared" si="5"/>
        <v>0</v>
      </c>
      <c r="CL15">
        <f t="shared" si="6"/>
        <v>0</v>
      </c>
      <c r="CM15">
        <f t="shared" si="7"/>
        <v>0</v>
      </c>
      <c r="CN15" s="1">
        <f t="shared" si="8"/>
        <v>0</v>
      </c>
      <c r="CO15" s="1">
        <f t="shared" si="9"/>
        <v>0</v>
      </c>
      <c r="CP15">
        <f t="shared" si="10"/>
        <v>0</v>
      </c>
      <c r="CQ15">
        <f t="shared" si="11"/>
        <v>0</v>
      </c>
      <c r="CR15">
        <f t="shared" si="12"/>
        <v>0</v>
      </c>
      <c r="CS15">
        <f t="shared" si="13"/>
        <v>5000</v>
      </c>
      <c r="CT15">
        <f t="shared" si="14"/>
        <v>0</v>
      </c>
      <c r="CU15">
        <f t="shared" si="15"/>
        <v>0</v>
      </c>
      <c r="CV15">
        <f t="shared" si="16"/>
        <v>0</v>
      </c>
      <c r="CW15">
        <f t="shared" si="17"/>
        <v>0</v>
      </c>
      <c r="CX15">
        <f t="shared" si="18"/>
        <v>0</v>
      </c>
      <c r="CY15">
        <f>CX15*pit_weights!A15</f>
        <v>0</v>
      </c>
    </row>
    <row r="16" spans="1:103">
      <c r="A16">
        <v>325770672</v>
      </c>
      <c r="B16">
        <v>2017</v>
      </c>
      <c r="C16" t="s">
        <v>82</v>
      </c>
      <c r="D16" t="s">
        <v>85</v>
      </c>
      <c r="E16" t="s">
        <v>84</v>
      </c>
      <c r="F16">
        <v>0</v>
      </c>
      <c r="G16">
        <v>84000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157782</v>
      </c>
      <c r="AB16">
        <v>241782</v>
      </c>
      <c r="AC16">
        <v>0</v>
      </c>
      <c r="AD16">
        <v>0</v>
      </c>
      <c r="AE16">
        <v>0</v>
      </c>
      <c r="AF16">
        <v>241782</v>
      </c>
      <c r="AG16">
        <v>0</v>
      </c>
      <c r="AH16">
        <v>0</v>
      </c>
      <c r="AI16">
        <v>0</v>
      </c>
      <c r="AJ16">
        <v>0</v>
      </c>
      <c r="AK16">
        <v>5970</v>
      </c>
      <c r="AL16">
        <v>235810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3099</v>
      </c>
      <c r="BW16">
        <v>0</v>
      </c>
      <c r="BX16">
        <v>0</v>
      </c>
      <c r="BY16">
        <v>3099</v>
      </c>
      <c r="BZ16">
        <v>0</v>
      </c>
      <c r="CA16">
        <v>3100</v>
      </c>
      <c r="CB16">
        <v>43</v>
      </c>
      <c r="CC16">
        <v>0</v>
      </c>
      <c r="CD16">
        <v>0</v>
      </c>
      <c r="CF16">
        <f t="shared" si="0"/>
        <v>241782</v>
      </c>
      <c r="CG16">
        <f t="shared" si="1"/>
        <v>0</v>
      </c>
      <c r="CH16">
        <f t="shared" si="2"/>
        <v>0</v>
      </c>
      <c r="CI16">
        <f t="shared" si="3"/>
        <v>0</v>
      </c>
      <c r="CJ16">
        <f t="shared" si="4"/>
        <v>0</v>
      </c>
      <c r="CK16">
        <f t="shared" si="5"/>
        <v>0</v>
      </c>
      <c r="CL16">
        <f t="shared" si="6"/>
        <v>0</v>
      </c>
      <c r="CM16">
        <f t="shared" si="7"/>
        <v>0</v>
      </c>
      <c r="CN16" s="1">
        <f t="shared" si="8"/>
        <v>0</v>
      </c>
      <c r="CO16" s="1">
        <f t="shared" si="9"/>
        <v>0</v>
      </c>
      <c r="CP16">
        <f t="shared" si="10"/>
        <v>0</v>
      </c>
      <c r="CQ16">
        <f t="shared" si="11"/>
        <v>0</v>
      </c>
      <c r="CR16">
        <f t="shared" si="12"/>
        <v>0</v>
      </c>
      <c r="CS16">
        <f t="shared" si="13"/>
        <v>5000</v>
      </c>
      <c r="CT16">
        <f t="shared" si="14"/>
        <v>0</v>
      </c>
      <c r="CU16">
        <f t="shared" si="15"/>
        <v>0</v>
      </c>
      <c r="CV16">
        <f t="shared" si="16"/>
        <v>0</v>
      </c>
      <c r="CW16">
        <f t="shared" si="17"/>
        <v>0</v>
      </c>
      <c r="CX16">
        <f t="shared" si="18"/>
        <v>0</v>
      </c>
      <c r="CY16">
        <f>CX16*pit_weights!A16</f>
        <v>0</v>
      </c>
    </row>
    <row r="17" spans="1:103">
      <c r="A17">
        <v>284730712</v>
      </c>
      <c r="B17">
        <v>2017</v>
      </c>
      <c r="C17" t="s">
        <v>82</v>
      </c>
      <c r="D17" t="s">
        <v>83</v>
      </c>
      <c r="E17" t="s">
        <v>84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485686</v>
      </c>
      <c r="AB17">
        <v>485686</v>
      </c>
      <c r="AC17">
        <v>0</v>
      </c>
      <c r="AD17">
        <v>0</v>
      </c>
      <c r="AE17">
        <v>0</v>
      </c>
      <c r="AF17">
        <v>485686</v>
      </c>
      <c r="AG17">
        <v>0</v>
      </c>
      <c r="AH17">
        <v>0</v>
      </c>
      <c r="AI17">
        <v>0</v>
      </c>
      <c r="AJ17">
        <v>0</v>
      </c>
      <c r="AK17">
        <v>154500</v>
      </c>
      <c r="AL17">
        <v>331190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8119</v>
      </c>
      <c r="AV17">
        <v>0</v>
      </c>
      <c r="AW17">
        <v>0</v>
      </c>
      <c r="AX17">
        <v>8119</v>
      </c>
      <c r="AY17">
        <v>5000</v>
      </c>
      <c r="AZ17">
        <v>3119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94</v>
      </c>
      <c r="BG17">
        <v>3213</v>
      </c>
      <c r="BH17">
        <v>3213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3213</v>
      </c>
      <c r="BP17">
        <v>0</v>
      </c>
      <c r="BQ17">
        <v>0</v>
      </c>
      <c r="BR17">
        <v>0</v>
      </c>
      <c r="BS17">
        <v>0</v>
      </c>
      <c r="BT17">
        <v>3213</v>
      </c>
      <c r="BU17">
        <v>0</v>
      </c>
      <c r="BV17">
        <v>52224</v>
      </c>
      <c r="BW17">
        <v>0</v>
      </c>
      <c r="BX17">
        <v>0</v>
      </c>
      <c r="BY17">
        <v>52224</v>
      </c>
      <c r="BZ17">
        <v>0</v>
      </c>
      <c r="CA17">
        <v>49010</v>
      </c>
      <c r="CB17">
        <v>35</v>
      </c>
      <c r="CC17">
        <v>0</v>
      </c>
      <c r="CD17">
        <v>0</v>
      </c>
      <c r="CF17">
        <f t="shared" si="0"/>
        <v>485686</v>
      </c>
      <c r="CG17">
        <f t="shared" si="1"/>
        <v>0</v>
      </c>
      <c r="CH17">
        <f t="shared" si="2"/>
        <v>0</v>
      </c>
      <c r="CI17">
        <f t="shared" si="3"/>
        <v>0</v>
      </c>
      <c r="CJ17">
        <f t="shared" si="4"/>
        <v>0</v>
      </c>
      <c r="CK17">
        <f t="shared" si="5"/>
        <v>0</v>
      </c>
      <c r="CL17">
        <f t="shared" si="6"/>
        <v>0</v>
      </c>
      <c r="CM17">
        <f t="shared" si="7"/>
        <v>0</v>
      </c>
      <c r="CN17" s="1">
        <f t="shared" si="8"/>
        <v>23568.600000000002</v>
      </c>
      <c r="CO17" s="1">
        <f t="shared" si="9"/>
        <v>18568.600000000002</v>
      </c>
      <c r="CP17">
        <f t="shared" si="10"/>
        <v>0</v>
      </c>
      <c r="CQ17">
        <f t="shared" si="11"/>
        <v>23568.600000000002</v>
      </c>
      <c r="CR17">
        <f t="shared" si="12"/>
        <v>23568.600000000002</v>
      </c>
      <c r="CS17">
        <f t="shared" si="13"/>
        <v>5000</v>
      </c>
      <c r="CT17">
        <f t="shared" si="14"/>
        <v>18568.600000000002</v>
      </c>
      <c r="CU17">
        <f t="shared" si="15"/>
        <v>0</v>
      </c>
      <c r="CV17">
        <f t="shared" si="16"/>
        <v>18568.600000000002</v>
      </c>
      <c r="CW17">
        <f t="shared" si="17"/>
        <v>557.05799999999999</v>
      </c>
      <c r="CX17">
        <f t="shared" si="18"/>
        <v>19125.658000000003</v>
      </c>
      <c r="CY17">
        <f>CX17*pit_weights!A17</f>
        <v>5076311299.3927803</v>
      </c>
    </row>
    <row r="18" spans="1:103">
      <c r="A18">
        <v>329352035</v>
      </c>
      <c r="B18">
        <v>2017</v>
      </c>
      <c r="C18" t="s">
        <v>82</v>
      </c>
      <c r="D18" t="s">
        <v>85</v>
      </c>
      <c r="E18" t="s">
        <v>84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467782</v>
      </c>
      <c r="AB18">
        <v>467782</v>
      </c>
      <c r="AC18">
        <v>0</v>
      </c>
      <c r="AD18">
        <v>0</v>
      </c>
      <c r="AE18">
        <v>0</v>
      </c>
      <c r="AF18">
        <v>467782</v>
      </c>
      <c r="AG18">
        <v>0</v>
      </c>
      <c r="AH18">
        <v>0</v>
      </c>
      <c r="AI18">
        <v>0</v>
      </c>
      <c r="AJ18">
        <v>0</v>
      </c>
      <c r="AK18">
        <v>6966</v>
      </c>
      <c r="AL18">
        <v>460820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16082</v>
      </c>
      <c r="AV18">
        <v>0</v>
      </c>
      <c r="AW18">
        <v>0</v>
      </c>
      <c r="AX18">
        <v>16082</v>
      </c>
      <c r="AY18">
        <v>5000</v>
      </c>
      <c r="AZ18">
        <v>11082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332</v>
      </c>
      <c r="BG18">
        <v>11414</v>
      </c>
      <c r="BH18">
        <v>11414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11414</v>
      </c>
      <c r="BP18">
        <v>0</v>
      </c>
      <c r="BQ18">
        <v>0</v>
      </c>
      <c r="BR18">
        <v>0</v>
      </c>
      <c r="BS18">
        <v>0</v>
      </c>
      <c r="BT18">
        <v>11414</v>
      </c>
      <c r="BU18">
        <v>0</v>
      </c>
      <c r="BV18">
        <v>30193</v>
      </c>
      <c r="BW18">
        <v>0</v>
      </c>
      <c r="BX18">
        <v>0</v>
      </c>
      <c r="BY18">
        <v>30193</v>
      </c>
      <c r="BZ18">
        <v>0</v>
      </c>
      <c r="CA18">
        <v>18780</v>
      </c>
      <c r="CB18">
        <v>79</v>
      </c>
      <c r="CC18">
        <v>0</v>
      </c>
      <c r="CD18">
        <v>1</v>
      </c>
      <c r="CF18">
        <f t="shared" si="0"/>
        <v>467782</v>
      </c>
      <c r="CG18">
        <f t="shared" si="1"/>
        <v>0</v>
      </c>
      <c r="CH18">
        <f t="shared" si="2"/>
        <v>0</v>
      </c>
      <c r="CI18">
        <f t="shared" si="3"/>
        <v>0</v>
      </c>
      <c r="CJ18">
        <f t="shared" si="4"/>
        <v>0</v>
      </c>
      <c r="CK18">
        <f t="shared" si="5"/>
        <v>0</v>
      </c>
      <c r="CL18">
        <f t="shared" si="6"/>
        <v>0</v>
      </c>
      <c r="CM18">
        <f t="shared" si="7"/>
        <v>0</v>
      </c>
      <c r="CN18" s="1">
        <f t="shared" si="8"/>
        <v>21778.2</v>
      </c>
      <c r="CO18" s="1">
        <f t="shared" si="9"/>
        <v>16778.2</v>
      </c>
      <c r="CP18">
        <f t="shared" si="10"/>
        <v>0</v>
      </c>
      <c r="CQ18">
        <f t="shared" si="11"/>
        <v>16778.2</v>
      </c>
      <c r="CR18">
        <f t="shared" si="12"/>
        <v>16778.2</v>
      </c>
      <c r="CS18">
        <f t="shared" si="13"/>
        <v>5000</v>
      </c>
      <c r="CT18">
        <f t="shared" si="14"/>
        <v>11778.2</v>
      </c>
      <c r="CU18">
        <f t="shared" si="15"/>
        <v>0</v>
      </c>
      <c r="CV18">
        <f t="shared" si="16"/>
        <v>11778.2</v>
      </c>
      <c r="CW18">
        <f t="shared" si="17"/>
        <v>353.346</v>
      </c>
      <c r="CX18">
        <f t="shared" si="18"/>
        <v>12131.546</v>
      </c>
      <c r="CY18">
        <f>CX18*pit_weights!A18</f>
        <v>3219941715.9348598</v>
      </c>
    </row>
    <row r="19" spans="1:103">
      <c r="A19">
        <v>275635940</v>
      </c>
      <c r="B19">
        <v>2017</v>
      </c>
      <c r="C19" t="s">
        <v>82</v>
      </c>
      <c r="D19" t="s">
        <v>85</v>
      </c>
      <c r="E19" t="s">
        <v>84</v>
      </c>
      <c r="F19">
        <v>414320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19506</v>
      </c>
      <c r="AB19">
        <v>433826</v>
      </c>
      <c r="AC19">
        <v>0</v>
      </c>
      <c r="AD19">
        <v>0</v>
      </c>
      <c r="AE19">
        <v>0</v>
      </c>
      <c r="AF19">
        <v>433826</v>
      </c>
      <c r="AG19">
        <v>0</v>
      </c>
      <c r="AH19">
        <v>0</v>
      </c>
      <c r="AI19">
        <v>0</v>
      </c>
      <c r="AJ19">
        <v>0</v>
      </c>
      <c r="AK19">
        <v>159036</v>
      </c>
      <c r="AL19">
        <v>274790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2479</v>
      </c>
      <c r="AV19">
        <v>0</v>
      </c>
      <c r="AW19">
        <v>0</v>
      </c>
      <c r="AX19">
        <v>2479</v>
      </c>
      <c r="AY19">
        <v>2479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1047</v>
      </c>
      <c r="BW19">
        <v>0</v>
      </c>
      <c r="BX19">
        <v>0</v>
      </c>
      <c r="BY19">
        <v>1047</v>
      </c>
      <c r="BZ19">
        <v>0</v>
      </c>
      <c r="CA19">
        <v>1050</v>
      </c>
      <c r="CB19">
        <v>46</v>
      </c>
      <c r="CC19">
        <v>0</v>
      </c>
      <c r="CD19">
        <v>0</v>
      </c>
      <c r="CF19">
        <f t="shared" si="0"/>
        <v>433826</v>
      </c>
      <c r="CG19">
        <f t="shared" si="1"/>
        <v>0</v>
      </c>
      <c r="CH19">
        <f t="shared" si="2"/>
        <v>0</v>
      </c>
      <c r="CI19">
        <f t="shared" si="3"/>
        <v>0</v>
      </c>
      <c r="CJ19">
        <f t="shared" si="4"/>
        <v>0</v>
      </c>
      <c r="CK19">
        <f t="shared" si="5"/>
        <v>0</v>
      </c>
      <c r="CL19">
        <f t="shared" si="6"/>
        <v>0</v>
      </c>
      <c r="CM19">
        <f t="shared" si="7"/>
        <v>0</v>
      </c>
      <c r="CN19" s="1">
        <f t="shared" si="8"/>
        <v>18382.600000000002</v>
      </c>
      <c r="CO19" s="1">
        <f t="shared" si="9"/>
        <v>13382.6</v>
      </c>
      <c r="CP19">
        <f t="shared" si="10"/>
        <v>0</v>
      </c>
      <c r="CQ19">
        <f t="shared" si="11"/>
        <v>18382.600000000002</v>
      </c>
      <c r="CR19">
        <f t="shared" si="12"/>
        <v>18382.600000000002</v>
      </c>
      <c r="CS19">
        <f t="shared" si="13"/>
        <v>5000</v>
      </c>
      <c r="CT19">
        <f t="shared" si="14"/>
        <v>13382.600000000002</v>
      </c>
      <c r="CU19">
        <f t="shared" si="15"/>
        <v>0</v>
      </c>
      <c r="CV19">
        <f t="shared" si="16"/>
        <v>13382.600000000002</v>
      </c>
      <c r="CW19">
        <f t="shared" si="17"/>
        <v>401.47800000000007</v>
      </c>
      <c r="CX19">
        <f t="shared" si="18"/>
        <v>13784.078000000001</v>
      </c>
      <c r="CY19">
        <f>CX19*pit_weights!A19</f>
        <v>3658554958.1149802</v>
      </c>
    </row>
    <row r="20" spans="1:103">
      <c r="A20">
        <v>275246191</v>
      </c>
      <c r="B20">
        <v>2017</v>
      </c>
      <c r="C20" t="s">
        <v>82</v>
      </c>
      <c r="D20" t="s">
        <v>85</v>
      </c>
      <c r="E20" t="s">
        <v>84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240150</v>
      </c>
      <c r="AB20">
        <v>240150</v>
      </c>
      <c r="AC20">
        <v>0</v>
      </c>
      <c r="AD20">
        <v>0</v>
      </c>
      <c r="AE20">
        <v>0</v>
      </c>
      <c r="AF20">
        <v>240150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240150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32</v>
      </c>
      <c r="CC20">
        <v>0</v>
      </c>
      <c r="CD20">
        <v>0</v>
      </c>
      <c r="CF20">
        <f t="shared" si="0"/>
        <v>240150</v>
      </c>
      <c r="CG20">
        <f t="shared" si="1"/>
        <v>0</v>
      </c>
      <c r="CH20">
        <f t="shared" si="2"/>
        <v>0</v>
      </c>
      <c r="CI20">
        <f t="shared" si="3"/>
        <v>0</v>
      </c>
      <c r="CJ20">
        <f t="shared" si="4"/>
        <v>0</v>
      </c>
      <c r="CK20">
        <f t="shared" si="5"/>
        <v>0</v>
      </c>
      <c r="CL20">
        <f t="shared" si="6"/>
        <v>0</v>
      </c>
      <c r="CM20">
        <f t="shared" si="7"/>
        <v>0</v>
      </c>
      <c r="CN20" s="1">
        <f t="shared" si="8"/>
        <v>0</v>
      </c>
      <c r="CO20" s="1">
        <f t="shared" si="9"/>
        <v>0</v>
      </c>
      <c r="CP20">
        <f t="shared" si="10"/>
        <v>0</v>
      </c>
      <c r="CQ20">
        <f t="shared" si="11"/>
        <v>0</v>
      </c>
      <c r="CR20">
        <f t="shared" si="12"/>
        <v>0</v>
      </c>
      <c r="CS20">
        <f t="shared" si="13"/>
        <v>5000</v>
      </c>
      <c r="CT20">
        <f t="shared" si="14"/>
        <v>0</v>
      </c>
      <c r="CU20">
        <f t="shared" si="15"/>
        <v>0</v>
      </c>
      <c r="CV20">
        <f t="shared" si="16"/>
        <v>0</v>
      </c>
      <c r="CW20">
        <f t="shared" si="17"/>
        <v>0</v>
      </c>
      <c r="CX20">
        <f t="shared" si="18"/>
        <v>0</v>
      </c>
      <c r="CY20">
        <f>CX20*pit_weights!A20</f>
        <v>0</v>
      </c>
    </row>
    <row r="21" spans="1:103">
      <c r="A21">
        <v>269765558</v>
      </c>
      <c r="B21">
        <v>2017</v>
      </c>
      <c r="C21" t="s">
        <v>82</v>
      </c>
      <c r="D21" t="s">
        <v>83</v>
      </c>
      <c r="E21" t="s">
        <v>84</v>
      </c>
      <c r="F21">
        <v>501062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3906</v>
      </c>
      <c r="AB21">
        <v>504968</v>
      </c>
      <c r="AC21">
        <v>0</v>
      </c>
      <c r="AD21">
        <v>0</v>
      </c>
      <c r="AE21">
        <v>0</v>
      </c>
      <c r="AF21">
        <v>504968</v>
      </c>
      <c r="AG21">
        <v>0</v>
      </c>
      <c r="AH21">
        <v>0</v>
      </c>
      <c r="AI21">
        <v>0</v>
      </c>
      <c r="AJ21">
        <v>0</v>
      </c>
      <c r="AK21">
        <v>162675</v>
      </c>
      <c r="AL21">
        <v>342290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9229</v>
      </c>
      <c r="AV21">
        <v>0</v>
      </c>
      <c r="AW21">
        <v>0</v>
      </c>
      <c r="AX21">
        <v>9229</v>
      </c>
      <c r="AY21">
        <v>5000</v>
      </c>
      <c r="AZ21">
        <v>4229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127</v>
      </c>
      <c r="BG21">
        <v>4356</v>
      </c>
      <c r="BH21">
        <v>4356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4356</v>
      </c>
      <c r="BP21">
        <v>0</v>
      </c>
      <c r="BQ21">
        <v>0</v>
      </c>
      <c r="BR21">
        <v>0</v>
      </c>
      <c r="BS21">
        <v>0</v>
      </c>
      <c r="BT21">
        <v>4356</v>
      </c>
      <c r="BU21">
        <v>0</v>
      </c>
      <c r="BV21">
        <v>14841</v>
      </c>
      <c r="BW21">
        <v>0</v>
      </c>
      <c r="BX21">
        <v>0</v>
      </c>
      <c r="BY21">
        <v>14841</v>
      </c>
      <c r="BZ21">
        <v>0</v>
      </c>
      <c r="CA21">
        <v>10490</v>
      </c>
      <c r="CB21">
        <v>55</v>
      </c>
      <c r="CC21">
        <v>0</v>
      </c>
      <c r="CD21">
        <v>0</v>
      </c>
      <c r="CF21">
        <f t="shared" si="0"/>
        <v>504968</v>
      </c>
      <c r="CG21">
        <f t="shared" si="1"/>
        <v>0</v>
      </c>
      <c r="CH21">
        <f t="shared" si="2"/>
        <v>0</v>
      </c>
      <c r="CI21">
        <f t="shared" si="3"/>
        <v>0</v>
      </c>
      <c r="CJ21">
        <f t="shared" si="4"/>
        <v>0</v>
      </c>
      <c r="CK21">
        <f t="shared" si="5"/>
        <v>0</v>
      </c>
      <c r="CL21">
        <f t="shared" si="6"/>
        <v>0</v>
      </c>
      <c r="CM21">
        <f t="shared" si="7"/>
        <v>0</v>
      </c>
      <c r="CN21" s="1">
        <f t="shared" si="8"/>
        <v>25993.599999999999</v>
      </c>
      <c r="CO21" s="1">
        <f t="shared" si="9"/>
        <v>20993.599999999999</v>
      </c>
      <c r="CP21">
        <f t="shared" si="10"/>
        <v>993.6</v>
      </c>
      <c r="CQ21">
        <f t="shared" si="11"/>
        <v>25993.599999999999</v>
      </c>
      <c r="CR21">
        <f t="shared" si="12"/>
        <v>25993.599999999999</v>
      </c>
      <c r="CS21">
        <f t="shared" si="13"/>
        <v>0</v>
      </c>
      <c r="CT21">
        <f t="shared" si="14"/>
        <v>25993.599999999999</v>
      </c>
      <c r="CU21">
        <f t="shared" si="15"/>
        <v>0</v>
      </c>
      <c r="CV21">
        <f t="shared" si="16"/>
        <v>25993.599999999999</v>
      </c>
      <c r="CW21">
        <f t="shared" si="17"/>
        <v>779.80799999999988</v>
      </c>
      <c r="CX21">
        <f t="shared" si="18"/>
        <v>26773.407999999999</v>
      </c>
      <c r="CY21">
        <f>CX21*pit_weights!A21</f>
        <v>7106168768.3452787</v>
      </c>
    </row>
    <row r="22" spans="1:103">
      <c r="A22">
        <v>277438908</v>
      </c>
      <c r="B22">
        <v>2017</v>
      </c>
      <c r="C22" t="s">
        <v>82</v>
      </c>
      <c r="D22" t="s">
        <v>83</v>
      </c>
      <c r="E22" t="s">
        <v>84</v>
      </c>
      <c r="F22">
        <v>900437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900437</v>
      </c>
      <c r="AC22">
        <v>0</v>
      </c>
      <c r="AD22">
        <v>0</v>
      </c>
      <c r="AE22">
        <v>0</v>
      </c>
      <c r="AF22">
        <v>900437</v>
      </c>
      <c r="AG22">
        <v>0</v>
      </c>
      <c r="AH22">
        <v>0</v>
      </c>
      <c r="AI22">
        <v>0</v>
      </c>
      <c r="AJ22">
        <v>0</v>
      </c>
      <c r="AK22">
        <v>184720</v>
      </c>
      <c r="AL22">
        <v>715720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68144</v>
      </c>
      <c r="AV22">
        <v>0</v>
      </c>
      <c r="AW22">
        <v>0</v>
      </c>
      <c r="AX22">
        <v>68144</v>
      </c>
      <c r="AY22">
        <v>0</v>
      </c>
      <c r="AZ22">
        <v>68144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2044</v>
      </c>
      <c r="BG22">
        <v>70188</v>
      </c>
      <c r="BH22">
        <v>70188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70188</v>
      </c>
      <c r="BP22">
        <v>0</v>
      </c>
      <c r="BQ22">
        <v>0</v>
      </c>
      <c r="BR22">
        <v>0</v>
      </c>
      <c r="BS22">
        <v>0</v>
      </c>
      <c r="BT22">
        <v>70188</v>
      </c>
      <c r="BU22">
        <v>0</v>
      </c>
      <c r="BV22">
        <v>93448</v>
      </c>
      <c r="BW22">
        <v>0</v>
      </c>
      <c r="BX22">
        <v>0</v>
      </c>
      <c r="BY22">
        <v>93448</v>
      </c>
      <c r="BZ22">
        <v>0</v>
      </c>
      <c r="CA22">
        <v>23260</v>
      </c>
      <c r="CB22">
        <v>59</v>
      </c>
      <c r="CC22">
        <v>0</v>
      </c>
      <c r="CD22">
        <v>0</v>
      </c>
      <c r="CF22">
        <f t="shared" si="0"/>
        <v>900437</v>
      </c>
      <c r="CG22">
        <f t="shared" si="1"/>
        <v>0</v>
      </c>
      <c r="CH22">
        <f t="shared" si="2"/>
        <v>0</v>
      </c>
      <c r="CI22">
        <f t="shared" si="3"/>
        <v>0</v>
      </c>
      <c r="CJ22">
        <f t="shared" si="4"/>
        <v>0</v>
      </c>
      <c r="CK22">
        <f t="shared" si="5"/>
        <v>0</v>
      </c>
      <c r="CL22">
        <f t="shared" si="6"/>
        <v>0</v>
      </c>
      <c r="CM22">
        <f t="shared" si="7"/>
        <v>0</v>
      </c>
      <c r="CN22" s="1">
        <f t="shared" si="8"/>
        <v>105087.40000000001</v>
      </c>
      <c r="CO22" s="1">
        <f t="shared" si="9"/>
        <v>100087.40000000001</v>
      </c>
      <c r="CP22">
        <f t="shared" si="10"/>
        <v>80087.400000000009</v>
      </c>
      <c r="CQ22">
        <f t="shared" si="11"/>
        <v>105087.40000000001</v>
      </c>
      <c r="CR22">
        <f t="shared" si="12"/>
        <v>105087.40000000001</v>
      </c>
      <c r="CS22">
        <f t="shared" si="13"/>
        <v>0</v>
      </c>
      <c r="CT22">
        <f t="shared" si="14"/>
        <v>105087.40000000001</v>
      </c>
      <c r="CU22">
        <f t="shared" si="15"/>
        <v>0</v>
      </c>
      <c r="CV22">
        <f t="shared" si="16"/>
        <v>105087.40000000001</v>
      </c>
      <c r="CW22">
        <f t="shared" si="17"/>
        <v>3152.6220000000003</v>
      </c>
      <c r="CX22">
        <f t="shared" si="18"/>
        <v>108240.02200000001</v>
      </c>
      <c r="CY22">
        <f>CX22*pit_weights!A22</f>
        <v>28728948657.61602</v>
      </c>
    </row>
    <row r="23" spans="1:103">
      <c r="A23">
        <v>276728264</v>
      </c>
      <c r="B23">
        <v>2017</v>
      </c>
      <c r="C23" t="s">
        <v>82</v>
      </c>
      <c r="D23" t="s">
        <v>83</v>
      </c>
      <c r="E23" t="s">
        <v>84</v>
      </c>
      <c r="F23">
        <v>1828537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35301</v>
      </c>
      <c r="AB23">
        <v>1863838</v>
      </c>
      <c r="AC23">
        <v>0</v>
      </c>
      <c r="AD23">
        <v>0</v>
      </c>
      <c r="AE23">
        <v>0</v>
      </c>
      <c r="AF23">
        <v>1863838</v>
      </c>
      <c r="AG23">
        <v>0</v>
      </c>
      <c r="AH23">
        <v>0</v>
      </c>
      <c r="AI23">
        <v>0</v>
      </c>
      <c r="AJ23">
        <v>0</v>
      </c>
      <c r="AK23">
        <v>157464</v>
      </c>
      <c r="AL23">
        <v>1706370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336911</v>
      </c>
      <c r="AV23">
        <v>0</v>
      </c>
      <c r="AW23">
        <v>0</v>
      </c>
      <c r="AX23">
        <v>336911</v>
      </c>
      <c r="AY23">
        <v>0</v>
      </c>
      <c r="AZ23">
        <v>336911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10107</v>
      </c>
      <c r="BG23">
        <v>347018</v>
      </c>
      <c r="BH23">
        <v>347018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347018</v>
      </c>
      <c r="BP23">
        <v>0</v>
      </c>
      <c r="BQ23">
        <v>0</v>
      </c>
      <c r="BR23">
        <v>0</v>
      </c>
      <c r="BS23">
        <v>0</v>
      </c>
      <c r="BT23">
        <v>347018</v>
      </c>
      <c r="BU23">
        <v>0</v>
      </c>
      <c r="BV23">
        <v>350137</v>
      </c>
      <c r="BW23">
        <v>0</v>
      </c>
      <c r="BX23">
        <v>0</v>
      </c>
      <c r="BY23">
        <v>350137</v>
      </c>
      <c r="BZ23">
        <v>0</v>
      </c>
      <c r="CA23">
        <v>3120</v>
      </c>
      <c r="CB23">
        <v>53</v>
      </c>
      <c r="CC23">
        <v>0</v>
      </c>
      <c r="CD23">
        <v>0</v>
      </c>
      <c r="CF23">
        <f t="shared" si="0"/>
        <v>1863838</v>
      </c>
      <c r="CG23">
        <f t="shared" si="1"/>
        <v>0</v>
      </c>
      <c r="CH23">
        <f t="shared" si="2"/>
        <v>0</v>
      </c>
      <c r="CI23">
        <f t="shared" si="3"/>
        <v>0</v>
      </c>
      <c r="CJ23">
        <f t="shared" si="4"/>
        <v>0</v>
      </c>
      <c r="CK23">
        <f t="shared" si="5"/>
        <v>0</v>
      </c>
      <c r="CL23">
        <f t="shared" si="6"/>
        <v>0</v>
      </c>
      <c r="CM23">
        <f t="shared" si="7"/>
        <v>0</v>
      </c>
      <c r="CN23" s="1">
        <f t="shared" si="8"/>
        <v>384151.4</v>
      </c>
      <c r="CO23" s="1">
        <f t="shared" si="9"/>
        <v>379151.4</v>
      </c>
      <c r="CP23">
        <f t="shared" si="10"/>
        <v>359151.4</v>
      </c>
      <c r="CQ23">
        <f t="shared" si="11"/>
        <v>384151.4</v>
      </c>
      <c r="CR23">
        <f t="shared" si="12"/>
        <v>384151.4</v>
      </c>
      <c r="CS23">
        <f t="shared" si="13"/>
        <v>0</v>
      </c>
      <c r="CT23">
        <f t="shared" si="14"/>
        <v>384151.4</v>
      </c>
      <c r="CU23">
        <f t="shared" si="15"/>
        <v>0</v>
      </c>
      <c r="CV23">
        <f t="shared" si="16"/>
        <v>384151.4</v>
      </c>
      <c r="CW23">
        <f t="shared" si="17"/>
        <v>11524.541999999999</v>
      </c>
      <c r="CX23">
        <f t="shared" si="18"/>
        <v>395675.94200000004</v>
      </c>
      <c r="CY23">
        <f>CX23*pit_weights!A23</f>
        <v>105019877238.86322</v>
      </c>
    </row>
    <row r="24" spans="1:103">
      <c r="A24">
        <v>339647341</v>
      </c>
      <c r="B24">
        <v>2017</v>
      </c>
      <c r="C24" t="s">
        <v>82</v>
      </c>
      <c r="D24" t="s">
        <v>83</v>
      </c>
      <c r="E24" t="s">
        <v>84</v>
      </c>
      <c r="F24">
        <v>1067383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1067383</v>
      </c>
      <c r="AC24">
        <v>0</v>
      </c>
      <c r="AD24">
        <v>0</v>
      </c>
      <c r="AE24">
        <v>0</v>
      </c>
      <c r="AF24">
        <v>1067383</v>
      </c>
      <c r="AG24">
        <v>0</v>
      </c>
      <c r="AH24">
        <v>0</v>
      </c>
      <c r="AI24">
        <v>0</v>
      </c>
      <c r="AJ24">
        <v>0</v>
      </c>
      <c r="AK24">
        <v>67132</v>
      </c>
      <c r="AL24">
        <v>1000250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120075</v>
      </c>
      <c r="AV24">
        <v>0</v>
      </c>
      <c r="AW24">
        <v>0</v>
      </c>
      <c r="AX24">
        <v>120075</v>
      </c>
      <c r="AY24">
        <v>0</v>
      </c>
      <c r="AZ24">
        <v>120075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3602</v>
      </c>
      <c r="BG24">
        <v>123677</v>
      </c>
      <c r="BH24">
        <v>123677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123677</v>
      </c>
      <c r="BP24">
        <v>0</v>
      </c>
      <c r="BQ24">
        <v>0</v>
      </c>
      <c r="BR24">
        <v>0</v>
      </c>
      <c r="BS24">
        <v>0</v>
      </c>
      <c r="BT24">
        <v>123677</v>
      </c>
      <c r="BU24">
        <v>0</v>
      </c>
      <c r="BV24">
        <v>123679</v>
      </c>
      <c r="BW24">
        <v>0</v>
      </c>
      <c r="BX24">
        <v>0</v>
      </c>
      <c r="BY24">
        <v>123679</v>
      </c>
      <c r="BZ24">
        <v>0</v>
      </c>
      <c r="CA24">
        <v>0</v>
      </c>
      <c r="CB24">
        <v>65</v>
      </c>
      <c r="CC24">
        <v>0</v>
      </c>
      <c r="CD24">
        <v>1</v>
      </c>
      <c r="CF24">
        <f t="shared" si="0"/>
        <v>1067383</v>
      </c>
      <c r="CG24">
        <f t="shared" si="1"/>
        <v>0</v>
      </c>
      <c r="CH24">
        <f t="shared" si="2"/>
        <v>0</v>
      </c>
      <c r="CI24">
        <f t="shared" si="3"/>
        <v>0</v>
      </c>
      <c r="CJ24">
        <f t="shared" si="4"/>
        <v>0</v>
      </c>
      <c r="CK24">
        <f t="shared" si="5"/>
        <v>0</v>
      </c>
      <c r="CL24">
        <f t="shared" si="6"/>
        <v>0</v>
      </c>
      <c r="CM24">
        <f t="shared" si="7"/>
        <v>0</v>
      </c>
      <c r="CN24" s="1">
        <f t="shared" si="8"/>
        <v>145214.9</v>
      </c>
      <c r="CO24" s="1">
        <f t="shared" si="9"/>
        <v>140214.9</v>
      </c>
      <c r="CP24">
        <f t="shared" si="10"/>
        <v>120214.9</v>
      </c>
      <c r="CQ24">
        <f t="shared" si="11"/>
        <v>140214.9</v>
      </c>
      <c r="CR24">
        <f t="shared" si="12"/>
        <v>140214.9</v>
      </c>
      <c r="CS24">
        <f t="shared" si="13"/>
        <v>0</v>
      </c>
      <c r="CT24">
        <f t="shared" si="14"/>
        <v>140214.9</v>
      </c>
      <c r="CU24">
        <f t="shared" si="15"/>
        <v>0</v>
      </c>
      <c r="CV24">
        <f t="shared" si="16"/>
        <v>140214.9</v>
      </c>
      <c r="CW24">
        <f t="shared" si="17"/>
        <v>4206.4470000000001</v>
      </c>
      <c r="CX24">
        <f t="shared" si="18"/>
        <v>144421.34700000001</v>
      </c>
      <c r="CY24">
        <f>CX24*pit_weights!A24</f>
        <v>38332156501.471771</v>
      </c>
    </row>
    <row r="25" spans="1:103">
      <c r="A25">
        <v>307107911</v>
      </c>
      <c r="B25">
        <v>2017</v>
      </c>
      <c r="C25" t="s">
        <v>82</v>
      </c>
      <c r="D25" t="s">
        <v>83</v>
      </c>
      <c r="E25" t="s">
        <v>84</v>
      </c>
      <c r="F25">
        <v>2222516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2222516</v>
      </c>
      <c r="AC25">
        <v>0</v>
      </c>
      <c r="AD25">
        <v>0</v>
      </c>
      <c r="AE25">
        <v>0</v>
      </c>
      <c r="AF25">
        <v>2222516</v>
      </c>
      <c r="AG25">
        <v>0</v>
      </c>
      <c r="AH25">
        <v>0</v>
      </c>
      <c r="AI25">
        <v>0</v>
      </c>
      <c r="AJ25">
        <v>0</v>
      </c>
      <c r="AK25">
        <v>150000</v>
      </c>
      <c r="AL25">
        <v>2072520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441756</v>
      </c>
      <c r="AV25">
        <v>0</v>
      </c>
      <c r="AW25">
        <v>0</v>
      </c>
      <c r="AX25">
        <v>441756</v>
      </c>
      <c r="AY25">
        <v>0</v>
      </c>
      <c r="AZ25">
        <v>441756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13253</v>
      </c>
      <c r="BG25">
        <v>455009</v>
      </c>
      <c r="BH25">
        <v>455009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455009</v>
      </c>
      <c r="BP25">
        <v>0</v>
      </c>
      <c r="BQ25">
        <v>0</v>
      </c>
      <c r="BR25">
        <v>0</v>
      </c>
      <c r="BS25">
        <v>0</v>
      </c>
      <c r="BT25">
        <v>455009</v>
      </c>
      <c r="BU25">
        <v>100000</v>
      </c>
      <c r="BV25">
        <v>362159</v>
      </c>
      <c r="BW25">
        <v>0</v>
      </c>
      <c r="BX25">
        <v>0</v>
      </c>
      <c r="BY25">
        <v>462159</v>
      </c>
      <c r="BZ25">
        <v>0</v>
      </c>
      <c r="CA25">
        <v>7150</v>
      </c>
      <c r="CB25">
        <v>65</v>
      </c>
      <c r="CC25">
        <v>0</v>
      </c>
      <c r="CD25">
        <v>1</v>
      </c>
      <c r="CF25">
        <f t="shared" si="0"/>
        <v>2222516</v>
      </c>
      <c r="CG25">
        <f t="shared" si="1"/>
        <v>0</v>
      </c>
      <c r="CH25">
        <f t="shared" si="2"/>
        <v>0</v>
      </c>
      <c r="CI25">
        <f t="shared" si="3"/>
        <v>0</v>
      </c>
      <c r="CJ25">
        <f t="shared" si="4"/>
        <v>0</v>
      </c>
      <c r="CK25">
        <f t="shared" si="5"/>
        <v>0</v>
      </c>
      <c r="CL25">
        <f t="shared" si="6"/>
        <v>0</v>
      </c>
      <c r="CM25">
        <f t="shared" si="7"/>
        <v>0</v>
      </c>
      <c r="CN25" s="1">
        <f t="shared" si="8"/>
        <v>491754.8</v>
      </c>
      <c r="CO25" s="1">
        <f t="shared" si="9"/>
        <v>486754.8</v>
      </c>
      <c r="CP25">
        <f t="shared" si="10"/>
        <v>466754.8</v>
      </c>
      <c r="CQ25">
        <f t="shared" si="11"/>
        <v>486754.8</v>
      </c>
      <c r="CR25">
        <f t="shared" si="12"/>
        <v>486754.8</v>
      </c>
      <c r="CS25">
        <f t="shared" si="13"/>
        <v>0</v>
      </c>
      <c r="CT25">
        <f t="shared" si="14"/>
        <v>486754.8</v>
      </c>
      <c r="CU25">
        <f t="shared" si="15"/>
        <v>0</v>
      </c>
      <c r="CV25">
        <f t="shared" si="16"/>
        <v>486754.8</v>
      </c>
      <c r="CW25">
        <f t="shared" si="17"/>
        <v>14602.643999999998</v>
      </c>
      <c r="CX25">
        <f t="shared" si="18"/>
        <v>501357.44399999996</v>
      </c>
      <c r="CY25">
        <f>CX25*pit_weights!A25</f>
        <v>133069746306.86601</v>
      </c>
    </row>
    <row r="26" spans="1:103">
      <c r="A26">
        <v>324860894</v>
      </c>
      <c r="B26">
        <v>2017</v>
      </c>
      <c r="C26" t="s">
        <v>82</v>
      </c>
      <c r="D26" t="s">
        <v>83</v>
      </c>
      <c r="E26" t="s">
        <v>84</v>
      </c>
      <c r="F26">
        <v>1116610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54000</v>
      </c>
      <c r="AB26">
        <v>1170610</v>
      </c>
      <c r="AC26">
        <v>0</v>
      </c>
      <c r="AD26">
        <v>0</v>
      </c>
      <c r="AE26">
        <v>0</v>
      </c>
      <c r="AF26">
        <v>1170610</v>
      </c>
      <c r="AG26">
        <v>0</v>
      </c>
      <c r="AH26">
        <v>0</v>
      </c>
      <c r="AI26">
        <v>0</v>
      </c>
      <c r="AJ26">
        <v>0</v>
      </c>
      <c r="AK26">
        <v>71600</v>
      </c>
      <c r="AL26">
        <v>1099010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154703</v>
      </c>
      <c r="AV26">
        <v>0</v>
      </c>
      <c r="AW26">
        <v>0</v>
      </c>
      <c r="AX26">
        <v>154703</v>
      </c>
      <c r="AY26">
        <v>0</v>
      </c>
      <c r="AZ26">
        <v>154703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4641</v>
      </c>
      <c r="BG26">
        <v>159344</v>
      </c>
      <c r="BH26">
        <v>159344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159344</v>
      </c>
      <c r="BP26">
        <v>0</v>
      </c>
      <c r="BQ26">
        <v>0</v>
      </c>
      <c r="BR26">
        <v>0</v>
      </c>
      <c r="BS26">
        <v>0</v>
      </c>
      <c r="BT26">
        <v>159344</v>
      </c>
      <c r="BU26">
        <v>0</v>
      </c>
      <c r="BV26">
        <v>163508</v>
      </c>
      <c r="BW26">
        <v>0</v>
      </c>
      <c r="BX26">
        <v>0</v>
      </c>
      <c r="BY26">
        <v>163508</v>
      </c>
      <c r="BZ26">
        <v>0</v>
      </c>
      <c r="CA26">
        <v>4160</v>
      </c>
      <c r="CB26">
        <v>33</v>
      </c>
      <c r="CC26">
        <v>0</v>
      </c>
      <c r="CD26">
        <v>0</v>
      </c>
      <c r="CF26">
        <f t="shared" si="0"/>
        <v>1170610</v>
      </c>
      <c r="CG26">
        <f t="shared" si="1"/>
        <v>0</v>
      </c>
      <c r="CH26">
        <f t="shared" si="2"/>
        <v>0</v>
      </c>
      <c r="CI26">
        <f t="shared" si="3"/>
        <v>0</v>
      </c>
      <c r="CJ26">
        <f t="shared" si="4"/>
        <v>0</v>
      </c>
      <c r="CK26">
        <f t="shared" si="5"/>
        <v>0</v>
      </c>
      <c r="CL26">
        <f t="shared" si="6"/>
        <v>0</v>
      </c>
      <c r="CM26">
        <f t="shared" si="7"/>
        <v>0</v>
      </c>
      <c r="CN26" s="1">
        <f t="shared" si="8"/>
        <v>176183</v>
      </c>
      <c r="CO26" s="1">
        <f t="shared" si="9"/>
        <v>171183</v>
      </c>
      <c r="CP26">
        <f t="shared" si="10"/>
        <v>151183</v>
      </c>
      <c r="CQ26">
        <f t="shared" si="11"/>
        <v>176183</v>
      </c>
      <c r="CR26">
        <f t="shared" si="12"/>
        <v>176183</v>
      </c>
      <c r="CS26">
        <f t="shared" si="13"/>
        <v>0</v>
      </c>
      <c r="CT26">
        <f t="shared" si="14"/>
        <v>176183</v>
      </c>
      <c r="CU26">
        <f t="shared" si="15"/>
        <v>0</v>
      </c>
      <c r="CV26">
        <f t="shared" si="16"/>
        <v>176183</v>
      </c>
      <c r="CW26">
        <f t="shared" si="17"/>
        <v>5285.49</v>
      </c>
      <c r="CX26">
        <f t="shared" si="18"/>
        <v>181468.49</v>
      </c>
      <c r="CY26">
        <f>CX26*pit_weights!A26</f>
        <v>48165168815.145889</v>
      </c>
    </row>
    <row r="27" spans="1:103">
      <c r="A27">
        <v>275638313</v>
      </c>
      <c r="B27">
        <v>2017</v>
      </c>
      <c r="C27" t="s">
        <v>82</v>
      </c>
      <c r="D27" t="s">
        <v>83</v>
      </c>
      <c r="E27" t="s">
        <v>84</v>
      </c>
      <c r="F27">
        <v>830203</v>
      </c>
      <c r="G27">
        <v>-92863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737340</v>
      </c>
      <c r="AC27">
        <v>0</v>
      </c>
      <c r="AD27">
        <v>0</v>
      </c>
      <c r="AE27">
        <v>0</v>
      </c>
      <c r="AF27">
        <v>737340</v>
      </c>
      <c r="AG27">
        <v>0</v>
      </c>
      <c r="AH27">
        <v>0</v>
      </c>
      <c r="AI27">
        <v>0</v>
      </c>
      <c r="AJ27">
        <v>0</v>
      </c>
      <c r="AK27">
        <v>150000</v>
      </c>
      <c r="AL27">
        <v>587340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42468</v>
      </c>
      <c r="AV27">
        <v>0</v>
      </c>
      <c r="AW27">
        <v>0</v>
      </c>
      <c r="AX27">
        <v>42468</v>
      </c>
      <c r="AY27">
        <v>0</v>
      </c>
      <c r="AZ27">
        <v>42468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1274</v>
      </c>
      <c r="BG27">
        <v>43742</v>
      </c>
      <c r="BH27">
        <v>43742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43742</v>
      </c>
      <c r="BP27">
        <v>0</v>
      </c>
      <c r="BQ27">
        <v>0</v>
      </c>
      <c r="BR27">
        <v>0</v>
      </c>
      <c r="BS27">
        <v>0</v>
      </c>
      <c r="BT27">
        <v>43742</v>
      </c>
      <c r="BU27">
        <v>0</v>
      </c>
      <c r="BV27">
        <v>53050</v>
      </c>
      <c r="BW27">
        <v>0</v>
      </c>
      <c r="BX27">
        <v>0</v>
      </c>
      <c r="BY27">
        <v>53050</v>
      </c>
      <c r="BZ27">
        <v>0</v>
      </c>
      <c r="CA27">
        <v>9310</v>
      </c>
      <c r="CB27">
        <v>52</v>
      </c>
      <c r="CC27">
        <v>0</v>
      </c>
      <c r="CD27">
        <v>0</v>
      </c>
      <c r="CF27">
        <f t="shared" si="0"/>
        <v>737340</v>
      </c>
      <c r="CG27">
        <f t="shared" si="1"/>
        <v>0</v>
      </c>
      <c r="CH27">
        <f t="shared" si="2"/>
        <v>0</v>
      </c>
      <c r="CI27">
        <f t="shared" si="3"/>
        <v>0</v>
      </c>
      <c r="CJ27">
        <f t="shared" si="4"/>
        <v>0</v>
      </c>
      <c r="CK27">
        <f t="shared" si="5"/>
        <v>0</v>
      </c>
      <c r="CL27">
        <f t="shared" si="6"/>
        <v>0</v>
      </c>
      <c r="CM27">
        <f t="shared" si="7"/>
        <v>0</v>
      </c>
      <c r="CN27" s="1">
        <f t="shared" si="8"/>
        <v>72468</v>
      </c>
      <c r="CO27" s="1">
        <f t="shared" si="9"/>
        <v>67468</v>
      </c>
      <c r="CP27">
        <f t="shared" si="10"/>
        <v>47468</v>
      </c>
      <c r="CQ27">
        <f t="shared" si="11"/>
        <v>72468</v>
      </c>
      <c r="CR27">
        <f t="shared" si="12"/>
        <v>72468</v>
      </c>
      <c r="CS27">
        <f t="shared" si="13"/>
        <v>0</v>
      </c>
      <c r="CT27">
        <f t="shared" si="14"/>
        <v>72468</v>
      </c>
      <c r="CU27">
        <f t="shared" si="15"/>
        <v>0</v>
      </c>
      <c r="CV27">
        <f t="shared" si="16"/>
        <v>72468</v>
      </c>
      <c r="CW27">
        <f t="shared" si="17"/>
        <v>2174.04</v>
      </c>
      <c r="CX27">
        <f t="shared" si="18"/>
        <v>74642.039999999994</v>
      </c>
      <c r="CY27">
        <f>CX27*pit_weights!A27</f>
        <v>19811408896.976395</v>
      </c>
    </row>
    <row r="28" spans="1:103">
      <c r="A28">
        <v>293505098</v>
      </c>
      <c r="B28">
        <v>2017</v>
      </c>
      <c r="C28" t="s">
        <v>82</v>
      </c>
      <c r="D28" t="s">
        <v>83</v>
      </c>
      <c r="E28" t="s">
        <v>84</v>
      </c>
      <c r="F28">
        <v>660956</v>
      </c>
      <c r="G28">
        <v>-111772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549184</v>
      </c>
      <c r="AC28">
        <v>0</v>
      </c>
      <c r="AD28">
        <v>0</v>
      </c>
      <c r="AE28">
        <v>0</v>
      </c>
      <c r="AF28">
        <v>549184</v>
      </c>
      <c r="AG28">
        <v>0</v>
      </c>
      <c r="AH28">
        <v>0</v>
      </c>
      <c r="AI28">
        <v>0</v>
      </c>
      <c r="AJ28">
        <v>0</v>
      </c>
      <c r="AK28">
        <v>150000</v>
      </c>
      <c r="AL28">
        <v>399180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14918</v>
      </c>
      <c r="AV28">
        <v>0</v>
      </c>
      <c r="AW28">
        <v>0</v>
      </c>
      <c r="AX28">
        <v>14918</v>
      </c>
      <c r="AY28">
        <v>5000</v>
      </c>
      <c r="AZ28">
        <v>9918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298</v>
      </c>
      <c r="BG28">
        <v>10216</v>
      </c>
      <c r="BH28">
        <v>10216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10216</v>
      </c>
      <c r="BP28">
        <v>0</v>
      </c>
      <c r="BQ28">
        <v>0</v>
      </c>
      <c r="BR28">
        <v>0</v>
      </c>
      <c r="BS28">
        <v>0</v>
      </c>
      <c r="BT28">
        <v>10216</v>
      </c>
      <c r="BU28">
        <v>0</v>
      </c>
      <c r="BV28">
        <v>28008</v>
      </c>
      <c r="BW28">
        <v>0</v>
      </c>
      <c r="BX28">
        <v>0</v>
      </c>
      <c r="BY28">
        <v>28008</v>
      </c>
      <c r="BZ28">
        <v>0</v>
      </c>
      <c r="CA28">
        <v>17790</v>
      </c>
      <c r="CB28">
        <v>43</v>
      </c>
      <c r="CC28">
        <v>0</v>
      </c>
      <c r="CD28">
        <v>0</v>
      </c>
      <c r="CF28">
        <f t="shared" si="0"/>
        <v>549184</v>
      </c>
      <c r="CG28">
        <f t="shared" si="1"/>
        <v>0</v>
      </c>
      <c r="CH28">
        <f t="shared" si="2"/>
        <v>0</v>
      </c>
      <c r="CI28">
        <f t="shared" si="3"/>
        <v>0</v>
      </c>
      <c r="CJ28">
        <f t="shared" si="4"/>
        <v>0</v>
      </c>
      <c r="CK28">
        <f t="shared" si="5"/>
        <v>0</v>
      </c>
      <c r="CL28">
        <f t="shared" si="6"/>
        <v>0</v>
      </c>
      <c r="CM28">
        <f t="shared" si="7"/>
        <v>0</v>
      </c>
      <c r="CN28" s="1">
        <f t="shared" si="8"/>
        <v>34836.800000000003</v>
      </c>
      <c r="CO28" s="1">
        <f t="shared" si="9"/>
        <v>29836.800000000003</v>
      </c>
      <c r="CP28">
        <f t="shared" si="10"/>
        <v>9836.8000000000011</v>
      </c>
      <c r="CQ28">
        <f t="shared" si="11"/>
        <v>34836.800000000003</v>
      </c>
      <c r="CR28">
        <f t="shared" si="12"/>
        <v>34836.800000000003</v>
      </c>
      <c r="CS28">
        <f t="shared" si="13"/>
        <v>0</v>
      </c>
      <c r="CT28">
        <f t="shared" si="14"/>
        <v>34836.800000000003</v>
      </c>
      <c r="CU28">
        <f t="shared" si="15"/>
        <v>0</v>
      </c>
      <c r="CV28">
        <f t="shared" si="16"/>
        <v>34836.800000000003</v>
      </c>
      <c r="CW28">
        <f t="shared" si="17"/>
        <v>1045.104</v>
      </c>
      <c r="CX28">
        <f t="shared" si="18"/>
        <v>35881.904000000002</v>
      </c>
      <c r="CY28">
        <f>CX28*pit_weights!A28</f>
        <v>9523735848.4046402</v>
      </c>
    </row>
    <row r="29" spans="1:103">
      <c r="A29">
        <v>327892511</v>
      </c>
      <c r="B29">
        <v>2017</v>
      </c>
      <c r="C29" t="s">
        <v>82</v>
      </c>
      <c r="D29" t="s">
        <v>83</v>
      </c>
      <c r="E29" t="s">
        <v>84</v>
      </c>
      <c r="F29">
        <v>115000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192056</v>
      </c>
      <c r="AB29">
        <v>307056</v>
      </c>
      <c r="AC29">
        <v>0</v>
      </c>
      <c r="AD29">
        <v>0</v>
      </c>
      <c r="AE29">
        <v>0</v>
      </c>
      <c r="AF29">
        <v>307056</v>
      </c>
      <c r="AG29">
        <v>0</v>
      </c>
      <c r="AH29">
        <v>0</v>
      </c>
      <c r="AI29">
        <v>0</v>
      </c>
      <c r="AJ29">
        <v>0</v>
      </c>
      <c r="AK29">
        <v>78178</v>
      </c>
      <c r="AL29">
        <v>228880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36</v>
      </c>
      <c r="CC29">
        <v>0</v>
      </c>
      <c r="CD29">
        <v>0</v>
      </c>
      <c r="CF29">
        <f t="shared" si="0"/>
        <v>307056</v>
      </c>
      <c r="CG29">
        <f t="shared" si="1"/>
        <v>0</v>
      </c>
      <c r="CH29">
        <f t="shared" si="2"/>
        <v>0</v>
      </c>
      <c r="CI29">
        <f t="shared" si="3"/>
        <v>0</v>
      </c>
      <c r="CJ29">
        <f t="shared" si="4"/>
        <v>0</v>
      </c>
      <c r="CK29">
        <f t="shared" si="5"/>
        <v>0</v>
      </c>
      <c r="CL29">
        <f t="shared" si="6"/>
        <v>0</v>
      </c>
      <c r="CM29">
        <f t="shared" si="7"/>
        <v>0</v>
      </c>
      <c r="CN29" s="1">
        <f t="shared" si="8"/>
        <v>5705.6</v>
      </c>
      <c r="CO29" s="1">
        <f t="shared" si="9"/>
        <v>705.6</v>
      </c>
      <c r="CP29">
        <f t="shared" si="10"/>
        <v>0</v>
      </c>
      <c r="CQ29">
        <f t="shared" si="11"/>
        <v>5705.6</v>
      </c>
      <c r="CR29">
        <f t="shared" si="12"/>
        <v>5705.6</v>
      </c>
      <c r="CS29">
        <f t="shared" si="13"/>
        <v>5000</v>
      </c>
      <c r="CT29">
        <f t="shared" si="14"/>
        <v>705.60000000000036</v>
      </c>
      <c r="CU29">
        <f t="shared" si="15"/>
        <v>0</v>
      </c>
      <c r="CV29">
        <f t="shared" si="16"/>
        <v>705.60000000000036</v>
      </c>
      <c r="CW29">
        <f t="shared" si="17"/>
        <v>21.16800000000001</v>
      </c>
      <c r="CX29">
        <f t="shared" si="18"/>
        <v>726.76800000000037</v>
      </c>
      <c r="CY29">
        <f>CX29*pit_weights!A29</f>
        <v>192897970.38288009</v>
      </c>
    </row>
    <row r="30" spans="1:103">
      <c r="A30">
        <v>282865021</v>
      </c>
      <c r="B30">
        <v>2017</v>
      </c>
      <c r="C30" t="s">
        <v>82</v>
      </c>
      <c r="D30" t="s">
        <v>83</v>
      </c>
      <c r="E30" t="s">
        <v>84</v>
      </c>
      <c r="F30">
        <v>1656256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1656256</v>
      </c>
      <c r="AC30">
        <v>0</v>
      </c>
      <c r="AD30">
        <v>0</v>
      </c>
      <c r="AE30">
        <v>0</v>
      </c>
      <c r="AF30">
        <v>1656256</v>
      </c>
      <c r="AG30">
        <v>0</v>
      </c>
      <c r="AH30">
        <v>0</v>
      </c>
      <c r="AI30">
        <v>0</v>
      </c>
      <c r="AJ30">
        <v>0</v>
      </c>
      <c r="AK30">
        <v>150000</v>
      </c>
      <c r="AL30">
        <v>1506260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276878</v>
      </c>
      <c r="AV30">
        <v>0</v>
      </c>
      <c r="AW30">
        <v>0</v>
      </c>
      <c r="AX30">
        <v>276878</v>
      </c>
      <c r="AY30">
        <v>0</v>
      </c>
      <c r="AZ30">
        <v>276878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8306</v>
      </c>
      <c r="BG30">
        <v>285184</v>
      </c>
      <c r="BH30">
        <v>285184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285184</v>
      </c>
      <c r="BP30">
        <v>0</v>
      </c>
      <c r="BQ30">
        <v>0</v>
      </c>
      <c r="BR30">
        <v>0</v>
      </c>
      <c r="BS30">
        <v>0</v>
      </c>
      <c r="BT30">
        <v>285184</v>
      </c>
      <c r="BU30">
        <v>0</v>
      </c>
      <c r="BV30">
        <v>331533</v>
      </c>
      <c r="BW30">
        <v>0</v>
      </c>
      <c r="BX30">
        <v>0</v>
      </c>
      <c r="BY30">
        <v>331533</v>
      </c>
      <c r="BZ30">
        <v>0</v>
      </c>
      <c r="CA30">
        <v>46350</v>
      </c>
      <c r="CB30">
        <v>33</v>
      </c>
      <c r="CC30">
        <v>0</v>
      </c>
      <c r="CD30">
        <v>0</v>
      </c>
      <c r="CF30">
        <f t="shared" si="0"/>
        <v>1656256</v>
      </c>
      <c r="CG30">
        <f t="shared" si="1"/>
        <v>0</v>
      </c>
      <c r="CH30">
        <f t="shared" si="2"/>
        <v>0</v>
      </c>
      <c r="CI30">
        <f t="shared" si="3"/>
        <v>0</v>
      </c>
      <c r="CJ30">
        <f t="shared" si="4"/>
        <v>0</v>
      </c>
      <c r="CK30">
        <f t="shared" si="5"/>
        <v>0</v>
      </c>
      <c r="CL30">
        <f t="shared" si="6"/>
        <v>0</v>
      </c>
      <c r="CM30">
        <f t="shared" si="7"/>
        <v>0</v>
      </c>
      <c r="CN30" s="1">
        <f t="shared" si="8"/>
        <v>321876.8</v>
      </c>
      <c r="CO30" s="1">
        <f t="shared" si="9"/>
        <v>316876.79999999999</v>
      </c>
      <c r="CP30">
        <f t="shared" si="10"/>
        <v>296876.79999999999</v>
      </c>
      <c r="CQ30">
        <f t="shared" si="11"/>
        <v>321876.8</v>
      </c>
      <c r="CR30">
        <f t="shared" si="12"/>
        <v>321876.8</v>
      </c>
      <c r="CS30">
        <f t="shared" si="13"/>
        <v>0</v>
      </c>
      <c r="CT30">
        <f t="shared" si="14"/>
        <v>321876.8</v>
      </c>
      <c r="CU30">
        <f t="shared" si="15"/>
        <v>0</v>
      </c>
      <c r="CV30">
        <f t="shared" si="16"/>
        <v>321876.8</v>
      </c>
      <c r="CW30">
        <f t="shared" si="17"/>
        <v>9656.3040000000001</v>
      </c>
      <c r="CX30">
        <f t="shared" si="18"/>
        <v>331533.10399999999</v>
      </c>
      <c r="CY30">
        <f>CX30*pit_weights!A30</f>
        <v>87995155092.596634</v>
      </c>
    </row>
    <row r="31" spans="1:103">
      <c r="A31">
        <v>337125160</v>
      </c>
      <c r="B31">
        <v>2017</v>
      </c>
      <c r="C31" t="s">
        <v>82</v>
      </c>
      <c r="D31" t="s">
        <v>85</v>
      </c>
      <c r="E31" t="s">
        <v>84</v>
      </c>
      <c r="F31">
        <v>120000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9175</v>
      </c>
      <c r="AB31">
        <v>129175</v>
      </c>
      <c r="AC31">
        <v>0</v>
      </c>
      <c r="AD31">
        <v>0</v>
      </c>
      <c r="AE31">
        <v>0</v>
      </c>
      <c r="AF31">
        <v>129175</v>
      </c>
      <c r="AG31">
        <v>0</v>
      </c>
      <c r="AH31">
        <v>0</v>
      </c>
      <c r="AI31">
        <v>0</v>
      </c>
      <c r="AJ31">
        <v>0</v>
      </c>
      <c r="AK31">
        <v>175</v>
      </c>
      <c r="AL31">
        <v>129000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56</v>
      </c>
      <c r="CC31">
        <v>0</v>
      </c>
      <c r="CD31">
        <v>0</v>
      </c>
      <c r="CF31">
        <f t="shared" si="0"/>
        <v>129175</v>
      </c>
      <c r="CG31">
        <f t="shared" si="1"/>
        <v>0</v>
      </c>
      <c r="CH31">
        <f t="shared" si="2"/>
        <v>0</v>
      </c>
      <c r="CI31">
        <f t="shared" si="3"/>
        <v>0</v>
      </c>
      <c r="CJ31">
        <f t="shared" si="4"/>
        <v>0</v>
      </c>
      <c r="CK31">
        <f t="shared" si="5"/>
        <v>0</v>
      </c>
      <c r="CL31">
        <f t="shared" si="6"/>
        <v>0</v>
      </c>
      <c r="CM31">
        <f t="shared" si="7"/>
        <v>0</v>
      </c>
      <c r="CN31" s="1">
        <f t="shared" si="8"/>
        <v>0</v>
      </c>
      <c r="CO31" s="1">
        <f t="shared" si="9"/>
        <v>0</v>
      </c>
      <c r="CP31">
        <f t="shared" si="10"/>
        <v>0</v>
      </c>
      <c r="CQ31">
        <f t="shared" si="11"/>
        <v>0</v>
      </c>
      <c r="CR31">
        <f t="shared" si="12"/>
        <v>0</v>
      </c>
      <c r="CS31">
        <f t="shared" si="13"/>
        <v>5000</v>
      </c>
      <c r="CT31">
        <f t="shared" si="14"/>
        <v>0</v>
      </c>
      <c r="CU31">
        <f t="shared" si="15"/>
        <v>0</v>
      </c>
      <c r="CV31">
        <f t="shared" si="16"/>
        <v>0</v>
      </c>
      <c r="CW31">
        <f t="shared" si="17"/>
        <v>0</v>
      </c>
      <c r="CX31">
        <f t="shared" si="18"/>
        <v>0</v>
      </c>
      <c r="CY31">
        <f>CX31*pit_weights!A31</f>
        <v>0</v>
      </c>
    </row>
    <row r="32" spans="1:103">
      <c r="A32">
        <v>282416815</v>
      </c>
      <c r="B32">
        <v>2017</v>
      </c>
      <c r="C32" t="s">
        <v>82</v>
      </c>
      <c r="D32" t="s">
        <v>83</v>
      </c>
      <c r="E32" t="s">
        <v>84</v>
      </c>
      <c r="F32">
        <v>851676</v>
      </c>
      <c r="G32">
        <v>-200000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37708</v>
      </c>
      <c r="AB32">
        <v>689384</v>
      </c>
      <c r="AC32">
        <v>0</v>
      </c>
      <c r="AD32">
        <v>0</v>
      </c>
      <c r="AE32">
        <v>0</v>
      </c>
      <c r="AF32">
        <v>689384</v>
      </c>
      <c r="AG32">
        <v>0</v>
      </c>
      <c r="AH32">
        <v>0</v>
      </c>
      <c r="AI32">
        <v>0</v>
      </c>
      <c r="AJ32">
        <v>0</v>
      </c>
      <c r="AK32">
        <v>190000</v>
      </c>
      <c r="AL32">
        <v>499380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24938</v>
      </c>
      <c r="AV32">
        <v>0</v>
      </c>
      <c r="AW32">
        <v>0</v>
      </c>
      <c r="AX32">
        <v>24938</v>
      </c>
      <c r="AY32">
        <v>5000</v>
      </c>
      <c r="AZ32">
        <v>19938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598</v>
      </c>
      <c r="BG32">
        <v>20536</v>
      </c>
      <c r="BH32">
        <v>20536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20536</v>
      </c>
      <c r="BP32">
        <v>0</v>
      </c>
      <c r="BQ32">
        <v>0</v>
      </c>
      <c r="BR32">
        <v>0</v>
      </c>
      <c r="BS32">
        <v>0</v>
      </c>
      <c r="BT32">
        <v>20536</v>
      </c>
      <c r="BU32">
        <v>0</v>
      </c>
      <c r="BV32">
        <v>22685</v>
      </c>
      <c r="BW32">
        <v>0</v>
      </c>
      <c r="BX32">
        <v>0</v>
      </c>
      <c r="BY32">
        <v>22685</v>
      </c>
      <c r="BZ32">
        <v>0</v>
      </c>
      <c r="CA32">
        <v>2150</v>
      </c>
      <c r="CB32">
        <v>34</v>
      </c>
      <c r="CC32">
        <v>0</v>
      </c>
      <c r="CD32">
        <v>0</v>
      </c>
      <c r="CF32">
        <f t="shared" si="0"/>
        <v>689384</v>
      </c>
      <c r="CG32">
        <f t="shared" si="1"/>
        <v>0</v>
      </c>
      <c r="CH32">
        <f t="shared" si="2"/>
        <v>0</v>
      </c>
      <c r="CI32">
        <f t="shared" si="3"/>
        <v>0</v>
      </c>
      <c r="CJ32">
        <f t="shared" si="4"/>
        <v>0</v>
      </c>
      <c r="CK32">
        <f t="shared" si="5"/>
        <v>0</v>
      </c>
      <c r="CL32">
        <f t="shared" si="6"/>
        <v>0</v>
      </c>
      <c r="CM32">
        <f t="shared" si="7"/>
        <v>0</v>
      </c>
      <c r="CN32" s="1">
        <f t="shared" si="8"/>
        <v>62876.800000000003</v>
      </c>
      <c r="CO32" s="1">
        <f t="shared" si="9"/>
        <v>57876.800000000003</v>
      </c>
      <c r="CP32">
        <f t="shared" si="10"/>
        <v>37876.800000000003</v>
      </c>
      <c r="CQ32">
        <f t="shared" si="11"/>
        <v>62876.800000000003</v>
      </c>
      <c r="CR32">
        <f t="shared" si="12"/>
        <v>62876.800000000003</v>
      </c>
      <c r="CS32">
        <f t="shared" si="13"/>
        <v>0</v>
      </c>
      <c r="CT32">
        <f t="shared" si="14"/>
        <v>62876.800000000003</v>
      </c>
      <c r="CU32">
        <f t="shared" si="15"/>
        <v>0</v>
      </c>
      <c r="CV32">
        <f t="shared" si="16"/>
        <v>62876.800000000003</v>
      </c>
      <c r="CW32">
        <f t="shared" si="17"/>
        <v>1886.3040000000001</v>
      </c>
      <c r="CX32">
        <f t="shared" si="18"/>
        <v>64763.104000000007</v>
      </c>
      <c r="CY32">
        <f>CX32*pit_weights!A32</f>
        <v>17189352471.896641</v>
      </c>
    </row>
    <row r="33" spans="1:103">
      <c r="A33">
        <v>294386811</v>
      </c>
      <c r="B33">
        <v>2017</v>
      </c>
      <c r="C33" t="s">
        <v>82</v>
      </c>
      <c r="D33" t="s">
        <v>83</v>
      </c>
      <c r="E33" t="s">
        <v>84</v>
      </c>
      <c r="F33">
        <v>281048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281048</v>
      </c>
      <c r="AC33">
        <v>0</v>
      </c>
      <c r="AD33">
        <v>0</v>
      </c>
      <c r="AE33">
        <v>0</v>
      </c>
      <c r="AF33">
        <v>281048</v>
      </c>
      <c r="AG33">
        <v>0</v>
      </c>
      <c r="AH33">
        <v>0</v>
      </c>
      <c r="AI33">
        <v>0</v>
      </c>
      <c r="AJ33">
        <v>0</v>
      </c>
      <c r="AK33">
        <v>20797</v>
      </c>
      <c r="AL33">
        <v>260250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1025</v>
      </c>
      <c r="AV33">
        <v>0</v>
      </c>
      <c r="AW33">
        <v>0</v>
      </c>
      <c r="AX33">
        <v>1025</v>
      </c>
      <c r="AY33">
        <v>1025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7356</v>
      </c>
      <c r="BW33">
        <v>0</v>
      </c>
      <c r="BX33">
        <v>0</v>
      </c>
      <c r="BY33">
        <v>7356</v>
      </c>
      <c r="BZ33">
        <v>0</v>
      </c>
      <c r="CA33">
        <v>7360</v>
      </c>
      <c r="CB33">
        <v>30</v>
      </c>
      <c r="CC33">
        <v>0</v>
      </c>
      <c r="CD33">
        <v>0</v>
      </c>
      <c r="CF33">
        <f t="shared" si="0"/>
        <v>281048</v>
      </c>
      <c r="CG33">
        <f t="shared" si="1"/>
        <v>0</v>
      </c>
      <c r="CH33">
        <f t="shared" si="2"/>
        <v>0</v>
      </c>
      <c r="CI33">
        <f t="shared" si="3"/>
        <v>0</v>
      </c>
      <c r="CJ33">
        <f t="shared" si="4"/>
        <v>0</v>
      </c>
      <c r="CK33">
        <f t="shared" si="5"/>
        <v>0</v>
      </c>
      <c r="CL33">
        <f t="shared" si="6"/>
        <v>0</v>
      </c>
      <c r="CM33">
        <f t="shared" si="7"/>
        <v>0</v>
      </c>
      <c r="CN33" s="1">
        <f t="shared" si="8"/>
        <v>3104.8</v>
      </c>
      <c r="CO33" s="1">
        <f t="shared" si="9"/>
        <v>0</v>
      </c>
      <c r="CP33">
        <f t="shared" si="10"/>
        <v>0</v>
      </c>
      <c r="CQ33">
        <f t="shared" si="11"/>
        <v>3104.8</v>
      </c>
      <c r="CR33">
        <f t="shared" si="12"/>
        <v>3104.8</v>
      </c>
      <c r="CS33">
        <f t="shared" si="13"/>
        <v>5000</v>
      </c>
      <c r="CT33">
        <f t="shared" si="14"/>
        <v>0</v>
      </c>
      <c r="CU33">
        <f t="shared" si="15"/>
        <v>0</v>
      </c>
      <c r="CV33">
        <f t="shared" si="16"/>
        <v>0</v>
      </c>
      <c r="CW33">
        <f t="shared" si="17"/>
        <v>0</v>
      </c>
      <c r="CX33">
        <f t="shared" si="18"/>
        <v>0</v>
      </c>
      <c r="CY33">
        <f>CX33*pit_weights!A33</f>
        <v>0</v>
      </c>
    </row>
    <row r="34" spans="1:103">
      <c r="A34">
        <v>338763539</v>
      </c>
      <c r="B34">
        <v>2017</v>
      </c>
      <c r="C34" t="s">
        <v>82</v>
      </c>
      <c r="D34" t="s">
        <v>83</v>
      </c>
      <c r="E34" t="s">
        <v>84</v>
      </c>
      <c r="F34">
        <v>279600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1930</v>
      </c>
      <c r="AB34">
        <v>281530</v>
      </c>
      <c r="AC34">
        <v>0</v>
      </c>
      <c r="AD34">
        <v>0</v>
      </c>
      <c r="AE34">
        <v>0</v>
      </c>
      <c r="AF34">
        <v>281530</v>
      </c>
      <c r="AG34">
        <v>0</v>
      </c>
      <c r="AH34">
        <v>0</v>
      </c>
      <c r="AI34">
        <v>0</v>
      </c>
      <c r="AJ34">
        <v>0</v>
      </c>
      <c r="AK34">
        <v>26430</v>
      </c>
      <c r="AL34">
        <v>255100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510</v>
      </c>
      <c r="AV34">
        <v>0</v>
      </c>
      <c r="AW34">
        <v>0</v>
      </c>
      <c r="AX34">
        <v>510</v>
      </c>
      <c r="AY34">
        <v>510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30</v>
      </c>
      <c r="CC34">
        <v>0</v>
      </c>
      <c r="CD34">
        <v>0</v>
      </c>
      <c r="CF34">
        <f t="shared" si="0"/>
        <v>281530</v>
      </c>
      <c r="CG34">
        <f t="shared" si="1"/>
        <v>0</v>
      </c>
      <c r="CH34">
        <f t="shared" si="2"/>
        <v>0</v>
      </c>
      <c r="CI34">
        <f t="shared" si="3"/>
        <v>0</v>
      </c>
      <c r="CJ34">
        <f t="shared" si="4"/>
        <v>0</v>
      </c>
      <c r="CK34">
        <f t="shared" si="5"/>
        <v>0</v>
      </c>
      <c r="CL34">
        <f t="shared" si="6"/>
        <v>0</v>
      </c>
      <c r="CM34">
        <f t="shared" si="7"/>
        <v>0</v>
      </c>
      <c r="CN34" s="1">
        <f t="shared" si="8"/>
        <v>3153</v>
      </c>
      <c r="CO34" s="1">
        <f t="shared" si="9"/>
        <v>0</v>
      </c>
      <c r="CP34">
        <f t="shared" si="10"/>
        <v>0</v>
      </c>
      <c r="CQ34">
        <f t="shared" si="11"/>
        <v>3153</v>
      </c>
      <c r="CR34">
        <f t="shared" si="12"/>
        <v>3153</v>
      </c>
      <c r="CS34">
        <f t="shared" si="13"/>
        <v>5000</v>
      </c>
      <c r="CT34">
        <f t="shared" si="14"/>
        <v>0</v>
      </c>
      <c r="CU34">
        <f t="shared" si="15"/>
        <v>0</v>
      </c>
      <c r="CV34">
        <f t="shared" si="16"/>
        <v>0</v>
      </c>
      <c r="CW34">
        <f t="shared" si="17"/>
        <v>0</v>
      </c>
      <c r="CX34">
        <f t="shared" si="18"/>
        <v>0</v>
      </c>
      <c r="CY34">
        <f>CX34*pit_weights!A34</f>
        <v>0</v>
      </c>
    </row>
    <row r="35" spans="1:103">
      <c r="A35">
        <v>292525061</v>
      </c>
      <c r="B35">
        <v>2017</v>
      </c>
      <c r="C35" t="s">
        <v>82</v>
      </c>
      <c r="D35" t="s">
        <v>83</v>
      </c>
      <c r="E35" t="s">
        <v>84</v>
      </c>
      <c r="F35">
        <v>514812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514812</v>
      </c>
      <c r="AC35">
        <v>0</v>
      </c>
      <c r="AD35">
        <v>0</v>
      </c>
      <c r="AE35">
        <v>0</v>
      </c>
      <c r="AF35">
        <v>514812</v>
      </c>
      <c r="AG35">
        <v>0</v>
      </c>
      <c r="AH35">
        <v>0</v>
      </c>
      <c r="AI35">
        <v>0</v>
      </c>
      <c r="AJ35">
        <v>0</v>
      </c>
      <c r="AK35">
        <v>221500</v>
      </c>
      <c r="AL35">
        <v>293310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4331</v>
      </c>
      <c r="AV35">
        <v>0</v>
      </c>
      <c r="AW35">
        <v>0</v>
      </c>
      <c r="AX35">
        <v>4331</v>
      </c>
      <c r="AY35">
        <v>4331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8957</v>
      </c>
      <c r="BW35">
        <v>0</v>
      </c>
      <c r="BX35">
        <v>0</v>
      </c>
      <c r="BY35">
        <v>8957</v>
      </c>
      <c r="BZ35">
        <v>0</v>
      </c>
      <c r="CA35">
        <v>8960</v>
      </c>
      <c r="CB35">
        <v>40</v>
      </c>
      <c r="CC35">
        <v>0</v>
      </c>
      <c r="CD35">
        <v>0</v>
      </c>
      <c r="CF35">
        <f t="shared" si="0"/>
        <v>514812</v>
      </c>
      <c r="CG35">
        <f t="shared" si="1"/>
        <v>0</v>
      </c>
      <c r="CH35">
        <f t="shared" si="2"/>
        <v>0</v>
      </c>
      <c r="CI35">
        <f t="shared" si="3"/>
        <v>0</v>
      </c>
      <c r="CJ35">
        <f t="shared" si="4"/>
        <v>0</v>
      </c>
      <c r="CK35">
        <f t="shared" si="5"/>
        <v>0</v>
      </c>
      <c r="CL35">
        <f t="shared" si="6"/>
        <v>0</v>
      </c>
      <c r="CM35">
        <f t="shared" si="7"/>
        <v>0</v>
      </c>
      <c r="CN35" s="1">
        <f t="shared" si="8"/>
        <v>27962.400000000001</v>
      </c>
      <c r="CO35" s="1">
        <f t="shared" si="9"/>
        <v>22962.400000000001</v>
      </c>
      <c r="CP35">
        <f t="shared" si="10"/>
        <v>2962.4</v>
      </c>
      <c r="CQ35">
        <f t="shared" si="11"/>
        <v>27962.400000000001</v>
      </c>
      <c r="CR35">
        <f t="shared" si="12"/>
        <v>27962.400000000001</v>
      </c>
      <c r="CS35">
        <f t="shared" si="13"/>
        <v>0</v>
      </c>
      <c r="CT35">
        <f t="shared" si="14"/>
        <v>27962.400000000001</v>
      </c>
      <c r="CU35">
        <f t="shared" si="15"/>
        <v>0</v>
      </c>
      <c r="CV35">
        <f t="shared" si="16"/>
        <v>27962.400000000001</v>
      </c>
      <c r="CW35">
        <f t="shared" si="17"/>
        <v>838.87199999999996</v>
      </c>
      <c r="CX35">
        <f t="shared" si="18"/>
        <v>28801.272000000001</v>
      </c>
      <c r="CY35">
        <f>CX35*pit_weights!A35</f>
        <v>7644402220.8535194</v>
      </c>
    </row>
    <row r="36" spans="1:103">
      <c r="A36">
        <v>299762613</v>
      </c>
      <c r="B36">
        <v>2017</v>
      </c>
      <c r="C36" t="s">
        <v>82</v>
      </c>
      <c r="D36" t="s">
        <v>83</v>
      </c>
      <c r="E36" t="s">
        <v>84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457700</v>
      </c>
      <c r="AB36">
        <v>457700</v>
      </c>
      <c r="AC36">
        <v>0</v>
      </c>
      <c r="AD36">
        <v>0</v>
      </c>
      <c r="AE36">
        <v>0</v>
      </c>
      <c r="AF36">
        <v>457700</v>
      </c>
      <c r="AG36">
        <v>0</v>
      </c>
      <c r="AH36">
        <v>0</v>
      </c>
      <c r="AI36">
        <v>0</v>
      </c>
      <c r="AJ36">
        <v>0</v>
      </c>
      <c r="AK36">
        <v>9920</v>
      </c>
      <c r="AL36">
        <v>447780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14778</v>
      </c>
      <c r="AV36">
        <v>0</v>
      </c>
      <c r="AW36">
        <v>0</v>
      </c>
      <c r="AX36">
        <v>14778</v>
      </c>
      <c r="AY36">
        <v>5000</v>
      </c>
      <c r="AZ36">
        <v>9778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294</v>
      </c>
      <c r="BG36">
        <v>10072</v>
      </c>
      <c r="BH36">
        <v>10072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10072</v>
      </c>
      <c r="BP36">
        <v>0</v>
      </c>
      <c r="BQ36">
        <v>0</v>
      </c>
      <c r="BR36">
        <v>0</v>
      </c>
      <c r="BS36">
        <v>0</v>
      </c>
      <c r="BT36">
        <v>10072</v>
      </c>
      <c r="BU36">
        <v>0</v>
      </c>
      <c r="BV36">
        <v>10141</v>
      </c>
      <c r="BW36">
        <v>0</v>
      </c>
      <c r="BX36">
        <v>0</v>
      </c>
      <c r="BY36">
        <v>10141</v>
      </c>
      <c r="BZ36">
        <v>0</v>
      </c>
      <c r="CA36">
        <v>70</v>
      </c>
      <c r="CB36">
        <v>60</v>
      </c>
      <c r="CC36">
        <v>0</v>
      </c>
      <c r="CD36">
        <v>1</v>
      </c>
      <c r="CF36">
        <f t="shared" si="0"/>
        <v>457700</v>
      </c>
      <c r="CG36">
        <f t="shared" si="1"/>
        <v>0</v>
      </c>
      <c r="CH36">
        <f t="shared" si="2"/>
        <v>0</v>
      </c>
      <c r="CI36">
        <f t="shared" si="3"/>
        <v>0</v>
      </c>
      <c r="CJ36">
        <f t="shared" si="4"/>
        <v>0</v>
      </c>
      <c r="CK36">
        <f t="shared" si="5"/>
        <v>0</v>
      </c>
      <c r="CL36">
        <f t="shared" si="6"/>
        <v>0</v>
      </c>
      <c r="CM36">
        <f t="shared" si="7"/>
        <v>0</v>
      </c>
      <c r="CN36" s="1">
        <f t="shared" si="8"/>
        <v>20770</v>
      </c>
      <c r="CO36" s="1">
        <f t="shared" si="9"/>
        <v>15770</v>
      </c>
      <c r="CP36">
        <f t="shared" si="10"/>
        <v>0</v>
      </c>
      <c r="CQ36">
        <f t="shared" si="11"/>
        <v>15770</v>
      </c>
      <c r="CR36">
        <f t="shared" si="12"/>
        <v>15770</v>
      </c>
      <c r="CS36">
        <f t="shared" si="13"/>
        <v>5000</v>
      </c>
      <c r="CT36">
        <f t="shared" si="14"/>
        <v>10770</v>
      </c>
      <c r="CU36">
        <f t="shared" si="15"/>
        <v>0</v>
      </c>
      <c r="CV36">
        <f t="shared" si="16"/>
        <v>10770</v>
      </c>
      <c r="CW36">
        <f t="shared" si="17"/>
        <v>323.09999999999997</v>
      </c>
      <c r="CX36">
        <f t="shared" si="18"/>
        <v>11093.1</v>
      </c>
      <c r="CY36">
        <f>CX36*pit_weights!A36</f>
        <v>2944318510.5209999</v>
      </c>
    </row>
    <row r="37" spans="1:103">
      <c r="A37">
        <v>284028226</v>
      </c>
      <c r="B37">
        <v>2017</v>
      </c>
      <c r="C37" t="s">
        <v>82</v>
      </c>
      <c r="D37" t="s">
        <v>83</v>
      </c>
      <c r="E37" t="s">
        <v>84</v>
      </c>
      <c r="F37">
        <v>666547</v>
      </c>
      <c r="G37">
        <v>-3252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663295</v>
      </c>
      <c r="AC37">
        <v>0</v>
      </c>
      <c r="AD37">
        <v>0</v>
      </c>
      <c r="AE37">
        <v>0</v>
      </c>
      <c r="AF37">
        <v>663295</v>
      </c>
      <c r="AG37">
        <v>0</v>
      </c>
      <c r="AH37">
        <v>0</v>
      </c>
      <c r="AI37">
        <v>0</v>
      </c>
      <c r="AJ37">
        <v>0</v>
      </c>
      <c r="AK37">
        <v>158000</v>
      </c>
      <c r="AL37">
        <v>505300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26060</v>
      </c>
      <c r="AV37">
        <v>0</v>
      </c>
      <c r="AW37">
        <v>0</v>
      </c>
      <c r="AX37">
        <v>26060</v>
      </c>
      <c r="AY37">
        <v>0</v>
      </c>
      <c r="AZ37">
        <v>26060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782</v>
      </c>
      <c r="BG37">
        <v>26842</v>
      </c>
      <c r="BH37">
        <v>26842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26842</v>
      </c>
      <c r="BP37">
        <v>0</v>
      </c>
      <c r="BQ37">
        <v>0</v>
      </c>
      <c r="BR37">
        <v>0</v>
      </c>
      <c r="BS37">
        <v>0</v>
      </c>
      <c r="BT37">
        <v>26842</v>
      </c>
      <c r="BU37">
        <v>0</v>
      </c>
      <c r="BV37">
        <v>26842</v>
      </c>
      <c r="BW37">
        <v>0</v>
      </c>
      <c r="BX37">
        <v>0</v>
      </c>
      <c r="BY37">
        <v>26842</v>
      </c>
      <c r="BZ37">
        <v>0</v>
      </c>
      <c r="CA37">
        <v>0</v>
      </c>
      <c r="CB37">
        <v>41</v>
      </c>
      <c r="CC37">
        <v>0</v>
      </c>
      <c r="CD37">
        <v>0</v>
      </c>
      <c r="CF37">
        <f t="shared" si="0"/>
        <v>663295</v>
      </c>
      <c r="CG37">
        <f t="shared" si="1"/>
        <v>0</v>
      </c>
      <c r="CH37">
        <f t="shared" si="2"/>
        <v>0</v>
      </c>
      <c r="CI37">
        <f t="shared" si="3"/>
        <v>0</v>
      </c>
      <c r="CJ37">
        <f t="shared" si="4"/>
        <v>0</v>
      </c>
      <c r="CK37">
        <f t="shared" si="5"/>
        <v>0</v>
      </c>
      <c r="CL37">
        <f t="shared" si="6"/>
        <v>0</v>
      </c>
      <c r="CM37">
        <f t="shared" si="7"/>
        <v>0</v>
      </c>
      <c r="CN37" s="1">
        <f t="shared" si="8"/>
        <v>57659</v>
      </c>
      <c r="CO37" s="1">
        <f t="shared" si="9"/>
        <v>52659</v>
      </c>
      <c r="CP37">
        <f t="shared" si="10"/>
        <v>32659</v>
      </c>
      <c r="CQ37">
        <f t="shared" si="11"/>
        <v>57659</v>
      </c>
      <c r="CR37">
        <f t="shared" si="12"/>
        <v>57659</v>
      </c>
      <c r="CS37">
        <f t="shared" si="13"/>
        <v>0</v>
      </c>
      <c r="CT37">
        <f t="shared" si="14"/>
        <v>57659</v>
      </c>
      <c r="CU37">
        <f t="shared" si="15"/>
        <v>0</v>
      </c>
      <c r="CV37">
        <f t="shared" si="16"/>
        <v>57659</v>
      </c>
      <c r="CW37">
        <f t="shared" si="17"/>
        <v>1729.77</v>
      </c>
      <c r="CX37">
        <f t="shared" si="18"/>
        <v>59388.77</v>
      </c>
      <c r="CY37">
        <f>CX37*pit_weights!A37</f>
        <v>15762902599.640697</v>
      </c>
    </row>
    <row r="38" spans="1:103">
      <c r="A38">
        <v>286102193</v>
      </c>
      <c r="B38">
        <v>2017</v>
      </c>
      <c r="C38" t="s">
        <v>82</v>
      </c>
      <c r="D38" t="s">
        <v>83</v>
      </c>
      <c r="E38" t="s">
        <v>84</v>
      </c>
      <c r="F38">
        <v>1093565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1093565</v>
      </c>
      <c r="AC38">
        <v>0</v>
      </c>
      <c r="AD38">
        <v>0</v>
      </c>
      <c r="AE38">
        <v>0</v>
      </c>
      <c r="AF38">
        <v>1093565</v>
      </c>
      <c r="AG38">
        <v>0</v>
      </c>
      <c r="AH38">
        <v>0</v>
      </c>
      <c r="AI38">
        <v>0</v>
      </c>
      <c r="AJ38">
        <v>0</v>
      </c>
      <c r="AK38">
        <v>185291</v>
      </c>
      <c r="AL38">
        <v>908270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106654</v>
      </c>
      <c r="AV38">
        <v>0</v>
      </c>
      <c r="AW38">
        <v>0</v>
      </c>
      <c r="AX38">
        <v>106654</v>
      </c>
      <c r="AY38">
        <v>0</v>
      </c>
      <c r="AZ38">
        <v>106654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3200</v>
      </c>
      <c r="BG38">
        <v>109854</v>
      </c>
      <c r="BH38">
        <v>109854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109854</v>
      </c>
      <c r="BP38">
        <v>0</v>
      </c>
      <c r="BQ38">
        <v>0</v>
      </c>
      <c r="BR38">
        <v>0</v>
      </c>
      <c r="BS38">
        <v>0</v>
      </c>
      <c r="BT38">
        <v>109854</v>
      </c>
      <c r="BU38">
        <v>0</v>
      </c>
      <c r="BV38">
        <v>133875</v>
      </c>
      <c r="BW38">
        <v>0</v>
      </c>
      <c r="BX38">
        <v>0</v>
      </c>
      <c r="BY38">
        <v>133875</v>
      </c>
      <c r="BZ38">
        <v>0</v>
      </c>
      <c r="CA38">
        <v>24020</v>
      </c>
      <c r="CB38">
        <v>38</v>
      </c>
      <c r="CC38">
        <v>0</v>
      </c>
      <c r="CD38">
        <v>0</v>
      </c>
      <c r="CF38">
        <f t="shared" si="0"/>
        <v>1093565</v>
      </c>
      <c r="CG38">
        <f t="shared" si="1"/>
        <v>0</v>
      </c>
      <c r="CH38">
        <f t="shared" si="2"/>
        <v>0</v>
      </c>
      <c r="CI38">
        <f t="shared" si="3"/>
        <v>0</v>
      </c>
      <c r="CJ38">
        <f t="shared" si="4"/>
        <v>0</v>
      </c>
      <c r="CK38">
        <f t="shared" si="5"/>
        <v>0</v>
      </c>
      <c r="CL38">
        <f t="shared" si="6"/>
        <v>0</v>
      </c>
      <c r="CM38">
        <f t="shared" si="7"/>
        <v>0</v>
      </c>
      <c r="CN38" s="1">
        <f t="shared" si="8"/>
        <v>153069.5</v>
      </c>
      <c r="CO38" s="1">
        <f t="shared" si="9"/>
        <v>148069.5</v>
      </c>
      <c r="CP38">
        <f t="shared" si="10"/>
        <v>128069.5</v>
      </c>
      <c r="CQ38">
        <f t="shared" si="11"/>
        <v>153069.5</v>
      </c>
      <c r="CR38">
        <f t="shared" si="12"/>
        <v>153069.5</v>
      </c>
      <c r="CS38">
        <f t="shared" si="13"/>
        <v>0</v>
      </c>
      <c r="CT38">
        <f t="shared" si="14"/>
        <v>153069.5</v>
      </c>
      <c r="CU38">
        <f t="shared" si="15"/>
        <v>0</v>
      </c>
      <c r="CV38">
        <f t="shared" si="16"/>
        <v>153069.5</v>
      </c>
      <c r="CW38">
        <f t="shared" si="17"/>
        <v>4592.085</v>
      </c>
      <c r="CX38">
        <f t="shared" si="18"/>
        <v>157661.58499999999</v>
      </c>
      <c r="CY38">
        <f>CX38*pit_weights!A38</f>
        <v>41846366039.572342</v>
      </c>
    </row>
    <row r="39" spans="1:103">
      <c r="A39">
        <v>336923804</v>
      </c>
      <c r="B39">
        <v>2017</v>
      </c>
      <c r="C39" t="s">
        <v>82</v>
      </c>
      <c r="D39" t="s">
        <v>85</v>
      </c>
      <c r="E39" t="s">
        <v>84</v>
      </c>
      <c r="F39">
        <v>0</v>
      </c>
      <c r="G39">
        <v>343637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12231</v>
      </c>
      <c r="AB39">
        <v>355868</v>
      </c>
      <c r="AC39">
        <v>0</v>
      </c>
      <c r="AD39">
        <v>0</v>
      </c>
      <c r="AE39">
        <v>0</v>
      </c>
      <c r="AF39">
        <v>355868</v>
      </c>
      <c r="AG39">
        <v>0</v>
      </c>
      <c r="AH39">
        <v>0</v>
      </c>
      <c r="AI39">
        <v>0</v>
      </c>
      <c r="AJ39">
        <v>0</v>
      </c>
      <c r="AK39">
        <v>2968</v>
      </c>
      <c r="AL39">
        <v>352900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10290</v>
      </c>
      <c r="AV39">
        <v>0</v>
      </c>
      <c r="AW39">
        <v>0</v>
      </c>
      <c r="AX39">
        <v>10290</v>
      </c>
      <c r="AY39">
        <v>5000</v>
      </c>
      <c r="AZ39">
        <v>5290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159</v>
      </c>
      <c r="BG39">
        <v>5449</v>
      </c>
      <c r="BH39">
        <v>5449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5449</v>
      </c>
      <c r="BP39">
        <v>0</v>
      </c>
      <c r="BQ39">
        <v>0</v>
      </c>
      <c r="BR39">
        <v>0</v>
      </c>
      <c r="BS39">
        <v>0</v>
      </c>
      <c r="BT39">
        <v>5449</v>
      </c>
      <c r="BU39">
        <v>0</v>
      </c>
      <c r="BV39">
        <v>50797</v>
      </c>
      <c r="BW39">
        <v>0</v>
      </c>
      <c r="BX39">
        <v>0</v>
      </c>
      <c r="BY39">
        <v>50797</v>
      </c>
      <c r="BZ39">
        <v>0</v>
      </c>
      <c r="CA39">
        <v>45350</v>
      </c>
      <c r="CB39">
        <v>50</v>
      </c>
      <c r="CC39">
        <v>0</v>
      </c>
      <c r="CD39">
        <v>0</v>
      </c>
      <c r="CF39">
        <f t="shared" si="0"/>
        <v>355868</v>
      </c>
      <c r="CG39">
        <f t="shared" si="1"/>
        <v>0</v>
      </c>
      <c r="CH39">
        <f t="shared" si="2"/>
        <v>0</v>
      </c>
      <c r="CI39">
        <f t="shared" si="3"/>
        <v>0</v>
      </c>
      <c r="CJ39">
        <f t="shared" si="4"/>
        <v>0</v>
      </c>
      <c r="CK39">
        <f t="shared" si="5"/>
        <v>0</v>
      </c>
      <c r="CL39">
        <f t="shared" si="6"/>
        <v>0</v>
      </c>
      <c r="CM39">
        <f t="shared" si="7"/>
        <v>0</v>
      </c>
      <c r="CN39" s="1">
        <f t="shared" si="8"/>
        <v>10586.800000000001</v>
      </c>
      <c r="CO39" s="1">
        <f t="shared" si="9"/>
        <v>5586.8</v>
      </c>
      <c r="CP39">
        <f t="shared" si="10"/>
        <v>0</v>
      </c>
      <c r="CQ39">
        <f t="shared" si="11"/>
        <v>10586.800000000001</v>
      </c>
      <c r="CR39">
        <f t="shared" si="12"/>
        <v>10586.800000000001</v>
      </c>
      <c r="CS39">
        <f t="shared" si="13"/>
        <v>5000</v>
      </c>
      <c r="CT39">
        <f t="shared" si="14"/>
        <v>5586.8000000000011</v>
      </c>
      <c r="CU39">
        <f t="shared" si="15"/>
        <v>0</v>
      </c>
      <c r="CV39">
        <f t="shared" si="16"/>
        <v>5586.8000000000011</v>
      </c>
      <c r="CW39">
        <f t="shared" si="17"/>
        <v>167.60400000000001</v>
      </c>
      <c r="CX39">
        <f t="shared" si="18"/>
        <v>5754.4040000000014</v>
      </c>
      <c r="CY39">
        <f>CX39*pit_weights!A39</f>
        <v>1527327637.3796401</v>
      </c>
    </row>
    <row r="40" spans="1:103">
      <c r="A40">
        <v>280370173</v>
      </c>
      <c r="B40">
        <v>2017</v>
      </c>
      <c r="C40" t="s">
        <v>82</v>
      </c>
      <c r="D40" t="s">
        <v>83</v>
      </c>
      <c r="E40" t="s">
        <v>84</v>
      </c>
      <c r="F40">
        <v>980000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23578</v>
      </c>
      <c r="AB40">
        <v>1003578</v>
      </c>
      <c r="AC40">
        <v>0</v>
      </c>
      <c r="AD40">
        <v>0</v>
      </c>
      <c r="AE40">
        <v>0</v>
      </c>
      <c r="AF40">
        <v>1003578</v>
      </c>
      <c r="AG40">
        <v>0</v>
      </c>
      <c r="AH40">
        <v>0</v>
      </c>
      <c r="AI40">
        <v>0</v>
      </c>
      <c r="AJ40">
        <v>0</v>
      </c>
      <c r="AK40">
        <v>119912</v>
      </c>
      <c r="AL40">
        <v>883670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101734</v>
      </c>
      <c r="AV40">
        <v>0</v>
      </c>
      <c r="AW40">
        <v>0</v>
      </c>
      <c r="AX40">
        <v>101734</v>
      </c>
      <c r="AY40">
        <v>0</v>
      </c>
      <c r="AZ40">
        <v>101734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3052</v>
      </c>
      <c r="BG40">
        <v>104786</v>
      </c>
      <c r="BH40">
        <v>104786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104786</v>
      </c>
      <c r="BP40">
        <v>0</v>
      </c>
      <c r="BQ40">
        <v>0</v>
      </c>
      <c r="BR40">
        <v>0</v>
      </c>
      <c r="BS40">
        <v>0</v>
      </c>
      <c r="BT40">
        <v>104786</v>
      </c>
      <c r="BU40">
        <v>0</v>
      </c>
      <c r="BV40">
        <v>178875</v>
      </c>
      <c r="BW40">
        <v>0</v>
      </c>
      <c r="BX40">
        <v>0</v>
      </c>
      <c r="BY40">
        <v>178875</v>
      </c>
      <c r="BZ40">
        <v>0</v>
      </c>
      <c r="CA40">
        <v>74090</v>
      </c>
      <c r="CB40">
        <v>46</v>
      </c>
      <c r="CC40">
        <v>0</v>
      </c>
      <c r="CD40">
        <v>0</v>
      </c>
      <c r="CF40">
        <f t="shared" si="0"/>
        <v>1003578</v>
      </c>
      <c r="CG40">
        <f t="shared" si="1"/>
        <v>0</v>
      </c>
      <c r="CH40">
        <f t="shared" si="2"/>
        <v>0</v>
      </c>
      <c r="CI40">
        <f t="shared" si="3"/>
        <v>0</v>
      </c>
      <c r="CJ40">
        <f t="shared" si="4"/>
        <v>0</v>
      </c>
      <c r="CK40">
        <f t="shared" si="5"/>
        <v>0</v>
      </c>
      <c r="CL40">
        <f t="shared" si="6"/>
        <v>0</v>
      </c>
      <c r="CM40">
        <f t="shared" si="7"/>
        <v>0</v>
      </c>
      <c r="CN40" s="1">
        <f t="shared" si="8"/>
        <v>126073.4</v>
      </c>
      <c r="CO40" s="1">
        <f t="shared" si="9"/>
        <v>121073.4</v>
      </c>
      <c r="CP40">
        <f t="shared" si="10"/>
        <v>101073.4</v>
      </c>
      <c r="CQ40">
        <f t="shared" si="11"/>
        <v>126073.4</v>
      </c>
      <c r="CR40">
        <f t="shared" si="12"/>
        <v>126073.4</v>
      </c>
      <c r="CS40">
        <f t="shared" si="13"/>
        <v>0</v>
      </c>
      <c r="CT40">
        <f t="shared" si="14"/>
        <v>126073.4</v>
      </c>
      <c r="CU40">
        <f t="shared" si="15"/>
        <v>0</v>
      </c>
      <c r="CV40">
        <f t="shared" si="16"/>
        <v>126073.4</v>
      </c>
      <c r="CW40">
        <f t="shared" si="17"/>
        <v>3782.2019999999998</v>
      </c>
      <c r="CX40">
        <f t="shared" si="18"/>
        <v>129855.602</v>
      </c>
      <c r="CY40">
        <f>CX40*pit_weights!A40</f>
        <v>34466132340.233818</v>
      </c>
    </row>
    <row r="41" spans="1:103">
      <c r="A41">
        <v>279150712</v>
      </c>
      <c r="B41">
        <v>2017</v>
      </c>
      <c r="C41" t="s">
        <v>82</v>
      </c>
      <c r="D41" t="s">
        <v>83</v>
      </c>
      <c r="E41" t="s">
        <v>84</v>
      </c>
      <c r="F41">
        <v>582960</v>
      </c>
      <c r="G41">
        <v>-116382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35056</v>
      </c>
      <c r="AB41">
        <v>501634</v>
      </c>
      <c r="AC41">
        <v>0</v>
      </c>
      <c r="AD41">
        <v>0</v>
      </c>
      <c r="AE41">
        <v>0</v>
      </c>
      <c r="AF41">
        <v>501634</v>
      </c>
      <c r="AG41">
        <v>0</v>
      </c>
      <c r="AH41">
        <v>0</v>
      </c>
      <c r="AI41">
        <v>0</v>
      </c>
      <c r="AJ41">
        <v>0</v>
      </c>
      <c r="AK41">
        <v>120536</v>
      </c>
      <c r="AL41">
        <v>381100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13110</v>
      </c>
      <c r="AV41">
        <v>0</v>
      </c>
      <c r="AW41">
        <v>0</v>
      </c>
      <c r="AX41">
        <v>13110</v>
      </c>
      <c r="AY41">
        <v>5000</v>
      </c>
      <c r="AZ41">
        <v>8110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243</v>
      </c>
      <c r="BG41">
        <v>8353</v>
      </c>
      <c r="BH41">
        <v>8353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8353</v>
      </c>
      <c r="BP41">
        <v>0</v>
      </c>
      <c r="BQ41">
        <v>0</v>
      </c>
      <c r="BR41">
        <v>0</v>
      </c>
      <c r="BS41">
        <v>0</v>
      </c>
      <c r="BT41">
        <v>8353</v>
      </c>
      <c r="BU41">
        <v>0</v>
      </c>
      <c r="BV41">
        <v>20236</v>
      </c>
      <c r="BW41">
        <v>0</v>
      </c>
      <c r="BX41">
        <v>0</v>
      </c>
      <c r="BY41">
        <v>20236</v>
      </c>
      <c r="BZ41">
        <v>0</v>
      </c>
      <c r="CA41">
        <v>11880</v>
      </c>
      <c r="CB41">
        <v>33</v>
      </c>
      <c r="CC41">
        <v>0</v>
      </c>
      <c r="CD41">
        <v>0</v>
      </c>
      <c r="CF41">
        <f t="shared" si="0"/>
        <v>501634</v>
      </c>
      <c r="CG41">
        <f t="shared" si="1"/>
        <v>0</v>
      </c>
      <c r="CH41">
        <f t="shared" si="2"/>
        <v>0</v>
      </c>
      <c r="CI41">
        <f t="shared" si="3"/>
        <v>0</v>
      </c>
      <c r="CJ41">
        <f t="shared" si="4"/>
        <v>0</v>
      </c>
      <c r="CK41">
        <f t="shared" si="5"/>
        <v>0</v>
      </c>
      <c r="CL41">
        <f t="shared" si="6"/>
        <v>0</v>
      </c>
      <c r="CM41">
        <f t="shared" si="7"/>
        <v>0</v>
      </c>
      <c r="CN41" s="1">
        <f t="shared" si="8"/>
        <v>25326.799999999999</v>
      </c>
      <c r="CO41" s="1">
        <f t="shared" si="9"/>
        <v>20326.8</v>
      </c>
      <c r="CP41">
        <f t="shared" si="10"/>
        <v>326.8</v>
      </c>
      <c r="CQ41">
        <f t="shared" si="11"/>
        <v>25326.799999999999</v>
      </c>
      <c r="CR41">
        <f t="shared" si="12"/>
        <v>25326.799999999999</v>
      </c>
      <c r="CS41">
        <f t="shared" si="13"/>
        <v>0</v>
      </c>
      <c r="CT41">
        <f t="shared" si="14"/>
        <v>25326.799999999999</v>
      </c>
      <c r="CU41">
        <f t="shared" si="15"/>
        <v>0</v>
      </c>
      <c r="CV41">
        <f t="shared" si="16"/>
        <v>25326.799999999999</v>
      </c>
      <c r="CW41">
        <f t="shared" si="17"/>
        <v>759.80399999999997</v>
      </c>
      <c r="CX41">
        <f t="shared" si="18"/>
        <v>26086.603999999999</v>
      </c>
      <c r="CY41">
        <f>CX41*pit_weights!A41</f>
        <v>6923877999.2816391</v>
      </c>
    </row>
    <row r="42" spans="1:103">
      <c r="A42">
        <v>297167180</v>
      </c>
      <c r="B42">
        <v>2017</v>
      </c>
      <c r="C42" t="s">
        <v>82</v>
      </c>
      <c r="D42" t="s">
        <v>83</v>
      </c>
      <c r="E42" t="s">
        <v>84</v>
      </c>
      <c r="F42">
        <v>548119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2737</v>
      </c>
      <c r="AB42">
        <v>550856</v>
      </c>
      <c r="AC42">
        <v>0</v>
      </c>
      <c r="AD42">
        <v>0</v>
      </c>
      <c r="AE42">
        <v>0</v>
      </c>
      <c r="AF42">
        <v>550856</v>
      </c>
      <c r="AG42">
        <v>0</v>
      </c>
      <c r="AH42">
        <v>0</v>
      </c>
      <c r="AI42">
        <v>0</v>
      </c>
      <c r="AJ42">
        <v>0</v>
      </c>
      <c r="AK42">
        <v>114623</v>
      </c>
      <c r="AL42">
        <v>436230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18623</v>
      </c>
      <c r="AV42">
        <v>0</v>
      </c>
      <c r="AW42">
        <v>0</v>
      </c>
      <c r="AX42">
        <v>18623</v>
      </c>
      <c r="AY42">
        <v>5000</v>
      </c>
      <c r="AZ42">
        <v>13623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409</v>
      </c>
      <c r="BG42">
        <v>14032</v>
      </c>
      <c r="BH42">
        <v>14032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14032</v>
      </c>
      <c r="BP42">
        <v>0</v>
      </c>
      <c r="BQ42">
        <v>0</v>
      </c>
      <c r="BR42">
        <v>0</v>
      </c>
      <c r="BS42">
        <v>0</v>
      </c>
      <c r="BT42">
        <v>14032</v>
      </c>
      <c r="BU42">
        <v>0</v>
      </c>
      <c r="BV42">
        <v>19089</v>
      </c>
      <c r="BW42">
        <v>0</v>
      </c>
      <c r="BX42">
        <v>0</v>
      </c>
      <c r="BY42">
        <v>19089</v>
      </c>
      <c r="BZ42">
        <v>0</v>
      </c>
      <c r="CA42">
        <v>5060</v>
      </c>
      <c r="CB42">
        <v>31</v>
      </c>
      <c r="CC42">
        <v>0</v>
      </c>
      <c r="CD42">
        <v>0</v>
      </c>
      <c r="CF42">
        <f t="shared" si="0"/>
        <v>550856</v>
      </c>
      <c r="CG42">
        <f t="shared" si="1"/>
        <v>0</v>
      </c>
      <c r="CH42">
        <f t="shared" si="2"/>
        <v>0</v>
      </c>
      <c r="CI42">
        <f t="shared" si="3"/>
        <v>0</v>
      </c>
      <c r="CJ42">
        <f t="shared" si="4"/>
        <v>0</v>
      </c>
      <c r="CK42">
        <f t="shared" si="5"/>
        <v>0</v>
      </c>
      <c r="CL42">
        <f t="shared" si="6"/>
        <v>0</v>
      </c>
      <c r="CM42">
        <f t="shared" si="7"/>
        <v>0</v>
      </c>
      <c r="CN42" s="1">
        <f t="shared" si="8"/>
        <v>35171.199999999997</v>
      </c>
      <c r="CO42" s="1">
        <f t="shared" si="9"/>
        <v>30171.200000000001</v>
      </c>
      <c r="CP42">
        <f t="shared" si="10"/>
        <v>10171.200000000001</v>
      </c>
      <c r="CQ42">
        <f t="shared" si="11"/>
        <v>35171.199999999997</v>
      </c>
      <c r="CR42">
        <f t="shared" si="12"/>
        <v>35171.199999999997</v>
      </c>
      <c r="CS42">
        <f t="shared" si="13"/>
        <v>0</v>
      </c>
      <c r="CT42">
        <f t="shared" si="14"/>
        <v>35171.199999999997</v>
      </c>
      <c r="CU42">
        <f t="shared" si="15"/>
        <v>0</v>
      </c>
      <c r="CV42">
        <f t="shared" si="16"/>
        <v>35171.199999999997</v>
      </c>
      <c r="CW42">
        <f t="shared" si="17"/>
        <v>1055.136</v>
      </c>
      <c r="CX42">
        <f t="shared" si="18"/>
        <v>36226.335999999996</v>
      </c>
      <c r="CY42">
        <f>CX42*pit_weights!A42</f>
        <v>9615154614.4137573</v>
      </c>
    </row>
    <row r="43" spans="1:103">
      <c r="A43">
        <v>289946658</v>
      </c>
      <c r="B43">
        <v>2017</v>
      </c>
      <c r="C43" t="s">
        <v>82</v>
      </c>
      <c r="D43" t="s">
        <v>85</v>
      </c>
      <c r="E43" t="s">
        <v>84</v>
      </c>
      <c r="F43">
        <v>613998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613998</v>
      </c>
      <c r="AC43">
        <v>0</v>
      </c>
      <c r="AD43">
        <v>0</v>
      </c>
      <c r="AE43">
        <v>0</v>
      </c>
      <c r="AF43">
        <v>613998</v>
      </c>
      <c r="AG43">
        <v>0</v>
      </c>
      <c r="AH43">
        <v>0</v>
      </c>
      <c r="AI43">
        <v>0</v>
      </c>
      <c r="AJ43">
        <v>0</v>
      </c>
      <c r="AK43">
        <v>121405</v>
      </c>
      <c r="AL43">
        <v>492590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24259</v>
      </c>
      <c r="AV43">
        <v>0</v>
      </c>
      <c r="AW43">
        <v>0</v>
      </c>
      <c r="AX43">
        <v>24259</v>
      </c>
      <c r="AY43">
        <v>5000</v>
      </c>
      <c r="AZ43">
        <v>19259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578</v>
      </c>
      <c r="BG43">
        <v>19837</v>
      </c>
      <c r="BH43">
        <v>19837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19837</v>
      </c>
      <c r="BP43">
        <v>0</v>
      </c>
      <c r="BQ43">
        <v>0</v>
      </c>
      <c r="BR43">
        <v>0</v>
      </c>
      <c r="BS43">
        <v>0</v>
      </c>
      <c r="BT43">
        <v>19837</v>
      </c>
      <c r="BU43">
        <v>0</v>
      </c>
      <c r="BV43">
        <v>19837</v>
      </c>
      <c r="BW43">
        <v>0</v>
      </c>
      <c r="BX43">
        <v>0</v>
      </c>
      <c r="BY43">
        <v>19837</v>
      </c>
      <c r="BZ43">
        <v>0</v>
      </c>
      <c r="CA43">
        <v>0</v>
      </c>
      <c r="CB43">
        <v>33</v>
      </c>
      <c r="CC43">
        <v>0</v>
      </c>
      <c r="CD43">
        <v>0</v>
      </c>
      <c r="CF43">
        <f t="shared" si="0"/>
        <v>613998</v>
      </c>
      <c r="CG43">
        <f t="shared" si="1"/>
        <v>0</v>
      </c>
      <c r="CH43">
        <f t="shared" si="2"/>
        <v>0</v>
      </c>
      <c r="CI43">
        <f t="shared" si="3"/>
        <v>0</v>
      </c>
      <c r="CJ43">
        <f t="shared" si="4"/>
        <v>0</v>
      </c>
      <c r="CK43">
        <f t="shared" si="5"/>
        <v>0</v>
      </c>
      <c r="CL43">
        <f t="shared" si="6"/>
        <v>0</v>
      </c>
      <c r="CM43">
        <f t="shared" si="7"/>
        <v>0</v>
      </c>
      <c r="CN43" s="1">
        <f t="shared" si="8"/>
        <v>47799.600000000006</v>
      </c>
      <c r="CO43" s="1">
        <f t="shared" si="9"/>
        <v>42799.600000000006</v>
      </c>
      <c r="CP43">
        <f t="shared" si="10"/>
        <v>22799.600000000002</v>
      </c>
      <c r="CQ43">
        <f t="shared" si="11"/>
        <v>47799.600000000006</v>
      </c>
      <c r="CR43">
        <f t="shared" si="12"/>
        <v>47799.600000000006</v>
      </c>
      <c r="CS43">
        <f t="shared" si="13"/>
        <v>0</v>
      </c>
      <c r="CT43">
        <f t="shared" si="14"/>
        <v>47799.600000000006</v>
      </c>
      <c r="CU43">
        <f t="shared" si="15"/>
        <v>0</v>
      </c>
      <c r="CV43">
        <f t="shared" si="16"/>
        <v>47799.600000000006</v>
      </c>
      <c r="CW43">
        <f t="shared" si="17"/>
        <v>1433.9880000000001</v>
      </c>
      <c r="CX43">
        <f t="shared" si="18"/>
        <v>49233.588000000003</v>
      </c>
      <c r="CY43">
        <f>CX43*pit_weights!A43</f>
        <v>13067525262.349079</v>
      </c>
    </row>
    <row r="44" spans="1:103">
      <c r="A44">
        <v>287203528</v>
      </c>
      <c r="B44">
        <v>2017</v>
      </c>
      <c r="C44" t="s">
        <v>82</v>
      </c>
      <c r="D44" t="s">
        <v>85</v>
      </c>
      <c r="E44" t="s">
        <v>84</v>
      </c>
      <c r="F44">
        <v>0</v>
      </c>
      <c r="G44">
        <v>97649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89204</v>
      </c>
      <c r="AB44">
        <v>186853</v>
      </c>
      <c r="AC44">
        <v>0</v>
      </c>
      <c r="AD44">
        <v>0</v>
      </c>
      <c r="AE44">
        <v>0</v>
      </c>
      <c r="AF44">
        <v>186853</v>
      </c>
      <c r="AG44">
        <v>0</v>
      </c>
      <c r="AH44">
        <v>0</v>
      </c>
      <c r="AI44">
        <v>0</v>
      </c>
      <c r="AJ44">
        <v>0</v>
      </c>
      <c r="AK44">
        <v>172562</v>
      </c>
      <c r="AL44">
        <v>14290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57</v>
      </c>
      <c r="CC44">
        <v>0</v>
      </c>
      <c r="CD44">
        <v>0</v>
      </c>
      <c r="CF44">
        <f t="shared" si="0"/>
        <v>186853</v>
      </c>
      <c r="CG44">
        <f t="shared" si="1"/>
        <v>0</v>
      </c>
      <c r="CH44">
        <f t="shared" si="2"/>
        <v>0</v>
      </c>
      <c r="CI44">
        <f t="shared" si="3"/>
        <v>0</v>
      </c>
      <c r="CJ44">
        <f t="shared" si="4"/>
        <v>0</v>
      </c>
      <c r="CK44">
        <f t="shared" si="5"/>
        <v>0</v>
      </c>
      <c r="CL44">
        <f t="shared" si="6"/>
        <v>0</v>
      </c>
      <c r="CM44">
        <f t="shared" si="7"/>
        <v>0</v>
      </c>
      <c r="CN44" s="1">
        <f t="shared" si="8"/>
        <v>0</v>
      </c>
      <c r="CO44" s="1">
        <f t="shared" si="9"/>
        <v>0</v>
      </c>
      <c r="CP44">
        <f t="shared" si="10"/>
        <v>0</v>
      </c>
      <c r="CQ44">
        <f t="shared" si="11"/>
        <v>0</v>
      </c>
      <c r="CR44">
        <f t="shared" si="12"/>
        <v>0</v>
      </c>
      <c r="CS44">
        <f t="shared" si="13"/>
        <v>5000</v>
      </c>
      <c r="CT44">
        <f t="shared" si="14"/>
        <v>0</v>
      </c>
      <c r="CU44">
        <f t="shared" si="15"/>
        <v>0</v>
      </c>
      <c r="CV44">
        <f t="shared" si="16"/>
        <v>0</v>
      </c>
      <c r="CW44">
        <f t="shared" si="17"/>
        <v>0</v>
      </c>
      <c r="CX44">
        <f t="shared" si="18"/>
        <v>0</v>
      </c>
      <c r="CY44">
        <f>CX44*pit_weights!A44</f>
        <v>0</v>
      </c>
    </row>
    <row r="45" spans="1:103">
      <c r="A45">
        <v>295361756</v>
      </c>
      <c r="B45">
        <v>2017</v>
      </c>
      <c r="C45" t="s">
        <v>82</v>
      </c>
      <c r="D45" t="s">
        <v>83</v>
      </c>
      <c r="E45" t="s">
        <v>84</v>
      </c>
      <c r="F45">
        <v>362171</v>
      </c>
      <c r="G45">
        <v>-77997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15807</v>
      </c>
      <c r="AB45">
        <v>299981</v>
      </c>
      <c r="AC45">
        <v>0</v>
      </c>
      <c r="AD45">
        <v>0</v>
      </c>
      <c r="AE45">
        <v>0</v>
      </c>
      <c r="AF45">
        <v>299981</v>
      </c>
      <c r="AG45">
        <v>0</v>
      </c>
      <c r="AH45">
        <v>0</v>
      </c>
      <c r="AI45">
        <v>0</v>
      </c>
      <c r="AJ45">
        <v>0</v>
      </c>
      <c r="AK45">
        <v>69016</v>
      </c>
      <c r="AL45">
        <v>230970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31</v>
      </c>
      <c r="CC45">
        <v>0</v>
      </c>
      <c r="CD45">
        <v>0</v>
      </c>
      <c r="CF45">
        <f t="shared" si="0"/>
        <v>299981</v>
      </c>
      <c r="CG45">
        <f t="shared" si="1"/>
        <v>0</v>
      </c>
      <c r="CH45">
        <f t="shared" si="2"/>
        <v>0</v>
      </c>
      <c r="CI45">
        <f t="shared" si="3"/>
        <v>0</v>
      </c>
      <c r="CJ45">
        <f t="shared" si="4"/>
        <v>0</v>
      </c>
      <c r="CK45">
        <f t="shared" si="5"/>
        <v>0</v>
      </c>
      <c r="CL45">
        <f t="shared" si="6"/>
        <v>0</v>
      </c>
      <c r="CM45">
        <f t="shared" si="7"/>
        <v>0</v>
      </c>
      <c r="CN45" s="1">
        <f t="shared" si="8"/>
        <v>4998.1000000000004</v>
      </c>
      <c r="CO45" s="1">
        <f t="shared" si="9"/>
        <v>0</v>
      </c>
      <c r="CP45">
        <f t="shared" si="10"/>
        <v>0</v>
      </c>
      <c r="CQ45">
        <f t="shared" si="11"/>
        <v>4998.1000000000004</v>
      </c>
      <c r="CR45">
        <f t="shared" si="12"/>
        <v>4998.1000000000004</v>
      </c>
      <c r="CS45">
        <f t="shared" si="13"/>
        <v>5000</v>
      </c>
      <c r="CT45">
        <f t="shared" si="14"/>
        <v>0</v>
      </c>
      <c r="CU45">
        <f t="shared" si="15"/>
        <v>0</v>
      </c>
      <c r="CV45">
        <f t="shared" si="16"/>
        <v>0</v>
      </c>
      <c r="CW45">
        <f t="shared" si="17"/>
        <v>0</v>
      </c>
      <c r="CX45">
        <f t="shared" si="18"/>
        <v>0</v>
      </c>
      <c r="CY45">
        <f>CX45*pit_weights!A45</f>
        <v>0</v>
      </c>
    </row>
    <row r="46" spans="1:103">
      <c r="A46">
        <v>289425755</v>
      </c>
      <c r="B46">
        <v>2017</v>
      </c>
      <c r="C46" t="s">
        <v>82</v>
      </c>
      <c r="D46" t="s">
        <v>83</v>
      </c>
      <c r="E46" t="s">
        <v>84</v>
      </c>
      <c r="F46">
        <v>1008933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1008933</v>
      </c>
      <c r="AC46">
        <v>0</v>
      </c>
      <c r="AD46">
        <v>0</v>
      </c>
      <c r="AE46">
        <v>0</v>
      </c>
      <c r="AF46">
        <v>1008933</v>
      </c>
      <c r="AG46">
        <v>0</v>
      </c>
      <c r="AH46">
        <v>0</v>
      </c>
      <c r="AI46">
        <v>0</v>
      </c>
      <c r="AJ46">
        <v>0</v>
      </c>
      <c r="AK46">
        <v>231565</v>
      </c>
      <c r="AL46">
        <v>777370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80474</v>
      </c>
      <c r="AV46">
        <v>0</v>
      </c>
      <c r="AW46">
        <v>0</v>
      </c>
      <c r="AX46">
        <v>80474</v>
      </c>
      <c r="AY46">
        <v>0</v>
      </c>
      <c r="AZ46">
        <v>80474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2414</v>
      </c>
      <c r="BG46">
        <v>82888</v>
      </c>
      <c r="BH46">
        <v>82888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82888</v>
      </c>
      <c r="BP46">
        <v>0</v>
      </c>
      <c r="BQ46">
        <v>0</v>
      </c>
      <c r="BR46">
        <v>0</v>
      </c>
      <c r="BS46">
        <v>0</v>
      </c>
      <c r="BT46">
        <v>82888</v>
      </c>
      <c r="BU46">
        <v>0</v>
      </c>
      <c r="BV46">
        <v>89044</v>
      </c>
      <c r="BW46">
        <v>0</v>
      </c>
      <c r="BX46">
        <v>0</v>
      </c>
      <c r="BY46">
        <v>89044</v>
      </c>
      <c r="BZ46">
        <v>0</v>
      </c>
      <c r="CA46">
        <v>6160</v>
      </c>
      <c r="CB46">
        <v>37</v>
      </c>
      <c r="CC46">
        <v>0</v>
      </c>
      <c r="CD46">
        <v>0</v>
      </c>
      <c r="CF46">
        <f t="shared" si="0"/>
        <v>1008933</v>
      </c>
      <c r="CG46">
        <f t="shared" si="1"/>
        <v>0</v>
      </c>
      <c r="CH46">
        <f t="shared" si="2"/>
        <v>0</v>
      </c>
      <c r="CI46">
        <f t="shared" si="3"/>
        <v>0</v>
      </c>
      <c r="CJ46">
        <f t="shared" si="4"/>
        <v>0</v>
      </c>
      <c r="CK46">
        <f t="shared" si="5"/>
        <v>0</v>
      </c>
      <c r="CL46">
        <f t="shared" si="6"/>
        <v>0</v>
      </c>
      <c r="CM46">
        <f t="shared" si="7"/>
        <v>0</v>
      </c>
      <c r="CN46" s="1">
        <f t="shared" si="8"/>
        <v>127679.9</v>
      </c>
      <c r="CO46" s="1">
        <f t="shared" si="9"/>
        <v>122679.9</v>
      </c>
      <c r="CP46">
        <f t="shared" si="10"/>
        <v>102679.9</v>
      </c>
      <c r="CQ46">
        <f t="shared" si="11"/>
        <v>127679.9</v>
      </c>
      <c r="CR46">
        <f t="shared" si="12"/>
        <v>127679.9</v>
      </c>
      <c r="CS46">
        <f t="shared" si="13"/>
        <v>0</v>
      </c>
      <c r="CT46">
        <f t="shared" si="14"/>
        <v>127679.9</v>
      </c>
      <c r="CU46">
        <f t="shared" si="15"/>
        <v>0</v>
      </c>
      <c r="CV46">
        <f t="shared" si="16"/>
        <v>127679.9</v>
      </c>
      <c r="CW46">
        <f t="shared" si="17"/>
        <v>3830.3969999999995</v>
      </c>
      <c r="CX46">
        <f t="shared" si="18"/>
        <v>131510.29699999999</v>
      </c>
      <c r="CY46">
        <f>CX46*pit_weights!A46</f>
        <v>34905319683.516266</v>
      </c>
    </row>
    <row r="47" spans="1:103">
      <c r="A47">
        <v>291911510</v>
      </c>
      <c r="B47">
        <v>2017</v>
      </c>
      <c r="C47" t="s">
        <v>82</v>
      </c>
      <c r="D47" t="s">
        <v>83</v>
      </c>
      <c r="E47" t="s">
        <v>84</v>
      </c>
      <c r="F47">
        <v>2647647</v>
      </c>
      <c r="G47">
        <v>-110993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2536654</v>
      </c>
      <c r="AC47">
        <v>0</v>
      </c>
      <c r="AD47">
        <v>0</v>
      </c>
      <c r="AE47">
        <v>0</v>
      </c>
      <c r="AF47">
        <v>2536654</v>
      </c>
      <c r="AG47">
        <v>0</v>
      </c>
      <c r="AH47">
        <v>0</v>
      </c>
      <c r="AI47">
        <v>0</v>
      </c>
      <c r="AJ47">
        <v>0</v>
      </c>
      <c r="AK47">
        <v>150000</v>
      </c>
      <c r="AL47">
        <v>2386650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540995</v>
      </c>
      <c r="AV47">
        <v>0</v>
      </c>
      <c r="AW47">
        <v>0</v>
      </c>
      <c r="AX47">
        <v>540995</v>
      </c>
      <c r="AY47">
        <v>0</v>
      </c>
      <c r="AZ47">
        <v>540995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16230</v>
      </c>
      <c r="BG47">
        <v>557225</v>
      </c>
      <c r="BH47">
        <v>557225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557225</v>
      </c>
      <c r="BP47">
        <v>0</v>
      </c>
      <c r="BQ47">
        <v>0</v>
      </c>
      <c r="BR47">
        <v>0</v>
      </c>
      <c r="BS47">
        <v>0</v>
      </c>
      <c r="BT47">
        <v>557225</v>
      </c>
      <c r="BU47">
        <v>0</v>
      </c>
      <c r="BV47">
        <v>557228</v>
      </c>
      <c r="BW47">
        <v>0</v>
      </c>
      <c r="BX47">
        <v>0</v>
      </c>
      <c r="BY47">
        <v>557228</v>
      </c>
      <c r="BZ47">
        <v>0</v>
      </c>
      <c r="CA47">
        <v>0</v>
      </c>
      <c r="CB47">
        <v>33</v>
      </c>
      <c r="CC47">
        <v>0</v>
      </c>
      <c r="CD47">
        <v>0</v>
      </c>
      <c r="CF47">
        <f t="shared" si="0"/>
        <v>2536654</v>
      </c>
      <c r="CG47">
        <f t="shared" si="1"/>
        <v>0</v>
      </c>
      <c r="CH47">
        <f t="shared" si="2"/>
        <v>0</v>
      </c>
      <c r="CI47">
        <f t="shared" si="3"/>
        <v>0</v>
      </c>
      <c r="CJ47">
        <f t="shared" si="4"/>
        <v>0</v>
      </c>
      <c r="CK47">
        <f t="shared" si="5"/>
        <v>0</v>
      </c>
      <c r="CL47">
        <f t="shared" si="6"/>
        <v>0</v>
      </c>
      <c r="CM47">
        <f t="shared" si="7"/>
        <v>0</v>
      </c>
      <c r="CN47" s="1">
        <f t="shared" si="8"/>
        <v>585996.19999999995</v>
      </c>
      <c r="CO47" s="1">
        <f t="shared" si="9"/>
        <v>580996.19999999995</v>
      </c>
      <c r="CP47">
        <f t="shared" si="10"/>
        <v>560996.19999999995</v>
      </c>
      <c r="CQ47">
        <f t="shared" si="11"/>
        <v>585996.19999999995</v>
      </c>
      <c r="CR47">
        <f t="shared" si="12"/>
        <v>585996.19999999995</v>
      </c>
      <c r="CS47">
        <f t="shared" si="13"/>
        <v>0</v>
      </c>
      <c r="CT47">
        <f t="shared" si="14"/>
        <v>585996.19999999995</v>
      </c>
      <c r="CU47">
        <f t="shared" si="15"/>
        <v>0</v>
      </c>
      <c r="CV47">
        <f t="shared" si="16"/>
        <v>585996.19999999995</v>
      </c>
      <c r="CW47">
        <f t="shared" si="17"/>
        <v>17579.885999999999</v>
      </c>
      <c r="CX47">
        <f t="shared" si="18"/>
        <v>603576.08599999989</v>
      </c>
      <c r="CY47">
        <f>CX47*pit_weights!A47</f>
        <v>160200506848.18622</v>
      </c>
    </row>
    <row r="48" spans="1:103">
      <c r="A48">
        <v>311299463</v>
      </c>
      <c r="B48">
        <v>2017</v>
      </c>
      <c r="C48" t="s">
        <v>82</v>
      </c>
      <c r="D48" t="s">
        <v>83</v>
      </c>
      <c r="E48" t="s">
        <v>84</v>
      </c>
      <c r="F48">
        <v>1091230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1338</v>
      </c>
      <c r="AB48">
        <v>1092568</v>
      </c>
      <c r="AC48">
        <v>0</v>
      </c>
      <c r="AD48">
        <v>0</v>
      </c>
      <c r="AE48">
        <v>0</v>
      </c>
      <c r="AF48">
        <v>1092568</v>
      </c>
      <c r="AG48">
        <v>0</v>
      </c>
      <c r="AH48">
        <v>0</v>
      </c>
      <c r="AI48">
        <v>0</v>
      </c>
      <c r="AJ48">
        <v>0</v>
      </c>
      <c r="AK48">
        <v>45230</v>
      </c>
      <c r="AL48">
        <v>1047340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139202</v>
      </c>
      <c r="AV48">
        <v>0</v>
      </c>
      <c r="AW48">
        <v>0</v>
      </c>
      <c r="AX48">
        <v>139202</v>
      </c>
      <c r="AY48">
        <v>0</v>
      </c>
      <c r="AZ48">
        <v>139202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4176</v>
      </c>
      <c r="BG48">
        <v>143378</v>
      </c>
      <c r="BH48">
        <v>143378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143378</v>
      </c>
      <c r="BP48">
        <v>0</v>
      </c>
      <c r="BQ48">
        <v>0</v>
      </c>
      <c r="BR48">
        <v>0</v>
      </c>
      <c r="BS48">
        <v>0</v>
      </c>
      <c r="BT48">
        <v>143378</v>
      </c>
      <c r="BU48">
        <v>0</v>
      </c>
      <c r="BV48">
        <v>145200</v>
      </c>
      <c r="BW48">
        <v>0</v>
      </c>
      <c r="BX48">
        <v>0</v>
      </c>
      <c r="BY48">
        <v>145200</v>
      </c>
      <c r="BZ48">
        <v>0</v>
      </c>
      <c r="CA48">
        <v>1820</v>
      </c>
      <c r="CB48">
        <v>56</v>
      </c>
      <c r="CC48">
        <v>0</v>
      </c>
      <c r="CD48">
        <v>0</v>
      </c>
      <c r="CF48">
        <f t="shared" si="0"/>
        <v>1092568</v>
      </c>
      <c r="CG48">
        <f t="shared" si="1"/>
        <v>0</v>
      </c>
      <c r="CH48">
        <f t="shared" si="2"/>
        <v>0</v>
      </c>
      <c r="CI48">
        <f t="shared" si="3"/>
        <v>0</v>
      </c>
      <c r="CJ48">
        <f t="shared" si="4"/>
        <v>0</v>
      </c>
      <c r="CK48">
        <f t="shared" si="5"/>
        <v>0</v>
      </c>
      <c r="CL48">
        <f t="shared" si="6"/>
        <v>0</v>
      </c>
      <c r="CM48">
        <f t="shared" si="7"/>
        <v>0</v>
      </c>
      <c r="CN48" s="1">
        <f t="shared" si="8"/>
        <v>152770.4</v>
      </c>
      <c r="CO48" s="1">
        <f t="shared" si="9"/>
        <v>147770.4</v>
      </c>
      <c r="CP48">
        <f t="shared" si="10"/>
        <v>127770.4</v>
      </c>
      <c r="CQ48">
        <f t="shared" si="11"/>
        <v>152770.4</v>
      </c>
      <c r="CR48">
        <f t="shared" si="12"/>
        <v>152770.4</v>
      </c>
      <c r="CS48">
        <f t="shared" si="13"/>
        <v>0</v>
      </c>
      <c r="CT48">
        <f t="shared" si="14"/>
        <v>152770.4</v>
      </c>
      <c r="CU48">
        <f t="shared" si="15"/>
        <v>0</v>
      </c>
      <c r="CV48">
        <f t="shared" si="16"/>
        <v>152770.4</v>
      </c>
      <c r="CW48">
        <f t="shared" si="17"/>
        <v>4583.1120000000001</v>
      </c>
      <c r="CX48">
        <f t="shared" si="18"/>
        <v>157353.51199999999</v>
      </c>
      <c r="CY48">
        <f>CX48*pit_weights!A48</f>
        <v>41764597639.711914</v>
      </c>
    </row>
    <row r="49" spans="1:103">
      <c r="A49">
        <v>335481524</v>
      </c>
      <c r="B49">
        <v>2017</v>
      </c>
      <c r="C49" t="s">
        <v>82</v>
      </c>
      <c r="D49" t="s">
        <v>83</v>
      </c>
      <c r="E49" t="s">
        <v>84</v>
      </c>
      <c r="F49">
        <v>857876</v>
      </c>
      <c r="G49">
        <v>-200000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657876</v>
      </c>
      <c r="AC49">
        <v>0</v>
      </c>
      <c r="AD49">
        <v>0</v>
      </c>
      <c r="AE49">
        <v>0</v>
      </c>
      <c r="AF49">
        <v>657876</v>
      </c>
      <c r="AG49">
        <v>0</v>
      </c>
      <c r="AH49">
        <v>0</v>
      </c>
      <c r="AI49">
        <v>0</v>
      </c>
      <c r="AJ49">
        <v>0</v>
      </c>
      <c r="AK49">
        <v>150000</v>
      </c>
      <c r="AL49">
        <v>507880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26576</v>
      </c>
      <c r="AV49">
        <v>0</v>
      </c>
      <c r="AW49">
        <v>0</v>
      </c>
      <c r="AX49">
        <v>26576</v>
      </c>
      <c r="AY49">
        <v>0</v>
      </c>
      <c r="AZ49">
        <v>26576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797</v>
      </c>
      <c r="BG49">
        <v>27373</v>
      </c>
      <c r="BH49">
        <v>27373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27373</v>
      </c>
      <c r="BP49">
        <v>0</v>
      </c>
      <c r="BQ49">
        <v>0</v>
      </c>
      <c r="BR49">
        <v>0</v>
      </c>
      <c r="BS49">
        <v>0</v>
      </c>
      <c r="BT49">
        <v>27373</v>
      </c>
      <c r="BU49">
        <v>0</v>
      </c>
      <c r="BV49">
        <v>27372</v>
      </c>
      <c r="BW49">
        <v>0</v>
      </c>
      <c r="BX49">
        <v>0</v>
      </c>
      <c r="BY49">
        <v>27372</v>
      </c>
      <c r="BZ49">
        <v>0</v>
      </c>
      <c r="CA49">
        <v>0</v>
      </c>
      <c r="CB49">
        <v>33</v>
      </c>
      <c r="CC49">
        <v>0</v>
      </c>
      <c r="CD49">
        <v>0</v>
      </c>
      <c r="CF49">
        <f t="shared" si="0"/>
        <v>657876</v>
      </c>
      <c r="CG49">
        <f t="shared" si="1"/>
        <v>0</v>
      </c>
      <c r="CH49">
        <f t="shared" si="2"/>
        <v>0</v>
      </c>
      <c r="CI49">
        <f t="shared" si="3"/>
        <v>0</v>
      </c>
      <c r="CJ49">
        <f t="shared" si="4"/>
        <v>0</v>
      </c>
      <c r="CK49">
        <f t="shared" si="5"/>
        <v>0</v>
      </c>
      <c r="CL49">
        <f t="shared" si="6"/>
        <v>0</v>
      </c>
      <c r="CM49">
        <f t="shared" si="7"/>
        <v>0</v>
      </c>
      <c r="CN49" s="1">
        <f t="shared" si="8"/>
        <v>56575.199999999997</v>
      </c>
      <c r="CO49" s="1">
        <f t="shared" si="9"/>
        <v>51575.199999999997</v>
      </c>
      <c r="CP49">
        <f t="shared" si="10"/>
        <v>31575.200000000001</v>
      </c>
      <c r="CQ49">
        <f t="shared" si="11"/>
        <v>56575.199999999997</v>
      </c>
      <c r="CR49">
        <f t="shared" si="12"/>
        <v>56575.199999999997</v>
      </c>
      <c r="CS49">
        <f t="shared" si="13"/>
        <v>0</v>
      </c>
      <c r="CT49">
        <f t="shared" si="14"/>
        <v>56575.199999999997</v>
      </c>
      <c r="CU49">
        <f t="shared" si="15"/>
        <v>0</v>
      </c>
      <c r="CV49">
        <f t="shared" si="16"/>
        <v>56575.199999999997</v>
      </c>
      <c r="CW49">
        <f t="shared" si="17"/>
        <v>1697.2559999999999</v>
      </c>
      <c r="CX49">
        <f t="shared" si="18"/>
        <v>58272.455999999998</v>
      </c>
      <c r="CY49">
        <f>CX49*pit_weights!A49</f>
        <v>15466611754.542957</v>
      </c>
    </row>
    <row r="50" spans="1:103">
      <c r="A50">
        <v>275655816</v>
      </c>
      <c r="B50">
        <v>2017</v>
      </c>
      <c r="C50" t="s">
        <v>82</v>
      </c>
      <c r="D50" t="s">
        <v>83</v>
      </c>
      <c r="E50" t="s">
        <v>84</v>
      </c>
      <c r="F50">
        <v>661693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661693</v>
      </c>
      <c r="AC50">
        <v>0</v>
      </c>
      <c r="AD50">
        <v>0</v>
      </c>
      <c r="AE50">
        <v>0</v>
      </c>
      <c r="AF50">
        <v>661693</v>
      </c>
      <c r="AG50">
        <v>0</v>
      </c>
      <c r="AH50">
        <v>0</v>
      </c>
      <c r="AI50">
        <v>0</v>
      </c>
      <c r="AJ50">
        <v>0</v>
      </c>
      <c r="AK50">
        <v>157475</v>
      </c>
      <c r="AL50">
        <v>504220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25844</v>
      </c>
      <c r="AV50">
        <v>0</v>
      </c>
      <c r="AW50">
        <v>0</v>
      </c>
      <c r="AX50">
        <v>25844</v>
      </c>
      <c r="AY50">
        <v>0</v>
      </c>
      <c r="AZ50">
        <v>25844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775</v>
      </c>
      <c r="BG50">
        <v>26619</v>
      </c>
      <c r="BH50">
        <v>26619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26619</v>
      </c>
      <c r="BP50">
        <v>0</v>
      </c>
      <c r="BQ50">
        <v>0</v>
      </c>
      <c r="BR50">
        <v>0</v>
      </c>
      <c r="BS50">
        <v>0</v>
      </c>
      <c r="BT50">
        <v>26619</v>
      </c>
      <c r="BU50">
        <v>0</v>
      </c>
      <c r="BV50">
        <v>26619</v>
      </c>
      <c r="BW50">
        <v>0</v>
      </c>
      <c r="BX50">
        <v>0</v>
      </c>
      <c r="BY50">
        <v>26619</v>
      </c>
      <c r="BZ50">
        <v>0</v>
      </c>
      <c r="CA50">
        <v>0</v>
      </c>
      <c r="CB50">
        <v>37</v>
      </c>
      <c r="CC50">
        <v>0</v>
      </c>
      <c r="CD50">
        <v>0</v>
      </c>
      <c r="CF50">
        <f t="shared" si="0"/>
        <v>661693</v>
      </c>
      <c r="CG50">
        <f t="shared" si="1"/>
        <v>0</v>
      </c>
      <c r="CH50">
        <f t="shared" si="2"/>
        <v>0</v>
      </c>
      <c r="CI50">
        <f t="shared" si="3"/>
        <v>0</v>
      </c>
      <c r="CJ50">
        <f t="shared" si="4"/>
        <v>0</v>
      </c>
      <c r="CK50">
        <f t="shared" si="5"/>
        <v>0</v>
      </c>
      <c r="CL50">
        <f t="shared" si="6"/>
        <v>0</v>
      </c>
      <c r="CM50">
        <f t="shared" si="7"/>
        <v>0</v>
      </c>
      <c r="CN50" s="1">
        <f t="shared" si="8"/>
        <v>57338.600000000006</v>
      </c>
      <c r="CO50" s="1">
        <f t="shared" si="9"/>
        <v>52338.600000000006</v>
      </c>
      <c r="CP50">
        <f t="shared" si="10"/>
        <v>32338.600000000002</v>
      </c>
      <c r="CQ50">
        <f t="shared" si="11"/>
        <v>57338.600000000006</v>
      </c>
      <c r="CR50">
        <f t="shared" si="12"/>
        <v>57338.600000000006</v>
      </c>
      <c r="CS50">
        <f t="shared" si="13"/>
        <v>0</v>
      </c>
      <c r="CT50">
        <f t="shared" si="14"/>
        <v>57338.600000000006</v>
      </c>
      <c r="CU50">
        <f t="shared" si="15"/>
        <v>0</v>
      </c>
      <c r="CV50">
        <f t="shared" si="16"/>
        <v>57338.600000000006</v>
      </c>
      <c r="CW50">
        <f t="shared" si="17"/>
        <v>1720.1580000000001</v>
      </c>
      <c r="CX50">
        <f t="shared" si="18"/>
        <v>59058.758000000009</v>
      </c>
      <c r="CY50">
        <f>CX50*pit_weights!A50</f>
        <v>15675311174.313782</v>
      </c>
    </row>
    <row r="51" spans="1:103">
      <c r="A51">
        <v>294745576</v>
      </c>
      <c r="B51">
        <v>2017</v>
      </c>
      <c r="C51" t="s">
        <v>82</v>
      </c>
      <c r="D51" t="s">
        <v>83</v>
      </c>
      <c r="E51" t="s">
        <v>84</v>
      </c>
      <c r="F51">
        <v>414074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414074</v>
      </c>
      <c r="AC51">
        <v>0</v>
      </c>
      <c r="AD51">
        <v>0</v>
      </c>
      <c r="AE51">
        <v>0</v>
      </c>
      <c r="AF51">
        <v>414074</v>
      </c>
      <c r="AG51">
        <v>0</v>
      </c>
      <c r="AH51">
        <v>0</v>
      </c>
      <c r="AI51">
        <v>0</v>
      </c>
      <c r="AJ51">
        <v>0</v>
      </c>
      <c r="AK51">
        <v>48687</v>
      </c>
      <c r="AL51">
        <v>365390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11539</v>
      </c>
      <c r="AV51">
        <v>0</v>
      </c>
      <c r="AW51">
        <v>0</v>
      </c>
      <c r="AX51">
        <v>11539</v>
      </c>
      <c r="AY51">
        <v>5000</v>
      </c>
      <c r="AZ51">
        <v>6539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196</v>
      </c>
      <c r="BG51">
        <v>6735</v>
      </c>
      <c r="BH51">
        <v>6735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6735</v>
      </c>
      <c r="BP51">
        <v>0</v>
      </c>
      <c r="BQ51">
        <v>0</v>
      </c>
      <c r="BR51">
        <v>0</v>
      </c>
      <c r="BS51">
        <v>0</v>
      </c>
      <c r="BT51">
        <v>6735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6740</v>
      </c>
      <c r="CA51">
        <v>0</v>
      </c>
      <c r="CB51">
        <v>40</v>
      </c>
      <c r="CC51">
        <v>0</v>
      </c>
      <c r="CD51">
        <v>0</v>
      </c>
      <c r="CF51">
        <f t="shared" si="0"/>
        <v>414074</v>
      </c>
      <c r="CG51">
        <f t="shared" si="1"/>
        <v>0</v>
      </c>
      <c r="CH51">
        <f t="shared" si="2"/>
        <v>0</v>
      </c>
      <c r="CI51">
        <f t="shared" si="3"/>
        <v>0</v>
      </c>
      <c r="CJ51">
        <f t="shared" si="4"/>
        <v>0</v>
      </c>
      <c r="CK51">
        <f t="shared" si="5"/>
        <v>0</v>
      </c>
      <c r="CL51">
        <f t="shared" si="6"/>
        <v>0</v>
      </c>
      <c r="CM51">
        <f t="shared" si="7"/>
        <v>0</v>
      </c>
      <c r="CN51" s="1">
        <f t="shared" si="8"/>
        <v>16407.400000000001</v>
      </c>
      <c r="CO51" s="1">
        <f t="shared" si="9"/>
        <v>11407.400000000001</v>
      </c>
      <c r="CP51">
        <f t="shared" si="10"/>
        <v>0</v>
      </c>
      <c r="CQ51">
        <f t="shared" si="11"/>
        <v>16407.400000000001</v>
      </c>
      <c r="CR51">
        <f t="shared" si="12"/>
        <v>16407.400000000001</v>
      </c>
      <c r="CS51">
        <f t="shared" si="13"/>
        <v>5000</v>
      </c>
      <c r="CT51">
        <f t="shared" si="14"/>
        <v>11407.400000000001</v>
      </c>
      <c r="CU51">
        <f t="shared" si="15"/>
        <v>0</v>
      </c>
      <c r="CV51">
        <f t="shared" si="16"/>
        <v>11407.400000000001</v>
      </c>
      <c r="CW51">
        <f t="shared" si="17"/>
        <v>342.22200000000004</v>
      </c>
      <c r="CX51">
        <f t="shared" si="18"/>
        <v>11749.622000000001</v>
      </c>
      <c r="CY51">
        <f>CX51*pit_weights!A51</f>
        <v>3118571864.15202</v>
      </c>
    </row>
    <row r="52" spans="1:103">
      <c r="A52">
        <v>299657417</v>
      </c>
      <c r="B52">
        <v>2017</v>
      </c>
      <c r="C52" t="s">
        <v>82</v>
      </c>
      <c r="D52" t="s">
        <v>83</v>
      </c>
      <c r="E52" t="s">
        <v>84</v>
      </c>
      <c r="F52">
        <v>534563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534563</v>
      </c>
      <c r="AC52">
        <v>0</v>
      </c>
      <c r="AD52">
        <v>0</v>
      </c>
      <c r="AE52">
        <v>0</v>
      </c>
      <c r="AF52">
        <v>534563</v>
      </c>
      <c r="AG52">
        <v>0</v>
      </c>
      <c r="AH52">
        <v>0</v>
      </c>
      <c r="AI52">
        <v>0</v>
      </c>
      <c r="AJ52">
        <v>0</v>
      </c>
      <c r="AK52">
        <v>143159</v>
      </c>
      <c r="AL52">
        <v>391400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14140</v>
      </c>
      <c r="AV52">
        <v>0</v>
      </c>
      <c r="AW52">
        <v>0</v>
      </c>
      <c r="AX52">
        <v>14140</v>
      </c>
      <c r="AY52">
        <v>5000</v>
      </c>
      <c r="AZ52">
        <v>9140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274</v>
      </c>
      <c r="BG52">
        <v>9414</v>
      </c>
      <c r="BH52">
        <v>9414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9414</v>
      </c>
      <c r="BP52">
        <v>0</v>
      </c>
      <c r="BQ52">
        <v>0</v>
      </c>
      <c r="BR52">
        <v>0</v>
      </c>
      <c r="BS52">
        <v>0</v>
      </c>
      <c r="BT52">
        <v>9414</v>
      </c>
      <c r="BU52">
        <v>0</v>
      </c>
      <c r="BV52">
        <v>9414</v>
      </c>
      <c r="BW52">
        <v>0</v>
      </c>
      <c r="BX52">
        <v>0</v>
      </c>
      <c r="BY52">
        <v>9414</v>
      </c>
      <c r="BZ52">
        <v>0</v>
      </c>
      <c r="CA52">
        <v>0</v>
      </c>
      <c r="CB52">
        <v>30</v>
      </c>
      <c r="CC52">
        <v>0</v>
      </c>
      <c r="CD52">
        <v>0</v>
      </c>
      <c r="CF52">
        <f t="shared" si="0"/>
        <v>534563</v>
      </c>
      <c r="CG52">
        <f t="shared" si="1"/>
        <v>0</v>
      </c>
      <c r="CH52">
        <f t="shared" si="2"/>
        <v>0</v>
      </c>
      <c r="CI52">
        <f t="shared" si="3"/>
        <v>0</v>
      </c>
      <c r="CJ52">
        <f t="shared" si="4"/>
        <v>0</v>
      </c>
      <c r="CK52">
        <f t="shared" si="5"/>
        <v>0</v>
      </c>
      <c r="CL52">
        <f t="shared" si="6"/>
        <v>0</v>
      </c>
      <c r="CM52">
        <f t="shared" si="7"/>
        <v>0</v>
      </c>
      <c r="CN52" s="1">
        <f t="shared" si="8"/>
        <v>31912.6</v>
      </c>
      <c r="CO52" s="1">
        <f t="shared" si="9"/>
        <v>26912.6</v>
      </c>
      <c r="CP52">
        <f t="shared" si="10"/>
        <v>6912.6</v>
      </c>
      <c r="CQ52">
        <f t="shared" si="11"/>
        <v>31912.6</v>
      </c>
      <c r="CR52">
        <f t="shared" si="12"/>
        <v>31912.6</v>
      </c>
      <c r="CS52">
        <f t="shared" si="13"/>
        <v>0</v>
      </c>
      <c r="CT52">
        <f t="shared" si="14"/>
        <v>31912.6</v>
      </c>
      <c r="CU52">
        <f t="shared" si="15"/>
        <v>0</v>
      </c>
      <c r="CV52">
        <f t="shared" si="16"/>
        <v>31912.6</v>
      </c>
      <c r="CW52">
        <f t="shared" si="17"/>
        <v>957.37799999999993</v>
      </c>
      <c r="CX52">
        <f t="shared" si="18"/>
        <v>32869.977999999996</v>
      </c>
      <c r="CY52">
        <f>CX52*pit_weights!A52</f>
        <v>8724313732.4839783</v>
      </c>
    </row>
    <row r="53" spans="1:103">
      <c r="A53">
        <v>282550473</v>
      </c>
      <c r="B53">
        <v>2017</v>
      </c>
      <c r="C53" t="s">
        <v>82</v>
      </c>
      <c r="D53" t="s">
        <v>83</v>
      </c>
      <c r="E53" t="s">
        <v>84</v>
      </c>
      <c r="F53">
        <v>1516464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1516464</v>
      </c>
      <c r="AC53">
        <v>0</v>
      </c>
      <c r="AD53">
        <v>0</v>
      </c>
      <c r="AE53">
        <v>0</v>
      </c>
      <c r="AF53">
        <v>1516464</v>
      </c>
      <c r="AG53">
        <v>0</v>
      </c>
      <c r="AH53">
        <v>0</v>
      </c>
      <c r="AI53">
        <v>0</v>
      </c>
      <c r="AJ53">
        <v>0</v>
      </c>
      <c r="AK53">
        <v>207240</v>
      </c>
      <c r="AL53">
        <v>1309220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217766</v>
      </c>
      <c r="AV53">
        <v>0</v>
      </c>
      <c r="AW53">
        <v>0</v>
      </c>
      <c r="AX53">
        <v>217766</v>
      </c>
      <c r="AY53">
        <v>0</v>
      </c>
      <c r="AZ53">
        <v>217766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6533</v>
      </c>
      <c r="BG53">
        <v>224299</v>
      </c>
      <c r="BH53">
        <v>224299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224299</v>
      </c>
      <c r="BP53">
        <v>0</v>
      </c>
      <c r="BQ53">
        <v>0</v>
      </c>
      <c r="BR53">
        <v>0</v>
      </c>
      <c r="BS53">
        <v>0</v>
      </c>
      <c r="BT53">
        <v>224299</v>
      </c>
      <c r="BU53">
        <v>0</v>
      </c>
      <c r="BV53">
        <v>228057</v>
      </c>
      <c r="BW53">
        <v>0</v>
      </c>
      <c r="BX53">
        <v>0</v>
      </c>
      <c r="BY53">
        <v>228057</v>
      </c>
      <c r="BZ53">
        <v>0</v>
      </c>
      <c r="CA53">
        <v>3760</v>
      </c>
      <c r="CB53">
        <v>50</v>
      </c>
      <c r="CC53">
        <v>0</v>
      </c>
      <c r="CD53">
        <v>0</v>
      </c>
      <c r="CF53">
        <f t="shared" si="0"/>
        <v>1516464</v>
      </c>
      <c r="CG53">
        <f t="shared" si="1"/>
        <v>0</v>
      </c>
      <c r="CH53">
        <f t="shared" si="2"/>
        <v>0</v>
      </c>
      <c r="CI53">
        <f t="shared" si="3"/>
        <v>0</v>
      </c>
      <c r="CJ53">
        <f t="shared" si="4"/>
        <v>0</v>
      </c>
      <c r="CK53">
        <f t="shared" si="5"/>
        <v>0</v>
      </c>
      <c r="CL53">
        <f t="shared" si="6"/>
        <v>0</v>
      </c>
      <c r="CM53">
        <f t="shared" si="7"/>
        <v>0</v>
      </c>
      <c r="CN53" s="1">
        <f t="shared" si="8"/>
        <v>279939.19999999995</v>
      </c>
      <c r="CO53" s="1">
        <f t="shared" si="9"/>
        <v>274939.19999999995</v>
      </c>
      <c r="CP53">
        <f t="shared" si="10"/>
        <v>254939.19999999998</v>
      </c>
      <c r="CQ53">
        <f t="shared" si="11"/>
        <v>279939.19999999995</v>
      </c>
      <c r="CR53">
        <f t="shared" si="12"/>
        <v>279939.19999999995</v>
      </c>
      <c r="CS53">
        <f t="shared" si="13"/>
        <v>0</v>
      </c>
      <c r="CT53">
        <f t="shared" si="14"/>
        <v>279939.19999999995</v>
      </c>
      <c r="CU53">
        <f t="shared" si="15"/>
        <v>0</v>
      </c>
      <c r="CV53">
        <f t="shared" si="16"/>
        <v>279939.19999999995</v>
      </c>
      <c r="CW53">
        <f t="shared" si="17"/>
        <v>8398.1759999999977</v>
      </c>
      <c r="CX53">
        <f t="shared" si="18"/>
        <v>288337.37599999993</v>
      </c>
      <c r="CY53">
        <f>CX53*pit_weights!A53</f>
        <v>76530192050.18013</v>
      </c>
    </row>
    <row r="54" spans="1:103">
      <c r="A54">
        <v>270633160</v>
      </c>
      <c r="B54">
        <v>2017</v>
      </c>
      <c r="C54" t="s">
        <v>82</v>
      </c>
      <c r="D54" t="s">
        <v>83</v>
      </c>
      <c r="E54" t="s">
        <v>84</v>
      </c>
      <c r="F54">
        <v>702421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10670</v>
      </c>
      <c r="AB54">
        <v>713091</v>
      </c>
      <c r="AC54">
        <v>0</v>
      </c>
      <c r="AD54">
        <v>0</v>
      </c>
      <c r="AE54">
        <v>0</v>
      </c>
      <c r="AF54">
        <v>713091</v>
      </c>
      <c r="AG54">
        <v>0</v>
      </c>
      <c r="AH54">
        <v>0</v>
      </c>
      <c r="AI54">
        <v>0</v>
      </c>
      <c r="AJ54">
        <v>0</v>
      </c>
      <c r="AK54">
        <v>165399</v>
      </c>
      <c r="AL54">
        <v>547690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34538</v>
      </c>
      <c r="AV54">
        <v>0</v>
      </c>
      <c r="AW54">
        <v>0</v>
      </c>
      <c r="AX54">
        <v>34538</v>
      </c>
      <c r="AY54">
        <v>0</v>
      </c>
      <c r="AZ54">
        <v>34538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1036</v>
      </c>
      <c r="BG54">
        <v>35574</v>
      </c>
      <c r="BH54">
        <v>35574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35574</v>
      </c>
      <c r="BP54">
        <v>0</v>
      </c>
      <c r="BQ54">
        <v>0</v>
      </c>
      <c r="BR54">
        <v>0</v>
      </c>
      <c r="BS54">
        <v>0</v>
      </c>
      <c r="BT54">
        <v>35574</v>
      </c>
      <c r="BU54">
        <v>0</v>
      </c>
      <c r="BV54">
        <v>34444</v>
      </c>
      <c r="BW54">
        <v>0</v>
      </c>
      <c r="BX54">
        <v>1130</v>
      </c>
      <c r="BY54">
        <v>35574</v>
      </c>
      <c r="BZ54">
        <v>0</v>
      </c>
      <c r="CA54">
        <v>0</v>
      </c>
      <c r="CB54">
        <v>50</v>
      </c>
      <c r="CC54">
        <v>0</v>
      </c>
      <c r="CD54">
        <v>0</v>
      </c>
      <c r="CF54">
        <f t="shared" si="0"/>
        <v>713091</v>
      </c>
      <c r="CG54">
        <f t="shared" si="1"/>
        <v>0</v>
      </c>
      <c r="CH54">
        <f t="shared" si="2"/>
        <v>0</v>
      </c>
      <c r="CI54">
        <f t="shared" si="3"/>
        <v>0</v>
      </c>
      <c r="CJ54">
        <f t="shared" si="4"/>
        <v>0</v>
      </c>
      <c r="CK54">
        <f t="shared" si="5"/>
        <v>0</v>
      </c>
      <c r="CL54">
        <f t="shared" si="6"/>
        <v>0</v>
      </c>
      <c r="CM54">
        <f t="shared" si="7"/>
        <v>0</v>
      </c>
      <c r="CN54" s="1">
        <f t="shared" si="8"/>
        <v>67618.200000000012</v>
      </c>
      <c r="CO54" s="1">
        <f t="shared" si="9"/>
        <v>62618.200000000004</v>
      </c>
      <c r="CP54">
        <f t="shared" si="10"/>
        <v>42618.200000000004</v>
      </c>
      <c r="CQ54">
        <f t="shared" si="11"/>
        <v>67618.200000000012</v>
      </c>
      <c r="CR54">
        <f t="shared" si="12"/>
        <v>67618.200000000012</v>
      </c>
      <c r="CS54">
        <f t="shared" si="13"/>
        <v>0</v>
      </c>
      <c r="CT54">
        <f t="shared" si="14"/>
        <v>67618.200000000012</v>
      </c>
      <c r="CU54">
        <f t="shared" si="15"/>
        <v>0</v>
      </c>
      <c r="CV54">
        <f t="shared" si="16"/>
        <v>67618.200000000012</v>
      </c>
      <c r="CW54">
        <f t="shared" si="17"/>
        <v>2028.5460000000003</v>
      </c>
      <c r="CX54">
        <f t="shared" si="18"/>
        <v>69646.746000000014</v>
      </c>
      <c r="CY54">
        <f>CX54*pit_weights!A54</f>
        <v>18485563408.366863</v>
      </c>
    </row>
    <row r="55" spans="1:103">
      <c r="A55">
        <v>301295907</v>
      </c>
      <c r="B55">
        <v>2017</v>
      </c>
      <c r="C55" t="s">
        <v>82</v>
      </c>
      <c r="D55" t="s">
        <v>85</v>
      </c>
      <c r="E55" t="s">
        <v>84</v>
      </c>
      <c r="F55">
        <v>1130473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1130473</v>
      </c>
      <c r="AC55">
        <v>0</v>
      </c>
      <c r="AD55">
        <v>0</v>
      </c>
      <c r="AE55">
        <v>0</v>
      </c>
      <c r="AF55">
        <v>1130473</v>
      </c>
      <c r="AG55">
        <v>0</v>
      </c>
      <c r="AH55">
        <v>0</v>
      </c>
      <c r="AI55">
        <v>0</v>
      </c>
      <c r="AJ55">
        <v>0</v>
      </c>
      <c r="AK55">
        <v>155215</v>
      </c>
      <c r="AL55">
        <v>975260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120052</v>
      </c>
      <c r="AV55">
        <v>0</v>
      </c>
      <c r="AW55">
        <v>0</v>
      </c>
      <c r="AX55">
        <v>120052</v>
      </c>
      <c r="AY55">
        <v>0</v>
      </c>
      <c r="AZ55">
        <v>120052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3602</v>
      </c>
      <c r="BG55">
        <v>123654</v>
      </c>
      <c r="BH55">
        <v>123654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123654</v>
      </c>
      <c r="BP55">
        <v>0</v>
      </c>
      <c r="BQ55">
        <v>0</v>
      </c>
      <c r="BR55">
        <v>0</v>
      </c>
      <c r="BS55">
        <v>0</v>
      </c>
      <c r="BT55">
        <v>123654</v>
      </c>
      <c r="BU55">
        <v>0</v>
      </c>
      <c r="BV55">
        <v>123654</v>
      </c>
      <c r="BW55">
        <v>0</v>
      </c>
      <c r="BX55">
        <v>0</v>
      </c>
      <c r="BY55">
        <v>123654</v>
      </c>
      <c r="BZ55">
        <v>0</v>
      </c>
      <c r="CA55">
        <v>0</v>
      </c>
      <c r="CB55">
        <v>41</v>
      </c>
      <c r="CC55">
        <v>0</v>
      </c>
      <c r="CD55">
        <v>0</v>
      </c>
      <c r="CF55">
        <f t="shared" si="0"/>
        <v>1130473</v>
      </c>
      <c r="CG55">
        <f t="shared" si="1"/>
        <v>0</v>
      </c>
      <c r="CH55">
        <f t="shared" si="2"/>
        <v>0</v>
      </c>
      <c r="CI55">
        <f t="shared" si="3"/>
        <v>0</v>
      </c>
      <c r="CJ55">
        <f t="shared" si="4"/>
        <v>0</v>
      </c>
      <c r="CK55">
        <f t="shared" si="5"/>
        <v>0</v>
      </c>
      <c r="CL55">
        <f t="shared" si="6"/>
        <v>0</v>
      </c>
      <c r="CM55">
        <f t="shared" si="7"/>
        <v>0</v>
      </c>
      <c r="CN55" s="1">
        <f t="shared" si="8"/>
        <v>164141.9</v>
      </c>
      <c r="CO55" s="1">
        <f t="shared" si="9"/>
        <v>159141.9</v>
      </c>
      <c r="CP55">
        <f t="shared" si="10"/>
        <v>139141.9</v>
      </c>
      <c r="CQ55">
        <f t="shared" si="11"/>
        <v>164141.9</v>
      </c>
      <c r="CR55">
        <f t="shared" si="12"/>
        <v>164141.9</v>
      </c>
      <c r="CS55">
        <f t="shared" si="13"/>
        <v>0</v>
      </c>
      <c r="CT55">
        <f t="shared" si="14"/>
        <v>164141.9</v>
      </c>
      <c r="CU55">
        <f t="shared" si="15"/>
        <v>0</v>
      </c>
      <c r="CV55">
        <f t="shared" si="16"/>
        <v>164141.9</v>
      </c>
      <c r="CW55">
        <f t="shared" si="17"/>
        <v>4924.2569999999996</v>
      </c>
      <c r="CX55">
        <f t="shared" si="18"/>
        <v>169066.15700000001</v>
      </c>
      <c r="CY55">
        <f>CX55*pit_weights!A55</f>
        <v>44873355108.828865</v>
      </c>
    </row>
    <row r="56" spans="1:103">
      <c r="A56">
        <v>278611498</v>
      </c>
      <c r="B56">
        <v>2017</v>
      </c>
      <c r="C56" t="s">
        <v>82</v>
      </c>
      <c r="D56" t="s">
        <v>83</v>
      </c>
      <c r="E56" t="s">
        <v>84</v>
      </c>
      <c r="F56">
        <v>313283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141600</v>
      </c>
      <c r="AB56">
        <v>454883</v>
      </c>
      <c r="AC56">
        <v>0</v>
      </c>
      <c r="AD56">
        <v>0</v>
      </c>
      <c r="AE56">
        <v>0</v>
      </c>
      <c r="AF56">
        <v>454883</v>
      </c>
      <c r="AG56">
        <v>0</v>
      </c>
      <c r="AH56">
        <v>0</v>
      </c>
      <c r="AI56">
        <v>0</v>
      </c>
      <c r="AJ56">
        <v>0</v>
      </c>
      <c r="AK56">
        <v>106510</v>
      </c>
      <c r="AL56">
        <v>348370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4837</v>
      </c>
      <c r="AV56">
        <v>0</v>
      </c>
      <c r="AW56">
        <v>0</v>
      </c>
      <c r="AX56">
        <v>4837</v>
      </c>
      <c r="AY56">
        <v>4837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61</v>
      </c>
      <c r="CC56">
        <v>0</v>
      </c>
      <c r="CD56">
        <v>1</v>
      </c>
      <c r="CF56">
        <f t="shared" si="0"/>
        <v>454883</v>
      </c>
      <c r="CG56">
        <f t="shared" si="1"/>
        <v>0</v>
      </c>
      <c r="CH56">
        <f t="shared" si="2"/>
        <v>0</v>
      </c>
      <c r="CI56">
        <f t="shared" si="3"/>
        <v>0</v>
      </c>
      <c r="CJ56">
        <f t="shared" si="4"/>
        <v>0</v>
      </c>
      <c r="CK56">
        <f t="shared" si="5"/>
        <v>0</v>
      </c>
      <c r="CL56">
        <f t="shared" si="6"/>
        <v>0</v>
      </c>
      <c r="CM56">
        <f t="shared" si="7"/>
        <v>0</v>
      </c>
      <c r="CN56" s="1">
        <f t="shared" si="8"/>
        <v>20488.300000000003</v>
      </c>
      <c r="CO56" s="1">
        <f t="shared" si="9"/>
        <v>15488.300000000001</v>
      </c>
      <c r="CP56">
        <f t="shared" si="10"/>
        <v>0</v>
      </c>
      <c r="CQ56">
        <f t="shared" si="11"/>
        <v>15488.300000000001</v>
      </c>
      <c r="CR56">
        <f t="shared" si="12"/>
        <v>15488.300000000001</v>
      </c>
      <c r="CS56">
        <f t="shared" si="13"/>
        <v>5000</v>
      </c>
      <c r="CT56">
        <f t="shared" si="14"/>
        <v>10488.300000000001</v>
      </c>
      <c r="CU56">
        <f t="shared" si="15"/>
        <v>0</v>
      </c>
      <c r="CV56">
        <f t="shared" si="16"/>
        <v>10488.300000000001</v>
      </c>
      <c r="CW56">
        <f t="shared" si="17"/>
        <v>314.649</v>
      </c>
      <c r="CX56">
        <f t="shared" si="18"/>
        <v>10802.949000000001</v>
      </c>
      <c r="CY56">
        <f>CX56*pit_weights!A56</f>
        <v>2867306948.3655901</v>
      </c>
    </row>
    <row r="57" spans="1:103">
      <c r="A57">
        <v>273666011</v>
      </c>
      <c r="B57">
        <v>2017</v>
      </c>
      <c r="C57" t="s">
        <v>82</v>
      </c>
      <c r="D57" t="s">
        <v>83</v>
      </c>
      <c r="E57" t="s">
        <v>84</v>
      </c>
      <c r="F57">
        <v>581618</v>
      </c>
      <c r="G57">
        <v>-110000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471618</v>
      </c>
      <c r="AC57">
        <v>0</v>
      </c>
      <c r="AD57">
        <v>0</v>
      </c>
      <c r="AE57">
        <v>0</v>
      </c>
      <c r="AF57">
        <v>471618</v>
      </c>
      <c r="AG57">
        <v>0</v>
      </c>
      <c r="AH57">
        <v>0</v>
      </c>
      <c r="AI57">
        <v>0</v>
      </c>
      <c r="AJ57">
        <v>0</v>
      </c>
      <c r="AK57">
        <v>150000</v>
      </c>
      <c r="AL57">
        <v>321620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7162</v>
      </c>
      <c r="AV57">
        <v>0</v>
      </c>
      <c r="AW57">
        <v>0</v>
      </c>
      <c r="AX57">
        <v>7162</v>
      </c>
      <c r="AY57">
        <v>5000</v>
      </c>
      <c r="AZ57">
        <v>2162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65</v>
      </c>
      <c r="BG57">
        <v>2227</v>
      </c>
      <c r="BH57">
        <v>2227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2227</v>
      </c>
      <c r="BP57">
        <v>0</v>
      </c>
      <c r="BQ57">
        <v>0</v>
      </c>
      <c r="BR57">
        <v>0</v>
      </c>
      <c r="BS57">
        <v>0</v>
      </c>
      <c r="BT57">
        <v>2227</v>
      </c>
      <c r="BU57">
        <v>0</v>
      </c>
      <c r="BV57">
        <v>16683</v>
      </c>
      <c r="BW57">
        <v>0</v>
      </c>
      <c r="BX57">
        <v>0</v>
      </c>
      <c r="BY57">
        <v>16683</v>
      </c>
      <c r="BZ57">
        <v>0</v>
      </c>
      <c r="CA57">
        <v>14460</v>
      </c>
      <c r="CB57">
        <v>46</v>
      </c>
      <c r="CC57">
        <v>0</v>
      </c>
      <c r="CD57">
        <v>0</v>
      </c>
      <c r="CF57">
        <f t="shared" si="0"/>
        <v>471618</v>
      </c>
      <c r="CG57">
        <f t="shared" si="1"/>
        <v>0</v>
      </c>
      <c r="CH57">
        <f t="shared" si="2"/>
        <v>0</v>
      </c>
      <c r="CI57">
        <f t="shared" si="3"/>
        <v>0</v>
      </c>
      <c r="CJ57">
        <f t="shared" si="4"/>
        <v>0</v>
      </c>
      <c r="CK57">
        <f t="shared" si="5"/>
        <v>0</v>
      </c>
      <c r="CL57">
        <f t="shared" si="6"/>
        <v>0</v>
      </c>
      <c r="CM57">
        <f t="shared" si="7"/>
        <v>0</v>
      </c>
      <c r="CN57" s="1">
        <f t="shared" si="8"/>
        <v>22161.800000000003</v>
      </c>
      <c r="CO57" s="1">
        <f t="shared" si="9"/>
        <v>17161.8</v>
      </c>
      <c r="CP57">
        <f t="shared" si="10"/>
        <v>0</v>
      </c>
      <c r="CQ57">
        <f t="shared" si="11"/>
        <v>22161.800000000003</v>
      </c>
      <c r="CR57">
        <f t="shared" si="12"/>
        <v>22161.800000000003</v>
      </c>
      <c r="CS57">
        <f t="shared" si="13"/>
        <v>5000</v>
      </c>
      <c r="CT57">
        <f t="shared" si="14"/>
        <v>17161.800000000003</v>
      </c>
      <c r="CU57">
        <f t="shared" si="15"/>
        <v>0</v>
      </c>
      <c r="CV57">
        <f t="shared" si="16"/>
        <v>17161.800000000003</v>
      </c>
      <c r="CW57">
        <f t="shared" si="17"/>
        <v>514.85400000000004</v>
      </c>
      <c r="CX57">
        <f t="shared" si="18"/>
        <v>17676.654000000002</v>
      </c>
      <c r="CY57">
        <f>CX57*pit_weights!A57</f>
        <v>4691718237.12714</v>
      </c>
    </row>
    <row r="58" spans="1:103">
      <c r="A58">
        <v>293210231</v>
      </c>
      <c r="B58">
        <v>2017</v>
      </c>
      <c r="C58" t="s">
        <v>82</v>
      </c>
      <c r="D58" t="s">
        <v>83</v>
      </c>
      <c r="E58" t="s">
        <v>84</v>
      </c>
      <c r="F58">
        <v>504000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2645</v>
      </c>
      <c r="AB58">
        <v>506645</v>
      </c>
      <c r="AC58">
        <v>0</v>
      </c>
      <c r="AD58">
        <v>0</v>
      </c>
      <c r="AE58">
        <v>0</v>
      </c>
      <c r="AF58">
        <v>506645</v>
      </c>
      <c r="AG58">
        <v>0</v>
      </c>
      <c r="AH58">
        <v>0</v>
      </c>
      <c r="AI58">
        <v>0</v>
      </c>
      <c r="AJ58">
        <v>0</v>
      </c>
      <c r="AK58">
        <v>160041</v>
      </c>
      <c r="AL58">
        <v>346600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9660</v>
      </c>
      <c r="AV58">
        <v>0</v>
      </c>
      <c r="AW58">
        <v>0</v>
      </c>
      <c r="AX58">
        <v>9660</v>
      </c>
      <c r="AY58">
        <v>5000</v>
      </c>
      <c r="AZ58">
        <v>4660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140</v>
      </c>
      <c r="BG58">
        <v>4800</v>
      </c>
      <c r="BH58">
        <v>4800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4800</v>
      </c>
      <c r="BP58">
        <v>0</v>
      </c>
      <c r="BQ58">
        <v>0</v>
      </c>
      <c r="BR58">
        <v>0</v>
      </c>
      <c r="BS58">
        <v>0</v>
      </c>
      <c r="BT58">
        <v>4800</v>
      </c>
      <c r="BU58">
        <v>0</v>
      </c>
      <c r="BV58">
        <v>4800</v>
      </c>
      <c r="BW58">
        <v>0</v>
      </c>
      <c r="BX58">
        <v>0</v>
      </c>
      <c r="BY58">
        <v>4800</v>
      </c>
      <c r="BZ58">
        <v>0</v>
      </c>
      <c r="CA58">
        <v>0</v>
      </c>
      <c r="CB58">
        <v>42</v>
      </c>
      <c r="CC58">
        <v>0</v>
      </c>
      <c r="CD58">
        <v>0</v>
      </c>
      <c r="CF58">
        <f t="shared" si="0"/>
        <v>506645</v>
      </c>
      <c r="CG58">
        <f t="shared" si="1"/>
        <v>0</v>
      </c>
      <c r="CH58">
        <f t="shared" si="2"/>
        <v>0</v>
      </c>
      <c r="CI58">
        <f t="shared" si="3"/>
        <v>0</v>
      </c>
      <c r="CJ58">
        <f t="shared" si="4"/>
        <v>0</v>
      </c>
      <c r="CK58">
        <f t="shared" si="5"/>
        <v>0</v>
      </c>
      <c r="CL58">
        <f t="shared" si="6"/>
        <v>0</v>
      </c>
      <c r="CM58">
        <f t="shared" si="7"/>
        <v>0</v>
      </c>
      <c r="CN58" s="1">
        <f t="shared" si="8"/>
        <v>26329</v>
      </c>
      <c r="CO58" s="1">
        <f t="shared" si="9"/>
        <v>21329</v>
      </c>
      <c r="CP58">
        <f t="shared" si="10"/>
        <v>1329</v>
      </c>
      <c r="CQ58">
        <f t="shared" si="11"/>
        <v>26329</v>
      </c>
      <c r="CR58">
        <f t="shared" si="12"/>
        <v>26329</v>
      </c>
      <c r="CS58">
        <f t="shared" si="13"/>
        <v>0</v>
      </c>
      <c r="CT58">
        <f t="shared" si="14"/>
        <v>26329</v>
      </c>
      <c r="CU58">
        <f t="shared" si="15"/>
        <v>0</v>
      </c>
      <c r="CV58">
        <f t="shared" si="16"/>
        <v>26329</v>
      </c>
      <c r="CW58">
        <f t="shared" si="17"/>
        <v>789.87</v>
      </c>
      <c r="CX58">
        <f t="shared" si="18"/>
        <v>27118.87</v>
      </c>
      <c r="CY58">
        <f>CX58*pit_weights!A58</f>
        <v>7197860915.8316994</v>
      </c>
    </row>
    <row r="59" spans="1:103">
      <c r="A59">
        <v>298524863</v>
      </c>
      <c r="B59">
        <v>2017</v>
      </c>
      <c r="C59" t="s">
        <v>82</v>
      </c>
      <c r="D59" t="s">
        <v>83</v>
      </c>
      <c r="E59" t="s">
        <v>84</v>
      </c>
      <c r="F59">
        <v>285600</v>
      </c>
      <c r="G59">
        <v>-94464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111922</v>
      </c>
      <c r="AB59">
        <v>303058</v>
      </c>
      <c r="AC59">
        <v>0</v>
      </c>
      <c r="AD59">
        <v>0</v>
      </c>
      <c r="AE59">
        <v>0</v>
      </c>
      <c r="AF59">
        <v>303058</v>
      </c>
      <c r="AG59">
        <v>0</v>
      </c>
      <c r="AH59">
        <v>0</v>
      </c>
      <c r="AI59">
        <v>0</v>
      </c>
      <c r="AJ59">
        <v>0</v>
      </c>
      <c r="AK59">
        <v>6376</v>
      </c>
      <c r="AL59">
        <v>296680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4668</v>
      </c>
      <c r="AV59">
        <v>0</v>
      </c>
      <c r="AW59">
        <v>0</v>
      </c>
      <c r="AX59">
        <v>4668</v>
      </c>
      <c r="AY59">
        <v>4668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1125</v>
      </c>
      <c r="BW59">
        <v>0</v>
      </c>
      <c r="BX59">
        <v>0</v>
      </c>
      <c r="BY59">
        <v>1125</v>
      </c>
      <c r="BZ59">
        <v>0</v>
      </c>
      <c r="CA59">
        <v>1130</v>
      </c>
      <c r="CB59">
        <v>46</v>
      </c>
      <c r="CC59">
        <v>0</v>
      </c>
      <c r="CD59">
        <v>0</v>
      </c>
      <c r="CF59">
        <f t="shared" si="0"/>
        <v>303058</v>
      </c>
      <c r="CG59">
        <f t="shared" si="1"/>
        <v>0</v>
      </c>
      <c r="CH59">
        <f t="shared" si="2"/>
        <v>0</v>
      </c>
      <c r="CI59">
        <f t="shared" si="3"/>
        <v>0</v>
      </c>
      <c r="CJ59">
        <f t="shared" si="4"/>
        <v>0</v>
      </c>
      <c r="CK59">
        <f t="shared" si="5"/>
        <v>0</v>
      </c>
      <c r="CL59">
        <f t="shared" si="6"/>
        <v>0</v>
      </c>
      <c r="CM59">
        <f t="shared" si="7"/>
        <v>0</v>
      </c>
      <c r="CN59" s="1">
        <f t="shared" si="8"/>
        <v>5305.8</v>
      </c>
      <c r="CO59" s="1">
        <f t="shared" si="9"/>
        <v>305.8</v>
      </c>
      <c r="CP59">
        <f t="shared" si="10"/>
        <v>0</v>
      </c>
      <c r="CQ59">
        <f t="shared" si="11"/>
        <v>5305.8</v>
      </c>
      <c r="CR59">
        <f t="shared" si="12"/>
        <v>5305.8</v>
      </c>
      <c r="CS59">
        <f t="shared" si="13"/>
        <v>5000</v>
      </c>
      <c r="CT59">
        <f t="shared" si="14"/>
        <v>305.80000000000018</v>
      </c>
      <c r="CU59">
        <f t="shared" si="15"/>
        <v>0</v>
      </c>
      <c r="CV59">
        <f t="shared" si="16"/>
        <v>305.80000000000018</v>
      </c>
      <c r="CW59">
        <f t="shared" si="17"/>
        <v>9.1740000000000048</v>
      </c>
      <c r="CX59">
        <f t="shared" si="18"/>
        <v>314.97400000000016</v>
      </c>
      <c r="CY59">
        <f>CX59*pit_weights!A59</f>
        <v>83600055.758340031</v>
      </c>
    </row>
    <row r="60" spans="1:103">
      <c r="A60">
        <v>278347107</v>
      </c>
      <c r="B60">
        <v>2017</v>
      </c>
      <c r="C60" t="s">
        <v>82</v>
      </c>
      <c r="D60" t="s">
        <v>85</v>
      </c>
      <c r="E60" t="s">
        <v>84</v>
      </c>
      <c r="F60">
        <v>0</v>
      </c>
      <c r="G60">
        <v>63000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168033</v>
      </c>
      <c r="AB60">
        <v>231033</v>
      </c>
      <c r="AC60">
        <v>0</v>
      </c>
      <c r="AD60">
        <v>0</v>
      </c>
      <c r="AE60">
        <v>0</v>
      </c>
      <c r="AF60">
        <v>231033</v>
      </c>
      <c r="AG60">
        <v>0</v>
      </c>
      <c r="AH60">
        <v>0</v>
      </c>
      <c r="AI60">
        <v>0</v>
      </c>
      <c r="AJ60">
        <v>0</v>
      </c>
      <c r="AK60">
        <v>5500</v>
      </c>
      <c r="AL60">
        <v>225530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1454</v>
      </c>
      <c r="BW60">
        <v>0</v>
      </c>
      <c r="BX60">
        <v>0</v>
      </c>
      <c r="BY60">
        <v>1454</v>
      </c>
      <c r="BZ60">
        <v>0</v>
      </c>
      <c r="CA60">
        <v>1450</v>
      </c>
      <c r="CB60">
        <v>36</v>
      </c>
      <c r="CC60">
        <v>0</v>
      </c>
      <c r="CD60">
        <v>0</v>
      </c>
      <c r="CF60">
        <f t="shared" si="0"/>
        <v>231033</v>
      </c>
      <c r="CG60">
        <f t="shared" si="1"/>
        <v>0</v>
      </c>
      <c r="CH60">
        <f t="shared" si="2"/>
        <v>0</v>
      </c>
      <c r="CI60">
        <f t="shared" si="3"/>
        <v>0</v>
      </c>
      <c r="CJ60">
        <f t="shared" si="4"/>
        <v>0</v>
      </c>
      <c r="CK60">
        <f t="shared" si="5"/>
        <v>0</v>
      </c>
      <c r="CL60">
        <f t="shared" si="6"/>
        <v>0</v>
      </c>
      <c r="CM60">
        <f t="shared" si="7"/>
        <v>0</v>
      </c>
      <c r="CN60" s="1">
        <f t="shared" si="8"/>
        <v>0</v>
      </c>
      <c r="CO60" s="1">
        <f t="shared" si="9"/>
        <v>0</v>
      </c>
      <c r="CP60">
        <f t="shared" si="10"/>
        <v>0</v>
      </c>
      <c r="CQ60">
        <f t="shared" si="11"/>
        <v>0</v>
      </c>
      <c r="CR60">
        <f t="shared" si="12"/>
        <v>0</v>
      </c>
      <c r="CS60">
        <f t="shared" si="13"/>
        <v>5000</v>
      </c>
      <c r="CT60">
        <f t="shared" si="14"/>
        <v>0</v>
      </c>
      <c r="CU60">
        <f t="shared" si="15"/>
        <v>0</v>
      </c>
      <c r="CV60">
        <f t="shared" si="16"/>
        <v>0</v>
      </c>
      <c r="CW60">
        <f t="shared" si="17"/>
        <v>0</v>
      </c>
      <c r="CX60">
        <f t="shared" si="18"/>
        <v>0</v>
      </c>
      <c r="CY60">
        <f>CX60*pit_weights!A60</f>
        <v>0</v>
      </c>
    </row>
    <row r="61" spans="1:103">
      <c r="A61">
        <v>296262768</v>
      </c>
      <c r="B61">
        <v>2017</v>
      </c>
      <c r="C61" t="s">
        <v>82</v>
      </c>
      <c r="D61" t="s">
        <v>83</v>
      </c>
      <c r="E61" t="s">
        <v>84</v>
      </c>
      <c r="F61">
        <v>464645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14093</v>
      </c>
      <c r="AB61">
        <v>478738</v>
      </c>
      <c r="AC61">
        <v>0</v>
      </c>
      <c r="AD61">
        <v>0</v>
      </c>
      <c r="AE61">
        <v>0</v>
      </c>
      <c r="AF61">
        <v>478738</v>
      </c>
      <c r="AG61">
        <v>0</v>
      </c>
      <c r="AH61">
        <v>0</v>
      </c>
      <c r="AI61">
        <v>0</v>
      </c>
      <c r="AJ61">
        <v>0</v>
      </c>
      <c r="AK61">
        <v>183290</v>
      </c>
      <c r="AL61">
        <v>295450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4545</v>
      </c>
      <c r="AV61">
        <v>0</v>
      </c>
      <c r="AW61">
        <v>0</v>
      </c>
      <c r="AX61">
        <v>4545</v>
      </c>
      <c r="AY61">
        <v>4545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1410</v>
      </c>
      <c r="BW61">
        <v>0</v>
      </c>
      <c r="BX61">
        <v>0</v>
      </c>
      <c r="BY61">
        <v>1410</v>
      </c>
      <c r="BZ61">
        <v>0</v>
      </c>
      <c r="CA61">
        <v>1410</v>
      </c>
      <c r="CB61">
        <v>28</v>
      </c>
      <c r="CC61">
        <v>0</v>
      </c>
      <c r="CD61">
        <v>0</v>
      </c>
      <c r="CF61">
        <f t="shared" si="0"/>
        <v>478738</v>
      </c>
      <c r="CG61">
        <f t="shared" si="1"/>
        <v>0</v>
      </c>
      <c r="CH61">
        <f t="shared" si="2"/>
        <v>0</v>
      </c>
      <c r="CI61">
        <f t="shared" si="3"/>
        <v>0</v>
      </c>
      <c r="CJ61">
        <f t="shared" si="4"/>
        <v>0</v>
      </c>
      <c r="CK61">
        <f t="shared" si="5"/>
        <v>0</v>
      </c>
      <c r="CL61">
        <f t="shared" si="6"/>
        <v>0</v>
      </c>
      <c r="CM61">
        <f t="shared" si="7"/>
        <v>0</v>
      </c>
      <c r="CN61" s="1">
        <f t="shared" si="8"/>
        <v>22873.800000000003</v>
      </c>
      <c r="CO61" s="1">
        <f t="shared" si="9"/>
        <v>17873.8</v>
      </c>
      <c r="CP61">
        <f t="shared" si="10"/>
        <v>0</v>
      </c>
      <c r="CQ61">
        <f t="shared" si="11"/>
        <v>22873.800000000003</v>
      </c>
      <c r="CR61">
        <f t="shared" si="12"/>
        <v>22873.800000000003</v>
      </c>
      <c r="CS61">
        <f t="shared" si="13"/>
        <v>5000</v>
      </c>
      <c r="CT61">
        <f t="shared" si="14"/>
        <v>17873.800000000003</v>
      </c>
      <c r="CU61">
        <f t="shared" si="15"/>
        <v>0</v>
      </c>
      <c r="CV61">
        <f t="shared" si="16"/>
        <v>17873.800000000003</v>
      </c>
      <c r="CW61">
        <f t="shared" si="17"/>
        <v>536.21400000000006</v>
      </c>
      <c r="CX61">
        <f t="shared" si="18"/>
        <v>18410.014000000003</v>
      </c>
      <c r="CY61">
        <f>CX61*pit_weights!A61</f>
        <v>4886365848.9647408</v>
      </c>
    </row>
    <row r="62" spans="1:103">
      <c r="A62">
        <v>274569558</v>
      </c>
      <c r="B62">
        <v>2017</v>
      </c>
      <c r="C62" t="s">
        <v>82</v>
      </c>
      <c r="D62" t="s">
        <v>85</v>
      </c>
      <c r="E62" t="s">
        <v>84</v>
      </c>
      <c r="F62">
        <v>840185</v>
      </c>
      <c r="G62">
        <v>-200000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640185</v>
      </c>
      <c r="AC62">
        <v>0</v>
      </c>
      <c r="AD62">
        <v>0</v>
      </c>
      <c r="AE62">
        <v>0</v>
      </c>
      <c r="AF62">
        <v>640185</v>
      </c>
      <c r="AG62">
        <v>0</v>
      </c>
      <c r="AH62">
        <v>0</v>
      </c>
      <c r="AI62">
        <v>0</v>
      </c>
      <c r="AJ62">
        <v>0</v>
      </c>
      <c r="AK62">
        <v>141930</v>
      </c>
      <c r="AL62">
        <v>498260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24826</v>
      </c>
      <c r="AV62">
        <v>0</v>
      </c>
      <c r="AW62">
        <v>0</v>
      </c>
      <c r="AX62">
        <v>24826</v>
      </c>
      <c r="AY62">
        <v>5000</v>
      </c>
      <c r="AZ62">
        <v>19826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595</v>
      </c>
      <c r="BG62">
        <v>20421</v>
      </c>
      <c r="BH62">
        <v>20421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20421</v>
      </c>
      <c r="BP62">
        <v>0</v>
      </c>
      <c r="BQ62">
        <v>0</v>
      </c>
      <c r="BR62">
        <v>0</v>
      </c>
      <c r="BS62">
        <v>0</v>
      </c>
      <c r="BT62">
        <v>20421</v>
      </c>
      <c r="BU62">
        <v>0</v>
      </c>
      <c r="BV62">
        <v>24048</v>
      </c>
      <c r="BW62">
        <v>0</v>
      </c>
      <c r="BX62">
        <v>0</v>
      </c>
      <c r="BY62">
        <v>24048</v>
      </c>
      <c r="BZ62">
        <v>0</v>
      </c>
      <c r="CA62">
        <v>3630</v>
      </c>
      <c r="CB62">
        <v>35</v>
      </c>
      <c r="CC62">
        <v>0</v>
      </c>
      <c r="CD62">
        <v>0</v>
      </c>
      <c r="CF62">
        <f t="shared" si="0"/>
        <v>640185</v>
      </c>
      <c r="CG62">
        <f t="shared" si="1"/>
        <v>0</v>
      </c>
      <c r="CH62">
        <f t="shared" si="2"/>
        <v>0</v>
      </c>
      <c r="CI62">
        <f t="shared" si="3"/>
        <v>0</v>
      </c>
      <c r="CJ62">
        <f t="shared" si="4"/>
        <v>0</v>
      </c>
      <c r="CK62">
        <f t="shared" si="5"/>
        <v>0</v>
      </c>
      <c r="CL62">
        <f t="shared" si="6"/>
        <v>0</v>
      </c>
      <c r="CM62">
        <f t="shared" si="7"/>
        <v>0</v>
      </c>
      <c r="CN62" s="1">
        <f t="shared" si="8"/>
        <v>53037</v>
      </c>
      <c r="CO62" s="1">
        <f t="shared" si="9"/>
        <v>48037</v>
      </c>
      <c r="CP62">
        <f t="shared" si="10"/>
        <v>28037</v>
      </c>
      <c r="CQ62">
        <f t="shared" si="11"/>
        <v>53037</v>
      </c>
      <c r="CR62">
        <f t="shared" si="12"/>
        <v>53037</v>
      </c>
      <c r="CS62">
        <f t="shared" si="13"/>
        <v>0</v>
      </c>
      <c r="CT62">
        <f t="shared" si="14"/>
        <v>53037</v>
      </c>
      <c r="CU62">
        <f t="shared" si="15"/>
        <v>0</v>
      </c>
      <c r="CV62">
        <f t="shared" si="16"/>
        <v>53037</v>
      </c>
      <c r="CW62">
        <f t="shared" si="17"/>
        <v>1591.11</v>
      </c>
      <c r="CX62">
        <f t="shared" si="18"/>
        <v>54628.11</v>
      </c>
      <c r="CY62">
        <f>CX62*pit_weights!A62</f>
        <v>14499333411.560099</v>
      </c>
    </row>
    <row r="63" spans="1:103">
      <c r="A63">
        <v>318127905</v>
      </c>
      <c r="B63">
        <v>2017</v>
      </c>
      <c r="C63" t="s">
        <v>82</v>
      </c>
      <c r="D63" t="s">
        <v>83</v>
      </c>
      <c r="E63" t="s">
        <v>84</v>
      </c>
      <c r="F63">
        <v>647702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3777</v>
      </c>
      <c r="AB63">
        <v>651479</v>
      </c>
      <c r="AC63">
        <v>0</v>
      </c>
      <c r="AD63">
        <v>0</v>
      </c>
      <c r="AE63">
        <v>0</v>
      </c>
      <c r="AF63">
        <v>651479</v>
      </c>
      <c r="AG63">
        <v>0</v>
      </c>
      <c r="AH63">
        <v>0</v>
      </c>
      <c r="AI63">
        <v>0</v>
      </c>
      <c r="AJ63">
        <v>0</v>
      </c>
      <c r="AK63">
        <v>95145</v>
      </c>
      <c r="AL63">
        <v>556330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36266</v>
      </c>
      <c r="AV63">
        <v>0</v>
      </c>
      <c r="AW63">
        <v>0</v>
      </c>
      <c r="AX63">
        <v>36266</v>
      </c>
      <c r="AY63">
        <v>0</v>
      </c>
      <c r="AZ63">
        <v>36266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1088</v>
      </c>
      <c r="BG63">
        <v>37354</v>
      </c>
      <c r="BH63">
        <v>37354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37354</v>
      </c>
      <c r="BP63">
        <v>0</v>
      </c>
      <c r="BQ63">
        <v>0</v>
      </c>
      <c r="BR63">
        <v>0</v>
      </c>
      <c r="BS63">
        <v>0</v>
      </c>
      <c r="BT63">
        <v>37354</v>
      </c>
      <c r="BU63">
        <v>0</v>
      </c>
      <c r="BV63">
        <v>37354</v>
      </c>
      <c r="BW63">
        <v>0</v>
      </c>
      <c r="BX63">
        <v>0</v>
      </c>
      <c r="BY63">
        <v>37354</v>
      </c>
      <c r="BZ63">
        <v>0</v>
      </c>
      <c r="CA63">
        <v>0</v>
      </c>
      <c r="CB63">
        <v>39</v>
      </c>
      <c r="CC63">
        <v>0</v>
      </c>
      <c r="CD63">
        <v>0</v>
      </c>
      <c r="CF63">
        <f t="shared" si="0"/>
        <v>651479</v>
      </c>
      <c r="CG63">
        <f t="shared" si="1"/>
        <v>0</v>
      </c>
      <c r="CH63">
        <f t="shared" si="2"/>
        <v>0</v>
      </c>
      <c r="CI63">
        <f t="shared" si="3"/>
        <v>0</v>
      </c>
      <c r="CJ63">
        <f t="shared" si="4"/>
        <v>0</v>
      </c>
      <c r="CK63">
        <f t="shared" si="5"/>
        <v>0</v>
      </c>
      <c r="CL63">
        <f t="shared" si="6"/>
        <v>0</v>
      </c>
      <c r="CM63">
        <f t="shared" si="7"/>
        <v>0</v>
      </c>
      <c r="CN63" s="1">
        <f t="shared" si="8"/>
        <v>55295.8</v>
      </c>
      <c r="CO63" s="1">
        <f t="shared" si="9"/>
        <v>50295.8</v>
      </c>
      <c r="CP63">
        <f t="shared" si="10"/>
        <v>30295.800000000003</v>
      </c>
      <c r="CQ63">
        <f t="shared" si="11"/>
        <v>55295.8</v>
      </c>
      <c r="CR63">
        <f t="shared" si="12"/>
        <v>55295.8</v>
      </c>
      <c r="CS63">
        <f t="shared" si="13"/>
        <v>0</v>
      </c>
      <c r="CT63">
        <f t="shared" si="14"/>
        <v>55295.8</v>
      </c>
      <c r="CU63">
        <f t="shared" si="15"/>
        <v>0</v>
      </c>
      <c r="CV63">
        <f t="shared" si="16"/>
        <v>55295.8</v>
      </c>
      <c r="CW63">
        <f t="shared" si="17"/>
        <v>1658.874</v>
      </c>
      <c r="CX63">
        <f t="shared" si="18"/>
        <v>56954.674000000006</v>
      </c>
      <c r="CY63">
        <f>CX63*pit_weights!A63</f>
        <v>15116847492.48534</v>
      </c>
    </row>
    <row r="64" spans="1:103">
      <c r="A64">
        <v>275723717</v>
      </c>
      <c r="B64">
        <v>2017</v>
      </c>
      <c r="C64" t="s">
        <v>82</v>
      </c>
      <c r="D64" t="s">
        <v>85</v>
      </c>
      <c r="E64" t="s">
        <v>84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234006</v>
      </c>
      <c r="AB64">
        <v>234006</v>
      </c>
      <c r="AC64">
        <v>0</v>
      </c>
      <c r="AD64">
        <v>0</v>
      </c>
      <c r="AE64">
        <v>0</v>
      </c>
      <c r="AF64">
        <v>234006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234010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16211</v>
      </c>
      <c r="BW64">
        <v>0</v>
      </c>
      <c r="BX64">
        <v>0</v>
      </c>
      <c r="BY64">
        <v>16211</v>
      </c>
      <c r="BZ64">
        <v>0</v>
      </c>
      <c r="CA64">
        <v>16210</v>
      </c>
      <c r="CB64">
        <v>41</v>
      </c>
      <c r="CC64">
        <v>0</v>
      </c>
      <c r="CD64">
        <v>0</v>
      </c>
      <c r="CF64">
        <f t="shared" si="0"/>
        <v>234006</v>
      </c>
      <c r="CG64">
        <f t="shared" si="1"/>
        <v>0</v>
      </c>
      <c r="CH64">
        <f t="shared" si="2"/>
        <v>0</v>
      </c>
      <c r="CI64">
        <f t="shared" si="3"/>
        <v>0</v>
      </c>
      <c r="CJ64">
        <f t="shared" si="4"/>
        <v>0</v>
      </c>
      <c r="CK64">
        <f t="shared" si="5"/>
        <v>0</v>
      </c>
      <c r="CL64">
        <f t="shared" si="6"/>
        <v>0</v>
      </c>
      <c r="CM64">
        <f t="shared" si="7"/>
        <v>0</v>
      </c>
      <c r="CN64" s="1">
        <f t="shared" si="8"/>
        <v>0</v>
      </c>
      <c r="CO64" s="1">
        <f t="shared" si="9"/>
        <v>0</v>
      </c>
      <c r="CP64">
        <f t="shared" si="10"/>
        <v>0</v>
      </c>
      <c r="CQ64">
        <f t="shared" si="11"/>
        <v>0</v>
      </c>
      <c r="CR64">
        <f t="shared" si="12"/>
        <v>0</v>
      </c>
      <c r="CS64">
        <f t="shared" si="13"/>
        <v>5000</v>
      </c>
      <c r="CT64">
        <f t="shared" si="14"/>
        <v>0</v>
      </c>
      <c r="CU64">
        <f t="shared" si="15"/>
        <v>0</v>
      </c>
      <c r="CV64">
        <f t="shared" si="16"/>
        <v>0</v>
      </c>
      <c r="CW64">
        <f t="shared" si="17"/>
        <v>0</v>
      </c>
      <c r="CX64">
        <f t="shared" si="18"/>
        <v>0</v>
      </c>
      <c r="CY64">
        <f>CX64*pit_weights!A64</f>
        <v>0</v>
      </c>
    </row>
    <row r="65" spans="1:103">
      <c r="A65">
        <v>277335260</v>
      </c>
      <c r="B65">
        <v>2017</v>
      </c>
      <c r="C65" t="s">
        <v>82</v>
      </c>
      <c r="D65" t="s">
        <v>83</v>
      </c>
      <c r="E65" t="s">
        <v>84</v>
      </c>
      <c r="F65">
        <v>339098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339098</v>
      </c>
      <c r="AC65">
        <v>0</v>
      </c>
      <c r="AD65">
        <v>0</v>
      </c>
      <c r="AE65">
        <v>0</v>
      </c>
      <c r="AF65">
        <v>339098</v>
      </c>
      <c r="AG65">
        <v>0</v>
      </c>
      <c r="AH65">
        <v>0</v>
      </c>
      <c r="AI65">
        <v>0</v>
      </c>
      <c r="AJ65">
        <v>0</v>
      </c>
      <c r="AK65">
        <v>28674</v>
      </c>
      <c r="AL65">
        <v>310420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6042</v>
      </c>
      <c r="AV65">
        <v>0</v>
      </c>
      <c r="AW65">
        <v>0</v>
      </c>
      <c r="AX65">
        <v>6042</v>
      </c>
      <c r="AY65">
        <v>5000</v>
      </c>
      <c r="AZ65">
        <v>1042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31</v>
      </c>
      <c r="BG65">
        <v>1073</v>
      </c>
      <c r="BH65">
        <v>1073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1073</v>
      </c>
      <c r="BP65">
        <v>0</v>
      </c>
      <c r="BQ65">
        <v>0</v>
      </c>
      <c r="BR65">
        <v>0</v>
      </c>
      <c r="BS65">
        <v>0</v>
      </c>
      <c r="BT65">
        <v>1073</v>
      </c>
      <c r="BU65">
        <v>0</v>
      </c>
      <c r="BV65">
        <v>3412</v>
      </c>
      <c r="BW65">
        <v>0</v>
      </c>
      <c r="BX65">
        <v>0</v>
      </c>
      <c r="BY65">
        <v>3412</v>
      </c>
      <c r="BZ65">
        <v>0</v>
      </c>
      <c r="CA65">
        <v>2340</v>
      </c>
      <c r="CB65">
        <v>32</v>
      </c>
      <c r="CC65">
        <v>0</v>
      </c>
      <c r="CD65">
        <v>0</v>
      </c>
      <c r="CF65">
        <f t="shared" si="0"/>
        <v>339098</v>
      </c>
      <c r="CG65">
        <f t="shared" si="1"/>
        <v>0</v>
      </c>
      <c r="CH65">
        <f t="shared" si="2"/>
        <v>0</v>
      </c>
      <c r="CI65">
        <f t="shared" si="3"/>
        <v>0</v>
      </c>
      <c r="CJ65">
        <f t="shared" si="4"/>
        <v>0</v>
      </c>
      <c r="CK65">
        <f t="shared" si="5"/>
        <v>0</v>
      </c>
      <c r="CL65">
        <f t="shared" si="6"/>
        <v>0</v>
      </c>
      <c r="CM65">
        <f t="shared" si="7"/>
        <v>0</v>
      </c>
      <c r="CN65" s="1">
        <f t="shared" si="8"/>
        <v>8909.8000000000011</v>
      </c>
      <c r="CO65" s="1">
        <f t="shared" si="9"/>
        <v>3909.8</v>
      </c>
      <c r="CP65">
        <f t="shared" si="10"/>
        <v>0</v>
      </c>
      <c r="CQ65">
        <f t="shared" si="11"/>
        <v>8909.8000000000011</v>
      </c>
      <c r="CR65">
        <f t="shared" si="12"/>
        <v>8909.8000000000011</v>
      </c>
      <c r="CS65">
        <f t="shared" si="13"/>
        <v>5000</v>
      </c>
      <c r="CT65">
        <f t="shared" si="14"/>
        <v>3909.8000000000011</v>
      </c>
      <c r="CU65">
        <f t="shared" si="15"/>
        <v>0</v>
      </c>
      <c r="CV65">
        <f t="shared" si="16"/>
        <v>3909.8000000000011</v>
      </c>
      <c r="CW65">
        <f t="shared" si="17"/>
        <v>117.29400000000003</v>
      </c>
      <c r="CX65">
        <f t="shared" si="18"/>
        <v>4027.094000000001</v>
      </c>
      <c r="CY65">
        <f>CX65*pit_weights!A65</f>
        <v>1068866899.9475402</v>
      </c>
    </row>
    <row r="66" spans="1:103">
      <c r="A66">
        <v>337445502</v>
      </c>
      <c r="B66">
        <v>2017</v>
      </c>
      <c r="C66" t="s">
        <v>82</v>
      </c>
      <c r="D66" t="s">
        <v>85</v>
      </c>
      <c r="E66" t="s">
        <v>84</v>
      </c>
      <c r="F66">
        <v>260000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10000</v>
      </c>
      <c r="AB66">
        <v>270000</v>
      </c>
      <c r="AC66">
        <v>0</v>
      </c>
      <c r="AD66">
        <v>0</v>
      </c>
      <c r="AE66">
        <v>0</v>
      </c>
      <c r="AF66">
        <v>270000</v>
      </c>
      <c r="AG66">
        <v>0</v>
      </c>
      <c r="AH66">
        <v>0</v>
      </c>
      <c r="AI66">
        <v>0</v>
      </c>
      <c r="AJ66">
        <v>0</v>
      </c>
      <c r="AK66">
        <v>11228</v>
      </c>
      <c r="AL66">
        <v>258770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877</v>
      </c>
      <c r="AV66">
        <v>0</v>
      </c>
      <c r="AW66">
        <v>0</v>
      </c>
      <c r="AX66">
        <v>877</v>
      </c>
      <c r="AY66">
        <v>877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35</v>
      </c>
      <c r="CC66">
        <v>0</v>
      </c>
      <c r="CD66">
        <v>0</v>
      </c>
      <c r="CF66">
        <f t="shared" si="0"/>
        <v>270000</v>
      </c>
      <c r="CG66">
        <f t="shared" si="1"/>
        <v>0</v>
      </c>
      <c r="CH66">
        <f t="shared" si="2"/>
        <v>0</v>
      </c>
      <c r="CI66">
        <f t="shared" si="3"/>
        <v>0</v>
      </c>
      <c r="CJ66">
        <f t="shared" si="4"/>
        <v>0</v>
      </c>
      <c r="CK66">
        <f t="shared" si="5"/>
        <v>0</v>
      </c>
      <c r="CL66">
        <f t="shared" si="6"/>
        <v>0</v>
      </c>
      <c r="CM66">
        <f t="shared" si="7"/>
        <v>0</v>
      </c>
      <c r="CN66" s="1">
        <f t="shared" si="8"/>
        <v>2000</v>
      </c>
      <c r="CO66" s="1">
        <f t="shared" si="9"/>
        <v>0</v>
      </c>
      <c r="CP66">
        <f t="shared" si="10"/>
        <v>0</v>
      </c>
      <c r="CQ66">
        <f t="shared" si="11"/>
        <v>2000</v>
      </c>
      <c r="CR66">
        <f t="shared" si="12"/>
        <v>2000</v>
      </c>
      <c r="CS66">
        <f t="shared" si="13"/>
        <v>5000</v>
      </c>
      <c r="CT66">
        <f t="shared" si="14"/>
        <v>0</v>
      </c>
      <c r="CU66">
        <f t="shared" si="15"/>
        <v>0</v>
      </c>
      <c r="CV66">
        <f t="shared" si="16"/>
        <v>0</v>
      </c>
      <c r="CW66">
        <f t="shared" si="17"/>
        <v>0</v>
      </c>
      <c r="CX66">
        <f t="shared" si="18"/>
        <v>0</v>
      </c>
      <c r="CY66">
        <f>CX66*pit_weights!A66</f>
        <v>0</v>
      </c>
    </row>
    <row r="67" spans="1:103">
      <c r="A67">
        <v>296138386</v>
      </c>
      <c r="B67">
        <v>2017</v>
      </c>
      <c r="C67" t="s">
        <v>82</v>
      </c>
      <c r="D67" t="s">
        <v>83</v>
      </c>
      <c r="E67" t="s">
        <v>84</v>
      </c>
      <c r="F67">
        <v>942487</v>
      </c>
      <c r="G67">
        <v>-167634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774853</v>
      </c>
      <c r="AC67">
        <v>0</v>
      </c>
      <c r="AD67">
        <v>0</v>
      </c>
      <c r="AE67">
        <v>0</v>
      </c>
      <c r="AF67">
        <v>774853</v>
      </c>
      <c r="AG67">
        <v>0</v>
      </c>
      <c r="AH67">
        <v>0</v>
      </c>
      <c r="AI67">
        <v>0</v>
      </c>
      <c r="AJ67">
        <v>0</v>
      </c>
      <c r="AK67">
        <v>161697</v>
      </c>
      <c r="AL67">
        <v>613160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47632</v>
      </c>
      <c r="AV67">
        <v>0</v>
      </c>
      <c r="AW67">
        <v>0</v>
      </c>
      <c r="AX67">
        <v>47632</v>
      </c>
      <c r="AY67">
        <v>0</v>
      </c>
      <c r="AZ67">
        <v>47632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1429</v>
      </c>
      <c r="BG67">
        <v>49061</v>
      </c>
      <c r="BH67">
        <v>49061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49061</v>
      </c>
      <c r="BP67">
        <v>0</v>
      </c>
      <c r="BQ67">
        <v>0</v>
      </c>
      <c r="BR67">
        <v>0</v>
      </c>
      <c r="BS67">
        <v>0</v>
      </c>
      <c r="BT67">
        <v>49061</v>
      </c>
      <c r="BU67">
        <v>0</v>
      </c>
      <c r="BV67">
        <v>49061</v>
      </c>
      <c r="BW67">
        <v>0</v>
      </c>
      <c r="BX67">
        <v>0</v>
      </c>
      <c r="BY67">
        <v>49061</v>
      </c>
      <c r="BZ67">
        <v>0</v>
      </c>
      <c r="CA67">
        <v>0</v>
      </c>
      <c r="CB67">
        <v>34</v>
      </c>
      <c r="CC67">
        <v>0</v>
      </c>
      <c r="CD67">
        <v>0</v>
      </c>
      <c r="CF67">
        <f t="shared" ref="CF67:CF130" si="19">F67+G67+L67+P67+AA67</f>
        <v>774853</v>
      </c>
      <c r="CG67">
        <f t="shared" ref="CG67:CG130" si="20">0.15*M67</f>
        <v>0</v>
      </c>
      <c r="CH67">
        <f t="shared" ref="CH67:CH130" si="21">0.3*N67</f>
        <v>0</v>
      </c>
      <c r="CI67">
        <f t="shared" ref="CI67:CI130" si="22">CG67+CH67</f>
        <v>0</v>
      </c>
      <c r="CJ67">
        <f t="shared" ref="CJ67:CJ130" si="23">0.1*S67</f>
        <v>0</v>
      </c>
      <c r="CK67">
        <f t="shared" ref="CK67:CK130" si="24">0.2*T67</f>
        <v>0</v>
      </c>
      <c r="CL67">
        <f t="shared" ref="CL67:CL130" si="25">CJ67+CK67</f>
        <v>0</v>
      </c>
      <c r="CM67">
        <f t="shared" ref="CM67:CM130" si="26">CI67+CL67</f>
        <v>0</v>
      </c>
      <c r="CN67" s="1">
        <f t="shared" ref="CN67:CN130" si="27">(0* MIN(CF67, 250000) + 0.1 * MIN((500000- 250000), MAX(0, CF67 - 250000))+ 0.2 * MIN((1000000 - 500000), MAX(0, CF67 - 500000)) + 0.3 * MAX(0, CF67 - 1000000))</f>
        <v>79970.600000000006</v>
      </c>
      <c r="CO67" s="1">
        <f t="shared" ref="CO67:CO130" si="28">(0* MIN(CF67, 300000) + 0.1 * MIN((500000 - 300000), MAX(0, CF67 - 300000))+ 0.2 * MIN((1000000 - 500000), MAX(0, CF67 - 500000)) + 0.3 * MAX(0, CF67 - 1000000))</f>
        <v>74970.600000000006</v>
      </c>
      <c r="CP67">
        <f t="shared" ref="CP67:CP130" si="29">(0 * MIN(CF67, 500000) + 0.1* MIN(500000 - 500000, MAX(0, CF67 - 500000)) + 0.2 * MIN(1000000 - 500000, MAX(0, CF67 - 500000)) + 0.3 * MAX(0, CF67 - 1000000))</f>
        <v>54970.600000000006</v>
      </c>
      <c r="CQ67">
        <f t="shared" ref="CQ67:CQ130" si="30">INDEX($CN67:$CP67,$CD67+1)</f>
        <v>79970.600000000006</v>
      </c>
      <c r="CR67">
        <f t="shared" ref="CR67:CR130" si="31">CQ67+CM67</f>
        <v>79970.600000000006</v>
      </c>
      <c r="CS67">
        <f t="shared" ref="CS67:CS130" si="32">IF(CF67 &gt; 500000, 0,  MIN( 0.1* CF67, 5000))</f>
        <v>0</v>
      </c>
      <c r="CT67">
        <f t="shared" ref="CT67:CT130" si="33">IF(CS67 &gt; CR67, 0, CR67 - CS67)</f>
        <v>79970.600000000006</v>
      </c>
      <c r="CU67">
        <f t="shared" ref="CU67:CU130" si="34">IF(CF67 &gt; 10000000, 0.15*CT67, 0)</f>
        <v>0</v>
      </c>
      <c r="CV67">
        <f t="shared" ref="CV67:CV130" si="35">CT67+CU67</f>
        <v>79970.600000000006</v>
      </c>
      <c r="CW67">
        <f t="shared" ref="CW67:CW130" si="36">CV67*0.03</f>
        <v>2399.1179999999999</v>
      </c>
      <c r="CX67">
        <f t="shared" ref="CX67:CX130" si="37">CV67+CW67</f>
        <v>82369.718000000008</v>
      </c>
      <c r="CY67">
        <f>CX67*pit_weights!A67</f>
        <v>21862480768.567379</v>
      </c>
    </row>
    <row r="68" spans="1:103">
      <c r="A68">
        <v>283245617</v>
      </c>
      <c r="B68">
        <v>2017</v>
      </c>
      <c r="C68" t="s">
        <v>82</v>
      </c>
      <c r="D68" t="s">
        <v>83</v>
      </c>
      <c r="E68" t="s">
        <v>84</v>
      </c>
      <c r="F68">
        <v>658407</v>
      </c>
      <c r="G68">
        <v>-120560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1194</v>
      </c>
      <c r="AB68">
        <v>539041</v>
      </c>
      <c r="AC68">
        <v>0</v>
      </c>
      <c r="AD68">
        <v>0</v>
      </c>
      <c r="AE68">
        <v>0</v>
      </c>
      <c r="AF68">
        <v>539041</v>
      </c>
      <c r="AG68">
        <v>0</v>
      </c>
      <c r="AH68">
        <v>0</v>
      </c>
      <c r="AI68">
        <v>0</v>
      </c>
      <c r="AJ68">
        <v>0</v>
      </c>
      <c r="AK68">
        <v>113316</v>
      </c>
      <c r="AL68">
        <v>425730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17573</v>
      </c>
      <c r="AV68">
        <v>0</v>
      </c>
      <c r="AW68">
        <v>0</v>
      </c>
      <c r="AX68">
        <v>17573</v>
      </c>
      <c r="AY68">
        <v>5000</v>
      </c>
      <c r="AZ68">
        <v>12573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377</v>
      </c>
      <c r="BG68">
        <v>12950</v>
      </c>
      <c r="BH68">
        <v>12950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12950</v>
      </c>
      <c r="BP68">
        <v>0</v>
      </c>
      <c r="BQ68">
        <v>0</v>
      </c>
      <c r="BR68">
        <v>0</v>
      </c>
      <c r="BS68">
        <v>0</v>
      </c>
      <c r="BT68">
        <v>12950</v>
      </c>
      <c r="BU68">
        <v>0</v>
      </c>
      <c r="BV68">
        <v>20161</v>
      </c>
      <c r="BW68">
        <v>0</v>
      </c>
      <c r="BX68">
        <v>0</v>
      </c>
      <c r="BY68">
        <v>20161</v>
      </c>
      <c r="BZ68">
        <v>0</v>
      </c>
      <c r="CA68">
        <v>7210</v>
      </c>
      <c r="CB68">
        <v>30</v>
      </c>
      <c r="CC68">
        <v>0</v>
      </c>
      <c r="CD68">
        <v>0</v>
      </c>
      <c r="CF68">
        <f t="shared" si="19"/>
        <v>539041</v>
      </c>
      <c r="CG68">
        <f t="shared" si="20"/>
        <v>0</v>
      </c>
      <c r="CH68">
        <f t="shared" si="21"/>
        <v>0</v>
      </c>
      <c r="CI68">
        <f t="shared" si="22"/>
        <v>0</v>
      </c>
      <c r="CJ68">
        <f t="shared" si="23"/>
        <v>0</v>
      </c>
      <c r="CK68">
        <f t="shared" si="24"/>
        <v>0</v>
      </c>
      <c r="CL68">
        <f t="shared" si="25"/>
        <v>0</v>
      </c>
      <c r="CM68">
        <f t="shared" si="26"/>
        <v>0</v>
      </c>
      <c r="CN68" s="1">
        <f t="shared" si="27"/>
        <v>32808.199999999997</v>
      </c>
      <c r="CO68" s="1">
        <f t="shared" si="28"/>
        <v>27808.2</v>
      </c>
      <c r="CP68">
        <f t="shared" si="29"/>
        <v>7808.2000000000007</v>
      </c>
      <c r="CQ68">
        <f t="shared" si="30"/>
        <v>32808.199999999997</v>
      </c>
      <c r="CR68">
        <f t="shared" si="31"/>
        <v>32808.199999999997</v>
      </c>
      <c r="CS68">
        <f t="shared" si="32"/>
        <v>0</v>
      </c>
      <c r="CT68">
        <f t="shared" si="33"/>
        <v>32808.199999999997</v>
      </c>
      <c r="CU68">
        <f t="shared" si="34"/>
        <v>0</v>
      </c>
      <c r="CV68">
        <f t="shared" si="35"/>
        <v>32808.199999999997</v>
      </c>
      <c r="CW68">
        <f t="shared" si="36"/>
        <v>984.24599999999987</v>
      </c>
      <c r="CX68">
        <f t="shared" si="37"/>
        <v>33792.445999999996</v>
      </c>
      <c r="CY68">
        <f>CX68*pit_weights!A68</f>
        <v>8969154183.5538578</v>
      </c>
    </row>
    <row r="69" spans="1:103">
      <c r="A69">
        <v>321473981</v>
      </c>
      <c r="B69">
        <v>2017</v>
      </c>
      <c r="C69" t="s">
        <v>82</v>
      </c>
      <c r="D69" t="s">
        <v>85</v>
      </c>
      <c r="E69" t="s">
        <v>84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315302</v>
      </c>
      <c r="AB69">
        <v>315302</v>
      </c>
      <c r="AC69">
        <v>0</v>
      </c>
      <c r="AD69">
        <v>0</v>
      </c>
      <c r="AE69">
        <v>0</v>
      </c>
      <c r="AF69">
        <v>315302</v>
      </c>
      <c r="AG69">
        <v>0</v>
      </c>
      <c r="AH69">
        <v>0</v>
      </c>
      <c r="AI69">
        <v>0</v>
      </c>
      <c r="AJ69">
        <v>0</v>
      </c>
      <c r="AK69">
        <v>11386</v>
      </c>
      <c r="AL69">
        <v>303920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5392</v>
      </c>
      <c r="AV69">
        <v>0</v>
      </c>
      <c r="AW69">
        <v>0</v>
      </c>
      <c r="AX69">
        <v>5392</v>
      </c>
      <c r="AY69">
        <v>5000</v>
      </c>
      <c r="AZ69">
        <v>392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12</v>
      </c>
      <c r="BG69">
        <v>404</v>
      </c>
      <c r="BH69">
        <v>404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404</v>
      </c>
      <c r="BP69">
        <v>0</v>
      </c>
      <c r="BQ69">
        <v>0</v>
      </c>
      <c r="BR69">
        <v>0</v>
      </c>
      <c r="BS69">
        <v>0</v>
      </c>
      <c r="BT69">
        <v>404</v>
      </c>
      <c r="BU69">
        <v>0</v>
      </c>
      <c r="BV69">
        <v>5390</v>
      </c>
      <c r="BW69">
        <v>0</v>
      </c>
      <c r="BX69">
        <v>0</v>
      </c>
      <c r="BY69">
        <v>5390</v>
      </c>
      <c r="BZ69">
        <v>0</v>
      </c>
      <c r="CA69">
        <v>4990</v>
      </c>
      <c r="CB69">
        <v>32</v>
      </c>
      <c r="CC69">
        <v>0</v>
      </c>
      <c r="CD69">
        <v>0</v>
      </c>
      <c r="CF69">
        <f t="shared" si="19"/>
        <v>315302</v>
      </c>
      <c r="CG69">
        <f t="shared" si="20"/>
        <v>0</v>
      </c>
      <c r="CH69">
        <f t="shared" si="21"/>
        <v>0</v>
      </c>
      <c r="CI69">
        <f t="shared" si="22"/>
        <v>0</v>
      </c>
      <c r="CJ69">
        <f t="shared" si="23"/>
        <v>0</v>
      </c>
      <c r="CK69">
        <f t="shared" si="24"/>
        <v>0</v>
      </c>
      <c r="CL69">
        <f t="shared" si="25"/>
        <v>0</v>
      </c>
      <c r="CM69">
        <f t="shared" si="26"/>
        <v>0</v>
      </c>
      <c r="CN69" s="1">
        <f t="shared" si="27"/>
        <v>6530.2000000000007</v>
      </c>
      <c r="CO69" s="1">
        <f t="shared" si="28"/>
        <v>1530.2</v>
      </c>
      <c r="CP69">
        <f t="shared" si="29"/>
        <v>0</v>
      </c>
      <c r="CQ69">
        <f t="shared" si="30"/>
        <v>6530.2000000000007</v>
      </c>
      <c r="CR69">
        <f t="shared" si="31"/>
        <v>6530.2000000000007</v>
      </c>
      <c r="CS69">
        <f t="shared" si="32"/>
        <v>5000</v>
      </c>
      <c r="CT69">
        <f t="shared" si="33"/>
        <v>1530.2000000000007</v>
      </c>
      <c r="CU69">
        <f t="shared" si="34"/>
        <v>0</v>
      </c>
      <c r="CV69">
        <f t="shared" si="35"/>
        <v>1530.2000000000007</v>
      </c>
      <c r="CW69">
        <f t="shared" si="36"/>
        <v>45.90600000000002</v>
      </c>
      <c r="CX69">
        <f t="shared" si="37"/>
        <v>1576.1060000000007</v>
      </c>
      <c r="CY69">
        <f>CX69*pit_weights!A69</f>
        <v>418328336.56446016</v>
      </c>
    </row>
    <row r="70" spans="1:103">
      <c r="A70">
        <v>331154267</v>
      </c>
      <c r="B70">
        <v>2017</v>
      </c>
      <c r="C70" t="s">
        <v>82</v>
      </c>
      <c r="D70" t="s">
        <v>85</v>
      </c>
      <c r="E70" t="s">
        <v>84</v>
      </c>
      <c r="F70">
        <v>570420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2746</v>
      </c>
      <c r="AB70">
        <v>573166</v>
      </c>
      <c r="AC70">
        <v>0</v>
      </c>
      <c r="AD70">
        <v>0</v>
      </c>
      <c r="AE70">
        <v>0</v>
      </c>
      <c r="AF70">
        <v>573166</v>
      </c>
      <c r="AG70">
        <v>0</v>
      </c>
      <c r="AH70">
        <v>0</v>
      </c>
      <c r="AI70">
        <v>0</v>
      </c>
      <c r="AJ70">
        <v>0</v>
      </c>
      <c r="AK70">
        <v>152746</v>
      </c>
      <c r="AL70">
        <v>420420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17042</v>
      </c>
      <c r="AV70">
        <v>0</v>
      </c>
      <c r="AW70">
        <v>0</v>
      </c>
      <c r="AX70">
        <v>17042</v>
      </c>
      <c r="AY70">
        <v>5000</v>
      </c>
      <c r="AZ70">
        <v>12042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361</v>
      </c>
      <c r="BG70">
        <v>12403</v>
      </c>
      <c r="BH70">
        <v>12403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12403</v>
      </c>
      <c r="BP70">
        <v>0</v>
      </c>
      <c r="BQ70">
        <v>0</v>
      </c>
      <c r="BR70">
        <v>0</v>
      </c>
      <c r="BS70">
        <v>0</v>
      </c>
      <c r="BT70">
        <v>12403</v>
      </c>
      <c r="BU70">
        <v>0</v>
      </c>
      <c r="BV70">
        <v>12404</v>
      </c>
      <c r="BW70">
        <v>0</v>
      </c>
      <c r="BX70">
        <v>0</v>
      </c>
      <c r="BY70">
        <v>12404</v>
      </c>
      <c r="BZ70">
        <v>0</v>
      </c>
      <c r="CA70">
        <v>0</v>
      </c>
      <c r="CB70">
        <v>33</v>
      </c>
      <c r="CC70">
        <v>0</v>
      </c>
      <c r="CD70">
        <v>0</v>
      </c>
      <c r="CF70">
        <f t="shared" si="19"/>
        <v>573166</v>
      </c>
      <c r="CG70">
        <f t="shared" si="20"/>
        <v>0</v>
      </c>
      <c r="CH70">
        <f t="shared" si="21"/>
        <v>0</v>
      </c>
      <c r="CI70">
        <f t="shared" si="22"/>
        <v>0</v>
      </c>
      <c r="CJ70">
        <f t="shared" si="23"/>
        <v>0</v>
      </c>
      <c r="CK70">
        <f t="shared" si="24"/>
        <v>0</v>
      </c>
      <c r="CL70">
        <f t="shared" si="25"/>
        <v>0</v>
      </c>
      <c r="CM70">
        <f t="shared" si="26"/>
        <v>0</v>
      </c>
      <c r="CN70" s="1">
        <f t="shared" si="27"/>
        <v>39633.199999999997</v>
      </c>
      <c r="CO70" s="1">
        <f t="shared" si="28"/>
        <v>34633.199999999997</v>
      </c>
      <c r="CP70">
        <f t="shared" si="29"/>
        <v>14633.2</v>
      </c>
      <c r="CQ70">
        <f t="shared" si="30"/>
        <v>39633.199999999997</v>
      </c>
      <c r="CR70">
        <f t="shared" si="31"/>
        <v>39633.199999999997</v>
      </c>
      <c r="CS70">
        <f t="shared" si="32"/>
        <v>0</v>
      </c>
      <c r="CT70">
        <f t="shared" si="33"/>
        <v>39633.199999999997</v>
      </c>
      <c r="CU70">
        <f t="shared" si="34"/>
        <v>0</v>
      </c>
      <c r="CV70">
        <f t="shared" si="35"/>
        <v>39633.199999999997</v>
      </c>
      <c r="CW70">
        <f t="shared" si="36"/>
        <v>1188.9959999999999</v>
      </c>
      <c r="CX70">
        <f t="shared" si="37"/>
        <v>40822.195999999996</v>
      </c>
      <c r="CY70">
        <f>CX70*pit_weights!A70</f>
        <v>10834982766.126358</v>
      </c>
    </row>
    <row r="71" spans="1:103">
      <c r="A71">
        <v>288103073</v>
      </c>
      <c r="B71">
        <v>2017</v>
      </c>
      <c r="C71" t="s">
        <v>82</v>
      </c>
      <c r="D71" t="s">
        <v>85</v>
      </c>
      <c r="E71" t="s">
        <v>84</v>
      </c>
      <c r="F71">
        <v>731378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79247</v>
      </c>
      <c r="AB71">
        <v>810625</v>
      </c>
      <c r="AC71">
        <v>0</v>
      </c>
      <c r="AD71">
        <v>0</v>
      </c>
      <c r="AE71">
        <v>0</v>
      </c>
      <c r="AF71">
        <v>810625</v>
      </c>
      <c r="AG71">
        <v>0</v>
      </c>
      <c r="AH71">
        <v>0</v>
      </c>
      <c r="AI71">
        <v>0</v>
      </c>
      <c r="AJ71">
        <v>0</v>
      </c>
      <c r="AK71">
        <v>211628</v>
      </c>
      <c r="AL71">
        <v>599000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44800</v>
      </c>
      <c r="AV71">
        <v>0</v>
      </c>
      <c r="AW71">
        <v>0</v>
      </c>
      <c r="AX71">
        <v>44800</v>
      </c>
      <c r="AY71">
        <v>0</v>
      </c>
      <c r="AZ71">
        <v>44800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1344</v>
      </c>
      <c r="BG71">
        <v>46144</v>
      </c>
      <c r="BH71">
        <v>46144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46144</v>
      </c>
      <c r="BP71">
        <v>0</v>
      </c>
      <c r="BQ71">
        <v>0</v>
      </c>
      <c r="BR71">
        <v>0</v>
      </c>
      <c r="BS71">
        <v>0</v>
      </c>
      <c r="BT71">
        <v>46144</v>
      </c>
      <c r="BU71">
        <v>0</v>
      </c>
      <c r="BV71">
        <v>51025</v>
      </c>
      <c r="BW71">
        <v>0</v>
      </c>
      <c r="BX71">
        <v>0</v>
      </c>
      <c r="BY71">
        <v>51025</v>
      </c>
      <c r="BZ71">
        <v>0</v>
      </c>
      <c r="CA71">
        <v>4880</v>
      </c>
      <c r="CB71">
        <v>35</v>
      </c>
      <c r="CC71">
        <v>0</v>
      </c>
      <c r="CD71">
        <v>0</v>
      </c>
      <c r="CF71">
        <f t="shared" si="19"/>
        <v>810625</v>
      </c>
      <c r="CG71">
        <f t="shared" si="20"/>
        <v>0</v>
      </c>
      <c r="CH71">
        <f t="shared" si="21"/>
        <v>0</v>
      </c>
      <c r="CI71">
        <f t="shared" si="22"/>
        <v>0</v>
      </c>
      <c r="CJ71">
        <f t="shared" si="23"/>
        <v>0</v>
      </c>
      <c r="CK71">
        <f t="shared" si="24"/>
        <v>0</v>
      </c>
      <c r="CL71">
        <f t="shared" si="25"/>
        <v>0</v>
      </c>
      <c r="CM71">
        <f t="shared" si="26"/>
        <v>0</v>
      </c>
      <c r="CN71" s="1">
        <f t="shared" si="27"/>
        <v>87125</v>
      </c>
      <c r="CO71" s="1">
        <f t="shared" si="28"/>
        <v>82125</v>
      </c>
      <c r="CP71">
        <f t="shared" si="29"/>
        <v>62125</v>
      </c>
      <c r="CQ71">
        <f t="shared" si="30"/>
        <v>87125</v>
      </c>
      <c r="CR71">
        <f t="shared" si="31"/>
        <v>87125</v>
      </c>
      <c r="CS71">
        <f t="shared" si="32"/>
        <v>0</v>
      </c>
      <c r="CT71">
        <f t="shared" si="33"/>
        <v>87125</v>
      </c>
      <c r="CU71">
        <f t="shared" si="34"/>
        <v>0</v>
      </c>
      <c r="CV71">
        <f t="shared" si="35"/>
        <v>87125</v>
      </c>
      <c r="CW71">
        <f t="shared" si="36"/>
        <v>2613.75</v>
      </c>
      <c r="CX71">
        <f t="shared" si="37"/>
        <v>89738.75</v>
      </c>
      <c r="CY71">
        <f>CX71*pit_weights!A71</f>
        <v>23818361209.762497</v>
      </c>
    </row>
    <row r="72" spans="1:103">
      <c r="A72">
        <v>276201680</v>
      </c>
      <c r="B72">
        <v>2017</v>
      </c>
      <c r="C72" t="s">
        <v>82</v>
      </c>
      <c r="D72" t="s">
        <v>83</v>
      </c>
      <c r="E72" t="s">
        <v>84</v>
      </c>
      <c r="F72">
        <v>371819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16143</v>
      </c>
      <c r="AB72">
        <v>387962</v>
      </c>
      <c r="AC72">
        <v>0</v>
      </c>
      <c r="AD72">
        <v>0</v>
      </c>
      <c r="AE72">
        <v>0</v>
      </c>
      <c r="AF72">
        <v>387962</v>
      </c>
      <c r="AG72">
        <v>0</v>
      </c>
      <c r="AH72">
        <v>0</v>
      </c>
      <c r="AI72">
        <v>0</v>
      </c>
      <c r="AJ72">
        <v>0</v>
      </c>
      <c r="AK72">
        <v>150000</v>
      </c>
      <c r="AL72">
        <v>237960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10537</v>
      </c>
      <c r="BW72">
        <v>0</v>
      </c>
      <c r="BX72">
        <v>0</v>
      </c>
      <c r="BY72">
        <v>10537</v>
      </c>
      <c r="BZ72">
        <v>0</v>
      </c>
      <c r="CA72">
        <v>10540</v>
      </c>
      <c r="CB72">
        <v>50</v>
      </c>
      <c r="CC72">
        <v>0</v>
      </c>
      <c r="CD72">
        <v>0</v>
      </c>
      <c r="CF72">
        <f t="shared" si="19"/>
        <v>387962</v>
      </c>
      <c r="CG72">
        <f t="shared" si="20"/>
        <v>0</v>
      </c>
      <c r="CH72">
        <f t="shared" si="21"/>
        <v>0</v>
      </c>
      <c r="CI72">
        <f t="shared" si="22"/>
        <v>0</v>
      </c>
      <c r="CJ72">
        <f t="shared" si="23"/>
        <v>0</v>
      </c>
      <c r="CK72">
        <f t="shared" si="24"/>
        <v>0</v>
      </c>
      <c r="CL72">
        <f t="shared" si="25"/>
        <v>0</v>
      </c>
      <c r="CM72">
        <f t="shared" si="26"/>
        <v>0</v>
      </c>
      <c r="CN72" s="1">
        <f t="shared" si="27"/>
        <v>13796.2</v>
      </c>
      <c r="CO72" s="1">
        <f t="shared" si="28"/>
        <v>8796.2000000000007</v>
      </c>
      <c r="CP72">
        <f t="shared" si="29"/>
        <v>0</v>
      </c>
      <c r="CQ72">
        <f t="shared" si="30"/>
        <v>13796.2</v>
      </c>
      <c r="CR72">
        <f t="shared" si="31"/>
        <v>13796.2</v>
      </c>
      <c r="CS72">
        <f t="shared" si="32"/>
        <v>5000</v>
      </c>
      <c r="CT72">
        <f t="shared" si="33"/>
        <v>8796.2000000000007</v>
      </c>
      <c r="CU72">
        <f t="shared" si="34"/>
        <v>0</v>
      </c>
      <c r="CV72">
        <f t="shared" si="35"/>
        <v>8796.2000000000007</v>
      </c>
      <c r="CW72">
        <f t="shared" si="36"/>
        <v>263.88600000000002</v>
      </c>
      <c r="CX72">
        <f t="shared" si="37"/>
        <v>9060.0860000000011</v>
      </c>
      <c r="CY72">
        <f>CX72*pit_weights!A72</f>
        <v>2404718150.6262603</v>
      </c>
    </row>
    <row r="73" spans="1:103">
      <c r="A73">
        <v>324598472</v>
      </c>
      <c r="B73">
        <v>2017</v>
      </c>
      <c r="C73" t="s">
        <v>82</v>
      </c>
      <c r="D73" t="s">
        <v>83</v>
      </c>
      <c r="E73" t="s">
        <v>84</v>
      </c>
      <c r="F73">
        <v>913864</v>
      </c>
      <c r="G73">
        <v>-143805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770059</v>
      </c>
      <c r="AC73">
        <v>0</v>
      </c>
      <c r="AD73">
        <v>0</v>
      </c>
      <c r="AE73">
        <v>0</v>
      </c>
      <c r="AF73">
        <v>770059</v>
      </c>
      <c r="AG73">
        <v>0</v>
      </c>
      <c r="AH73">
        <v>0</v>
      </c>
      <c r="AI73">
        <v>0</v>
      </c>
      <c r="AJ73">
        <v>0</v>
      </c>
      <c r="AK73">
        <v>150000</v>
      </c>
      <c r="AL73">
        <v>620060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49012</v>
      </c>
      <c r="AV73">
        <v>0</v>
      </c>
      <c r="AW73">
        <v>0</v>
      </c>
      <c r="AX73">
        <v>49012</v>
      </c>
      <c r="AY73">
        <v>0</v>
      </c>
      <c r="AZ73">
        <v>49012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1470</v>
      </c>
      <c r="BG73">
        <v>50482</v>
      </c>
      <c r="BH73">
        <v>50482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50482</v>
      </c>
      <c r="BP73">
        <v>0</v>
      </c>
      <c r="BQ73">
        <v>0</v>
      </c>
      <c r="BR73">
        <v>0</v>
      </c>
      <c r="BS73">
        <v>0</v>
      </c>
      <c r="BT73">
        <v>50482</v>
      </c>
      <c r="BU73">
        <v>0</v>
      </c>
      <c r="BV73">
        <v>103183</v>
      </c>
      <c r="BW73">
        <v>0</v>
      </c>
      <c r="BX73">
        <v>0</v>
      </c>
      <c r="BY73">
        <v>103183</v>
      </c>
      <c r="BZ73">
        <v>0</v>
      </c>
      <c r="CA73">
        <v>52700</v>
      </c>
      <c r="CB73">
        <v>47</v>
      </c>
      <c r="CC73">
        <v>0</v>
      </c>
      <c r="CD73">
        <v>0</v>
      </c>
      <c r="CF73">
        <f t="shared" si="19"/>
        <v>770059</v>
      </c>
      <c r="CG73">
        <f t="shared" si="20"/>
        <v>0</v>
      </c>
      <c r="CH73">
        <f t="shared" si="21"/>
        <v>0</v>
      </c>
      <c r="CI73">
        <f t="shared" si="22"/>
        <v>0</v>
      </c>
      <c r="CJ73">
        <f t="shared" si="23"/>
        <v>0</v>
      </c>
      <c r="CK73">
        <f t="shared" si="24"/>
        <v>0</v>
      </c>
      <c r="CL73">
        <f t="shared" si="25"/>
        <v>0</v>
      </c>
      <c r="CM73">
        <f t="shared" si="26"/>
        <v>0</v>
      </c>
      <c r="CN73" s="1">
        <f t="shared" si="27"/>
        <v>79011.8</v>
      </c>
      <c r="CO73" s="1">
        <f t="shared" si="28"/>
        <v>74011.8</v>
      </c>
      <c r="CP73">
        <f t="shared" si="29"/>
        <v>54011.8</v>
      </c>
      <c r="CQ73">
        <f t="shared" si="30"/>
        <v>79011.8</v>
      </c>
      <c r="CR73">
        <f t="shared" si="31"/>
        <v>79011.8</v>
      </c>
      <c r="CS73">
        <f t="shared" si="32"/>
        <v>0</v>
      </c>
      <c r="CT73">
        <f t="shared" si="33"/>
        <v>79011.8</v>
      </c>
      <c r="CU73">
        <f t="shared" si="34"/>
        <v>0</v>
      </c>
      <c r="CV73">
        <f t="shared" si="35"/>
        <v>79011.8</v>
      </c>
      <c r="CW73">
        <f t="shared" si="36"/>
        <v>2370.3539999999998</v>
      </c>
      <c r="CX73">
        <f t="shared" si="37"/>
        <v>81382.15400000001</v>
      </c>
      <c r="CY73">
        <f>CX73*pit_weights!A73</f>
        <v>21600362608.132141</v>
      </c>
    </row>
    <row r="74" spans="1:103">
      <c r="A74">
        <v>299653855</v>
      </c>
      <c r="B74">
        <v>2017</v>
      </c>
      <c r="C74" t="s">
        <v>82</v>
      </c>
      <c r="D74" t="s">
        <v>83</v>
      </c>
      <c r="E74" t="s">
        <v>84</v>
      </c>
      <c r="F74">
        <v>461691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461691</v>
      </c>
      <c r="AC74">
        <v>0</v>
      </c>
      <c r="AD74">
        <v>0</v>
      </c>
      <c r="AE74">
        <v>0</v>
      </c>
      <c r="AF74">
        <v>461691</v>
      </c>
      <c r="AG74">
        <v>0</v>
      </c>
      <c r="AH74">
        <v>0</v>
      </c>
      <c r="AI74">
        <v>0</v>
      </c>
      <c r="AJ74">
        <v>0</v>
      </c>
      <c r="AK74">
        <v>71400</v>
      </c>
      <c r="AL74">
        <v>390290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14029</v>
      </c>
      <c r="AV74">
        <v>0</v>
      </c>
      <c r="AW74">
        <v>0</v>
      </c>
      <c r="AX74">
        <v>14029</v>
      </c>
      <c r="AY74">
        <v>5000</v>
      </c>
      <c r="AZ74">
        <v>9029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271</v>
      </c>
      <c r="BG74">
        <v>9300</v>
      </c>
      <c r="BH74">
        <v>9300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9300</v>
      </c>
      <c r="BP74">
        <v>0</v>
      </c>
      <c r="BQ74">
        <v>0</v>
      </c>
      <c r="BR74">
        <v>0</v>
      </c>
      <c r="BS74">
        <v>0</v>
      </c>
      <c r="BT74">
        <v>9300</v>
      </c>
      <c r="BU74">
        <v>0</v>
      </c>
      <c r="BV74">
        <v>9431</v>
      </c>
      <c r="BW74">
        <v>0</v>
      </c>
      <c r="BX74">
        <v>0</v>
      </c>
      <c r="BY74">
        <v>9431</v>
      </c>
      <c r="BZ74">
        <v>0</v>
      </c>
      <c r="CA74">
        <v>130</v>
      </c>
      <c r="CB74">
        <v>41</v>
      </c>
      <c r="CC74">
        <v>0</v>
      </c>
      <c r="CD74">
        <v>0</v>
      </c>
      <c r="CF74">
        <f t="shared" si="19"/>
        <v>461691</v>
      </c>
      <c r="CG74">
        <f t="shared" si="20"/>
        <v>0</v>
      </c>
      <c r="CH74">
        <f t="shared" si="21"/>
        <v>0</v>
      </c>
      <c r="CI74">
        <f t="shared" si="22"/>
        <v>0</v>
      </c>
      <c r="CJ74">
        <f t="shared" si="23"/>
        <v>0</v>
      </c>
      <c r="CK74">
        <f t="shared" si="24"/>
        <v>0</v>
      </c>
      <c r="CL74">
        <f t="shared" si="25"/>
        <v>0</v>
      </c>
      <c r="CM74">
        <f t="shared" si="26"/>
        <v>0</v>
      </c>
      <c r="CN74" s="1">
        <f t="shared" si="27"/>
        <v>21169.100000000002</v>
      </c>
      <c r="CO74" s="1">
        <f t="shared" si="28"/>
        <v>16169.1</v>
      </c>
      <c r="CP74">
        <f t="shared" si="29"/>
        <v>0</v>
      </c>
      <c r="CQ74">
        <f t="shared" si="30"/>
        <v>21169.100000000002</v>
      </c>
      <c r="CR74">
        <f t="shared" si="31"/>
        <v>21169.100000000002</v>
      </c>
      <c r="CS74">
        <f t="shared" si="32"/>
        <v>5000</v>
      </c>
      <c r="CT74">
        <f t="shared" si="33"/>
        <v>16169.100000000002</v>
      </c>
      <c r="CU74">
        <f t="shared" si="34"/>
        <v>0</v>
      </c>
      <c r="CV74">
        <f t="shared" si="35"/>
        <v>16169.100000000002</v>
      </c>
      <c r="CW74">
        <f t="shared" si="36"/>
        <v>485.07300000000004</v>
      </c>
      <c r="CX74">
        <f t="shared" si="37"/>
        <v>16654.173000000003</v>
      </c>
      <c r="CY74">
        <f>CX74*pit_weights!A74</f>
        <v>4420332444.6114302</v>
      </c>
    </row>
    <row r="75" spans="1:103">
      <c r="A75">
        <v>296119670</v>
      </c>
      <c r="B75">
        <v>2017</v>
      </c>
      <c r="C75" t="s">
        <v>82</v>
      </c>
      <c r="D75" t="s">
        <v>83</v>
      </c>
      <c r="E75" t="s">
        <v>84</v>
      </c>
      <c r="F75">
        <v>1502035</v>
      </c>
      <c r="G75">
        <v>-200000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1302035</v>
      </c>
      <c r="AC75">
        <v>0</v>
      </c>
      <c r="AD75">
        <v>0</v>
      </c>
      <c r="AE75">
        <v>0</v>
      </c>
      <c r="AF75">
        <v>1302035</v>
      </c>
      <c r="AG75">
        <v>0</v>
      </c>
      <c r="AH75">
        <v>0</v>
      </c>
      <c r="AI75">
        <v>0</v>
      </c>
      <c r="AJ75">
        <v>0</v>
      </c>
      <c r="AK75">
        <v>232347</v>
      </c>
      <c r="AL75">
        <v>1069690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145907</v>
      </c>
      <c r="AV75">
        <v>0</v>
      </c>
      <c r="AW75">
        <v>0</v>
      </c>
      <c r="AX75">
        <v>145907</v>
      </c>
      <c r="AY75">
        <v>0</v>
      </c>
      <c r="AZ75">
        <v>145907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4377</v>
      </c>
      <c r="BG75">
        <v>150284</v>
      </c>
      <c r="BH75">
        <v>150284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150284</v>
      </c>
      <c r="BP75">
        <v>0</v>
      </c>
      <c r="BQ75">
        <v>0</v>
      </c>
      <c r="BR75">
        <v>0</v>
      </c>
      <c r="BS75">
        <v>0</v>
      </c>
      <c r="BT75">
        <v>150284</v>
      </c>
      <c r="BU75">
        <v>0</v>
      </c>
      <c r="BV75">
        <v>150284</v>
      </c>
      <c r="BW75">
        <v>0</v>
      </c>
      <c r="BX75">
        <v>0</v>
      </c>
      <c r="BY75">
        <v>150284</v>
      </c>
      <c r="BZ75">
        <v>0</v>
      </c>
      <c r="CA75">
        <v>0</v>
      </c>
      <c r="CB75">
        <v>42</v>
      </c>
      <c r="CC75">
        <v>0</v>
      </c>
      <c r="CD75">
        <v>0</v>
      </c>
      <c r="CF75">
        <f t="shared" si="19"/>
        <v>1302035</v>
      </c>
      <c r="CG75">
        <f t="shared" si="20"/>
        <v>0</v>
      </c>
      <c r="CH75">
        <f t="shared" si="21"/>
        <v>0</v>
      </c>
      <c r="CI75">
        <f t="shared" si="22"/>
        <v>0</v>
      </c>
      <c r="CJ75">
        <f t="shared" si="23"/>
        <v>0</v>
      </c>
      <c r="CK75">
        <f t="shared" si="24"/>
        <v>0</v>
      </c>
      <c r="CL75">
        <f t="shared" si="25"/>
        <v>0</v>
      </c>
      <c r="CM75">
        <f t="shared" si="26"/>
        <v>0</v>
      </c>
      <c r="CN75" s="1">
        <f t="shared" si="27"/>
        <v>215610.5</v>
      </c>
      <c r="CO75" s="1">
        <f t="shared" si="28"/>
        <v>210610.5</v>
      </c>
      <c r="CP75">
        <f t="shared" si="29"/>
        <v>190610.5</v>
      </c>
      <c r="CQ75">
        <f t="shared" si="30"/>
        <v>215610.5</v>
      </c>
      <c r="CR75">
        <f t="shared" si="31"/>
        <v>215610.5</v>
      </c>
      <c r="CS75">
        <f t="shared" si="32"/>
        <v>0</v>
      </c>
      <c r="CT75">
        <f t="shared" si="33"/>
        <v>215610.5</v>
      </c>
      <c r="CU75">
        <f t="shared" si="34"/>
        <v>0</v>
      </c>
      <c r="CV75">
        <f t="shared" si="35"/>
        <v>215610.5</v>
      </c>
      <c r="CW75">
        <f t="shared" si="36"/>
        <v>6468.3149999999996</v>
      </c>
      <c r="CX75">
        <f t="shared" si="37"/>
        <v>222078.815</v>
      </c>
      <c r="CY75">
        <f>CX75*pit_weights!A75</f>
        <v>58943917011.391647</v>
      </c>
    </row>
    <row r="76" spans="1:103">
      <c r="A76">
        <v>321259321</v>
      </c>
      <c r="B76">
        <v>2017</v>
      </c>
      <c r="C76" t="s">
        <v>82</v>
      </c>
      <c r="D76" t="s">
        <v>83</v>
      </c>
      <c r="E76" t="s">
        <v>84</v>
      </c>
      <c r="F76">
        <v>313800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36391</v>
      </c>
      <c r="AB76">
        <v>350191</v>
      </c>
      <c r="AC76">
        <v>0</v>
      </c>
      <c r="AD76">
        <v>0</v>
      </c>
      <c r="AE76">
        <v>0</v>
      </c>
      <c r="AF76">
        <v>350191</v>
      </c>
      <c r="AG76">
        <v>0</v>
      </c>
      <c r="AH76">
        <v>0</v>
      </c>
      <c r="AI76">
        <v>0</v>
      </c>
      <c r="AJ76">
        <v>0</v>
      </c>
      <c r="AK76">
        <v>50998</v>
      </c>
      <c r="AL76">
        <v>299190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4919</v>
      </c>
      <c r="AV76">
        <v>0</v>
      </c>
      <c r="AW76">
        <v>0</v>
      </c>
      <c r="AX76">
        <v>4919</v>
      </c>
      <c r="AY76">
        <v>4919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2940</v>
      </c>
      <c r="BW76">
        <v>0</v>
      </c>
      <c r="BX76">
        <v>0</v>
      </c>
      <c r="BY76">
        <v>2940</v>
      </c>
      <c r="BZ76">
        <v>0</v>
      </c>
      <c r="CA76">
        <v>2940</v>
      </c>
      <c r="CB76">
        <v>36</v>
      </c>
      <c r="CC76">
        <v>0</v>
      </c>
      <c r="CD76">
        <v>0</v>
      </c>
      <c r="CF76">
        <f t="shared" si="19"/>
        <v>350191</v>
      </c>
      <c r="CG76">
        <f t="shared" si="20"/>
        <v>0</v>
      </c>
      <c r="CH76">
        <f t="shared" si="21"/>
        <v>0</v>
      </c>
      <c r="CI76">
        <f t="shared" si="22"/>
        <v>0</v>
      </c>
      <c r="CJ76">
        <f t="shared" si="23"/>
        <v>0</v>
      </c>
      <c r="CK76">
        <f t="shared" si="24"/>
        <v>0</v>
      </c>
      <c r="CL76">
        <f t="shared" si="25"/>
        <v>0</v>
      </c>
      <c r="CM76">
        <f t="shared" si="26"/>
        <v>0</v>
      </c>
      <c r="CN76" s="1">
        <f t="shared" si="27"/>
        <v>10019.1</v>
      </c>
      <c r="CO76" s="1">
        <f t="shared" si="28"/>
        <v>5019.1000000000004</v>
      </c>
      <c r="CP76">
        <f t="shared" si="29"/>
        <v>0</v>
      </c>
      <c r="CQ76">
        <f t="shared" si="30"/>
        <v>10019.1</v>
      </c>
      <c r="CR76">
        <f t="shared" si="31"/>
        <v>10019.1</v>
      </c>
      <c r="CS76">
        <f t="shared" si="32"/>
        <v>5000</v>
      </c>
      <c r="CT76">
        <f t="shared" si="33"/>
        <v>5019.1000000000004</v>
      </c>
      <c r="CU76">
        <f t="shared" si="34"/>
        <v>0</v>
      </c>
      <c r="CV76">
        <f t="shared" si="35"/>
        <v>5019.1000000000004</v>
      </c>
      <c r="CW76">
        <f t="shared" si="36"/>
        <v>150.57300000000001</v>
      </c>
      <c r="CX76">
        <f t="shared" si="37"/>
        <v>5169.6730000000007</v>
      </c>
      <c r="CY76">
        <f>CX76*pit_weights!A76</f>
        <v>1372128972.7164299</v>
      </c>
    </row>
    <row r="77" spans="1:103">
      <c r="A77">
        <v>279713871</v>
      </c>
      <c r="B77">
        <v>2017</v>
      </c>
      <c r="C77" t="s">
        <v>82</v>
      </c>
      <c r="D77" t="s">
        <v>85</v>
      </c>
      <c r="E77" t="s">
        <v>84</v>
      </c>
      <c r="F77">
        <v>362160</v>
      </c>
      <c r="G77">
        <v>-141144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2536</v>
      </c>
      <c r="AB77">
        <v>223552</v>
      </c>
      <c r="AC77">
        <v>0</v>
      </c>
      <c r="AD77">
        <v>0</v>
      </c>
      <c r="AE77">
        <v>0</v>
      </c>
      <c r="AF77">
        <v>223552</v>
      </c>
      <c r="AG77">
        <v>0</v>
      </c>
      <c r="AH77">
        <v>0</v>
      </c>
      <c r="AI77">
        <v>0</v>
      </c>
      <c r="AJ77">
        <v>0</v>
      </c>
      <c r="AK77">
        <v>152536</v>
      </c>
      <c r="AL77">
        <v>71020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40</v>
      </c>
      <c r="CC77">
        <v>0</v>
      </c>
      <c r="CD77">
        <v>0</v>
      </c>
      <c r="CF77">
        <f t="shared" si="19"/>
        <v>223552</v>
      </c>
      <c r="CG77">
        <f t="shared" si="20"/>
        <v>0</v>
      </c>
      <c r="CH77">
        <f t="shared" si="21"/>
        <v>0</v>
      </c>
      <c r="CI77">
        <f t="shared" si="22"/>
        <v>0</v>
      </c>
      <c r="CJ77">
        <f t="shared" si="23"/>
        <v>0</v>
      </c>
      <c r="CK77">
        <f t="shared" si="24"/>
        <v>0</v>
      </c>
      <c r="CL77">
        <f t="shared" si="25"/>
        <v>0</v>
      </c>
      <c r="CM77">
        <f t="shared" si="26"/>
        <v>0</v>
      </c>
      <c r="CN77" s="1">
        <f t="shared" si="27"/>
        <v>0</v>
      </c>
      <c r="CO77" s="1">
        <f t="shared" si="28"/>
        <v>0</v>
      </c>
      <c r="CP77">
        <f t="shared" si="29"/>
        <v>0</v>
      </c>
      <c r="CQ77">
        <f t="shared" si="30"/>
        <v>0</v>
      </c>
      <c r="CR77">
        <f t="shared" si="31"/>
        <v>0</v>
      </c>
      <c r="CS77">
        <f t="shared" si="32"/>
        <v>5000</v>
      </c>
      <c r="CT77">
        <f t="shared" si="33"/>
        <v>0</v>
      </c>
      <c r="CU77">
        <f t="shared" si="34"/>
        <v>0</v>
      </c>
      <c r="CV77">
        <f t="shared" si="35"/>
        <v>0</v>
      </c>
      <c r="CW77">
        <f t="shared" si="36"/>
        <v>0</v>
      </c>
      <c r="CX77">
        <f t="shared" si="37"/>
        <v>0</v>
      </c>
      <c r="CY77">
        <f>CX77*pit_weights!A77</f>
        <v>0</v>
      </c>
    </row>
    <row r="78" spans="1:103">
      <c r="A78">
        <v>268711886</v>
      </c>
      <c r="B78">
        <v>2017</v>
      </c>
      <c r="C78" t="s">
        <v>82</v>
      </c>
      <c r="D78" t="s">
        <v>83</v>
      </c>
      <c r="E78" t="s">
        <v>84</v>
      </c>
      <c r="F78">
        <v>620209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620209</v>
      </c>
      <c r="AC78">
        <v>0</v>
      </c>
      <c r="AD78">
        <v>0</v>
      </c>
      <c r="AE78">
        <v>0</v>
      </c>
      <c r="AF78">
        <v>620209</v>
      </c>
      <c r="AG78">
        <v>0</v>
      </c>
      <c r="AH78">
        <v>0</v>
      </c>
      <c r="AI78">
        <v>0</v>
      </c>
      <c r="AJ78">
        <v>0</v>
      </c>
      <c r="AK78">
        <v>275000</v>
      </c>
      <c r="AL78">
        <v>345210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9521</v>
      </c>
      <c r="AV78">
        <v>0</v>
      </c>
      <c r="AW78">
        <v>0</v>
      </c>
      <c r="AX78">
        <v>9521</v>
      </c>
      <c r="AY78">
        <v>5000</v>
      </c>
      <c r="AZ78">
        <v>4521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136</v>
      </c>
      <c r="BG78">
        <v>4657</v>
      </c>
      <c r="BH78">
        <v>4657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4657</v>
      </c>
      <c r="BP78">
        <v>0</v>
      </c>
      <c r="BQ78">
        <v>0</v>
      </c>
      <c r="BR78">
        <v>0</v>
      </c>
      <c r="BS78">
        <v>0</v>
      </c>
      <c r="BT78">
        <v>4657</v>
      </c>
      <c r="BU78">
        <v>0</v>
      </c>
      <c r="BV78">
        <v>39064</v>
      </c>
      <c r="BW78">
        <v>0</v>
      </c>
      <c r="BX78">
        <v>0</v>
      </c>
      <c r="BY78">
        <v>39064</v>
      </c>
      <c r="BZ78">
        <v>0</v>
      </c>
      <c r="CA78">
        <v>34410</v>
      </c>
      <c r="CB78">
        <v>48</v>
      </c>
      <c r="CC78">
        <v>0</v>
      </c>
      <c r="CD78">
        <v>0</v>
      </c>
      <c r="CF78">
        <f t="shared" si="19"/>
        <v>620209</v>
      </c>
      <c r="CG78">
        <f t="shared" si="20"/>
        <v>0</v>
      </c>
      <c r="CH78">
        <f t="shared" si="21"/>
        <v>0</v>
      </c>
      <c r="CI78">
        <f t="shared" si="22"/>
        <v>0</v>
      </c>
      <c r="CJ78">
        <f t="shared" si="23"/>
        <v>0</v>
      </c>
      <c r="CK78">
        <f t="shared" si="24"/>
        <v>0</v>
      </c>
      <c r="CL78">
        <f t="shared" si="25"/>
        <v>0</v>
      </c>
      <c r="CM78">
        <f t="shared" si="26"/>
        <v>0</v>
      </c>
      <c r="CN78" s="1">
        <f t="shared" si="27"/>
        <v>49041.8</v>
      </c>
      <c r="CO78" s="1">
        <f t="shared" si="28"/>
        <v>44041.8</v>
      </c>
      <c r="CP78">
        <f t="shared" si="29"/>
        <v>24041.800000000003</v>
      </c>
      <c r="CQ78">
        <f t="shared" si="30"/>
        <v>49041.8</v>
      </c>
      <c r="CR78">
        <f t="shared" si="31"/>
        <v>49041.8</v>
      </c>
      <c r="CS78">
        <f t="shared" si="32"/>
        <v>0</v>
      </c>
      <c r="CT78">
        <f t="shared" si="33"/>
        <v>49041.8</v>
      </c>
      <c r="CU78">
        <f t="shared" si="34"/>
        <v>0</v>
      </c>
      <c r="CV78">
        <f t="shared" si="35"/>
        <v>49041.8</v>
      </c>
      <c r="CW78">
        <f t="shared" si="36"/>
        <v>1471.2540000000001</v>
      </c>
      <c r="CX78">
        <f t="shared" si="37"/>
        <v>50513.054000000004</v>
      </c>
      <c r="CY78">
        <f>CX78*pit_weights!A78</f>
        <v>13407119733.451139</v>
      </c>
    </row>
    <row r="79" spans="1:103">
      <c r="A79">
        <v>290039096</v>
      </c>
      <c r="B79">
        <v>2017</v>
      </c>
      <c r="C79" t="s">
        <v>82</v>
      </c>
      <c r="D79" t="s">
        <v>83</v>
      </c>
      <c r="E79" t="s">
        <v>84</v>
      </c>
      <c r="F79">
        <v>1077515</v>
      </c>
      <c r="G79">
        <v>-139754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937761</v>
      </c>
      <c r="AC79">
        <v>0</v>
      </c>
      <c r="AD79">
        <v>0</v>
      </c>
      <c r="AE79">
        <v>0</v>
      </c>
      <c r="AF79">
        <v>937761</v>
      </c>
      <c r="AG79">
        <v>0</v>
      </c>
      <c r="AH79">
        <v>0</v>
      </c>
      <c r="AI79">
        <v>0</v>
      </c>
      <c r="AJ79">
        <v>0</v>
      </c>
      <c r="AK79">
        <v>150000</v>
      </c>
      <c r="AL79">
        <v>787760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82552</v>
      </c>
      <c r="AV79">
        <v>0</v>
      </c>
      <c r="AW79">
        <v>0</v>
      </c>
      <c r="AX79">
        <v>82552</v>
      </c>
      <c r="AY79">
        <v>0</v>
      </c>
      <c r="AZ79">
        <v>82552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2477</v>
      </c>
      <c r="BG79">
        <v>85029</v>
      </c>
      <c r="BH79">
        <v>85029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85029</v>
      </c>
      <c r="BP79">
        <v>0</v>
      </c>
      <c r="BQ79">
        <v>0</v>
      </c>
      <c r="BR79">
        <v>0</v>
      </c>
      <c r="BS79">
        <v>0</v>
      </c>
      <c r="BT79">
        <v>85029</v>
      </c>
      <c r="BU79">
        <v>0</v>
      </c>
      <c r="BV79">
        <v>85030</v>
      </c>
      <c r="BW79">
        <v>0</v>
      </c>
      <c r="BX79">
        <v>0</v>
      </c>
      <c r="BY79">
        <v>85030</v>
      </c>
      <c r="BZ79">
        <v>0</v>
      </c>
      <c r="CA79">
        <v>0</v>
      </c>
      <c r="CB79">
        <v>50</v>
      </c>
      <c r="CC79">
        <v>0</v>
      </c>
      <c r="CD79">
        <v>0</v>
      </c>
      <c r="CF79">
        <f t="shared" si="19"/>
        <v>937761</v>
      </c>
      <c r="CG79">
        <f t="shared" si="20"/>
        <v>0</v>
      </c>
      <c r="CH79">
        <f t="shared" si="21"/>
        <v>0</v>
      </c>
      <c r="CI79">
        <f t="shared" si="22"/>
        <v>0</v>
      </c>
      <c r="CJ79">
        <f t="shared" si="23"/>
        <v>0</v>
      </c>
      <c r="CK79">
        <f t="shared" si="24"/>
        <v>0</v>
      </c>
      <c r="CL79">
        <f t="shared" si="25"/>
        <v>0</v>
      </c>
      <c r="CM79">
        <f t="shared" si="26"/>
        <v>0</v>
      </c>
      <c r="CN79" s="1">
        <f t="shared" si="27"/>
        <v>112552.20000000001</v>
      </c>
      <c r="CO79" s="1">
        <f t="shared" si="28"/>
        <v>107552.20000000001</v>
      </c>
      <c r="CP79">
        <f t="shared" si="29"/>
        <v>87552.200000000012</v>
      </c>
      <c r="CQ79">
        <f t="shared" si="30"/>
        <v>112552.20000000001</v>
      </c>
      <c r="CR79">
        <f t="shared" si="31"/>
        <v>112552.20000000001</v>
      </c>
      <c r="CS79">
        <f t="shared" si="32"/>
        <v>0</v>
      </c>
      <c r="CT79">
        <f t="shared" si="33"/>
        <v>112552.20000000001</v>
      </c>
      <c r="CU79">
        <f t="shared" si="34"/>
        <v>0</v>
      </c>
      <c r="CV79">
        <f t="shared" si="35"/>
        <v>112552.20000000001</v>
      </c>
      <c r="CW79">
        <f t="shared" si="36"/>
        <v>3376.5660000000003</v>
      </c>
      <c r="CX79">
        <f t="shared" si="37"/>
        <v>115928.76600000002</v>
      </c>
      <c r="CY79">
        <f>CX79*pit_weights!A79</f>
        <v>30769686709.365063</v>
      </c>
    </row>
    <row r="80" spans="1:103">
      <c r="A80">
        <v>323010840</v>
      </c>
      <c r="B80">
        <v>2017</v>
      </c>
      <c r="C80" t="s">
        <v>82</v>
      </c>
      <c r="D80" t="s">
        <v>83</v>
      </c>
      <c r="E80" t="s">
        <v>84</v>
      </c>
      <c r="F80">
        <v>307315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307315</v>
      </c>
      <c r="AC80">
        <v>0</v>
      </c>
      <c r="AD80">
        <v>0</v>
      </c>
      <c r="AE80">
        <v>0</v>
      </c>
      <c r="AF80">
        <v>307315</v>
      </c>
      <c r="AG80">
        <v>0</v>
      </c>
      <c r="AH80">
        <v>0</v>
      </c>
      <c r="AI80">
        <v>0</v>
      </c>
      <c r="AJ80">
        <v>0</v>
      </c>
      <c r="AK80">
        <v>9000</v>
      </c>
      <c r="AL80">
        <v>298320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4832</v>
      </c>
      <c r="AV80">
        <v>0</v>
      </c>
      <c r="AW80">
        <v>0</v>
      </c>
      <c r="AX80">
        <v>4832</v>
      </c>
      <c r="AY80">
        <v>4832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9780</v>
      </c>
      <c r="BW80">
        <v>0</v>
      </c>
      <c r="BX80">
        <v>0</v>
      </c>
      <c r="BY80">
        <v>9780</v>
      </c>
      <c r="BZ80">
        <v>0</v>
      </c>
      <c r="CA80">
        <v>9780</v>
      </c>
      <c r="CB80">
        <v>56</v>
      </c>
      <c r="CC80">
        <v>0</v>
      </c>
      <c r="CD80">
        <v>0</v>
      </c>
      <c r="CF80">
        <f t="shared" si="19"/>
        <v>307315</v>
      </c>
      <c r="CG80">
        <f t="shared" si="20"/>
        <v>0</v>
      </c>
      <c r="CH80">
        <f t="shared" si="21"/>
        <v>0</v>
      </c>
      <c r="CI80">
        <f t="shared" si="22"/>
        <v>0</v>
      </c>
      <c r="CJ80">
        <f t="shared" si="23"/>
        <v>0</v>
      </c>
      <c r="CK80">
        <f t="shared" si="24"/>
        <v>0</v>
      </c>
      <c r="CL80">
        <f t="shared" si="25"/>
        <v>0</v>
      </c>
      <c r="CM80">
        <f t="shared" si="26"/>
        <v>0</v>
      </c>
      <c r="CN80" s="1">
        <f t="shared" si="27"/>
        <v>5731.5</v>
      </c>
      <c r="CO80" s="1">
        <f t="shared" si="28"/>
        <v>731.5</v>
      </c>
      <c r="CP80">
        <f t="shared" si="29"/>
        <v>0</v>
      </c>
      <c r="CQ80">
        <f t="shared" si="30"/>
        <v>5731.5</v>
      </c>
      <c r="CR80">
        <f t="shared" si="31"/>
        <v>5731.5</v>
      </c>
      <c r="CS80">
        <f t="shared" si="32"/>
        <v>5000</v>
      </c>
      <c r="CT80">
        <f t="shared" si="33"/>
        <v>731.5</v>
      </c>
      <c r="CU80">
        <f t="shared" si="34"/>
        <v>0</v>
      </c>
      <c r="CV80">
        <f t="shared" si="35"/>
        <v>731.5</v>
      </c>
      <c r="CW80">
        <f t="shared" si="36"/>
        <v>21.945</v>
      </c>
      <c r="CX80">
        <f t="shared" si="37"/>
        <v>753.44500000000005</v>
      </c>
      <c r="CY80">
        <f>CX80*pit_weights!A80</f>
        <v>199978550.64495</v>
      </c>
    </row>
    <row r="81" spans="1:103">
      <c r="A81">
        <v>332296115</v>
      </c>
      <c r="B81">
        <v>2017</v>
      </c>
      <c r="C81" t="s">
        <v>82</v>
      </c>
      <c r="D81" t="s">
        <v>83</v>
      </c>
      <c r="E81" t="s">
        <v>84</v>
      </c>
      <c r="F81">
        <v>360000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360000</v>
      </c>
      <c r="AC81">
        <v>0</v>
      </c>
      <c r="AD81">
        <v>0</v>
      </c>
      <c r="AE81">
        <v>0</v>
      </c>
      <c r="AF81">
        <v>360000</v>
      </c>
      <c r="AG81">
        <v>0</v>
      </c>
      <c r="AH81">
        <v>0</v>
      </c>
      <c r="AI81">
        <v>0</v>
      </c>
      <c r="AJ81">
        <v>0</v>
      </c>
      <c r="AK81">
        <v>150000</v>
      </c>
      <c r="AL81">
        <v>210000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44</v>
      </c>
      <c r="CC81">
        <v>0</v>
      </c>
      <c r="CD81">
        <v>0</v>
      </c>
      <c r="CF81">
        <f t="shared" si="19"/>
        <v>360000</v>
      </c>
      <c r="CG81">
        <f t="shared" si="20"/>
        <v>0</v>
      </c>
      <c r="CH81">
        <f t="shared" si="21"/>
        <v>0</v>
      </c>
      <c r="CI81">
        <f t="shared" si="22"/>
        <v>0</v>
      </c>
      <c r="CJ81">
        <f t="shared" si="23"/>
        <v>0</v>
      </c>
      <c r="CK81">
        <f t="shared" si="24"/>
        <v>0</v>
      </c>
      <c r="CL81">
        <f t="shared" si="25"/>
        <v>0</v>
      </c>
      <c r="CM81">
        <f t="shared" si="26"/>
        <v>0</v>
      </c>
      <c r="CN81" s="1">
        <f t="shared" si="27"/>
        <v>11000</v>
      </c>
      <c r="CO81" s="1">
        <f t="shared" si="28"/>
        <v>6000</v>
      </c>
      <c r="CP81">
        <f t="shared" si="29"/>
        <v>0</v>
      </c>
      <c r="CQ81">
        <f t="shared" si="30"/>
        <v>11000</v>
      </c>
      <c r="CR81">
        <f t="shared" si="31"/>
        <v>11000</v>
      </c>
      <c r="CS81">
        <f t="shared" si="32"/>
        <v>5000</v>
      </c>
      <c r="CT81">
        <f t="shared" si="33"/>
        <v>6000</v>
      </c>
      <c r="CU81">
        <f t="shared" si="34"/>
        <v>0</v>
      </c>
      <c r="CV81">
        <f t="shared" si="35"/>
        <v>6000</v>
      </c>
      <c r="CW81">
        <f t="shared" si="36"/>
        <v>180</v>
      </c>
      <c r="CX81">
        <f t="shared" si="37"/>
        <v>6180</v>
      </c>
      <c r="CY81">
        <f>CX81*pit_weights!A81</f>
        <v>1640288863.8</v>
      </c>
    </row>
    <row r="82" spans="1:103">
      <c r="A82">
        <v>325459942</v>
      </c>
      <c r="B82">
        <v>2017</v>
      </c>
      <c r="C82" t="s">
        <v>82</v>
      </c>
      <c r="D82" t="s">
        <v>83</v>
      </c>
      <c r="E82" t="s">
        <v>86</v>
      </c>
      <c r="F82">
        <v>0</v>
      </c>
      <c r="G82">
        <v>295680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149680</v>
      </c>
      <c r="AB82">
        <v>445360</v>
      </c>
      <c r="AC82">
        <v>0</v>
      </c>
      <c r="AD82">
        <v>0</v>
      </c>
      <c r="AE82">
        <v>0</v>
      </c>
      <c r="AF82">
        <v>445360</v>
      </c>
      <c r="AG82">
        <v>0</v>
      </c>
      <c r="AH82">
        <v>0</v>
      </c>
      <c r="AI82">
        <v>0</v>
      </c>
      <c r="AJ82">
        <v>0</v>
      </c>
      <c r="AK82">
        <v>82060</v>
      </c>
      <c r="AL82">
        <v>363300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11330</v>
      </c>
      <c r="AV82">
        <v>0</v>
      </c>
      <c r="AW82">
        <v>0</v>
      </c>
      <c r="AX82">
        <v>11330</v>
      </c>
      <c r="AY82">
        <v>0</v>
      </c>
      <c r="AZ82">
        <v>11330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339</v>
      </c>
      <c r="BG82">
        <v>11669</v>
      </c>
      <c r="BH82">
        <v>11669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11669</v>
      </c>
      <c r="BP82">
        <v>456</v>
      </c>
      <c r="BQ82">
        <v>0</v>
      </c>
      <c r="BR82">
        <v>0</v>
      </c>
      <c r="BS82">
        <v>456</v>
      </c>
      <c r="BT82">
        <v>12125</v>
      </c>
      <c r="BU82">
        <v>0</v>
      </c>
      <c r="BV82">
        <v>5942</v>
      </c>
      <c r="BW82">
        <v>0</v>
      </c>
      <c r="BX82">
        <v>6180</v>
      </c>
      <c r="BY82">
        <v>12122</v>
      </c>
      <c r="BZ82">
        <v>0</v>
      </c>
      <c r="CA82">
        <v>0</v>
      </c>
      <c r="CB82">
        <v>43</v>
      </c>
      <c r="CC82">
        <v>0</v>
      </c>
      <c r="CD82">
        <v>0</v>
      </c>
      <c r="CF82">
        <f t="shared" si="19"/>
        <v>445360</v>
      </c>
      <c r="CG82">
        <f t="shared" si="20"/>
        <v>0</v>
      </c>
      <c r="CH82">
        <f t="shared" si="21"/>
        <v>0</v>
      </c>
      <c r="CI82">
        <f t="shared" si="22"/>
        <v>0</v>
      </c>
      <c r="CJ82">
        <f t="shared" si="23"/>
        <v>0</v>
      </c>
      <c r="CK82">
        <f t="shared" si="24"/>
        <v>0</v>
      </c>
      <c r="CL82">
        <f t="shared" si="25"/>
        <v>0</v>
      </c>
      <c r="CM82">
        <f t="shared" si="26"/>
        <v>0</v>
      </c>
      <c r="CN82" s="1">
        <f t="shared" si="27"/>
        <v>19536</v>
      </c>
      <c r="CO82" s="1">
        <f t="shared" si="28"/>
        <v>14536</v>
      </c>
      <c r="CP82">
        <f t="shared" si="29"/>
        <v>0</v>
      </c>
      <c r="CQ82">
        <f t="shared" si="30"/>
        <v>19536</v>
      </c>
      <c r="CR82">
        <f t="shared" si="31"/>
        <v>19536</v>
      </c>
      <c r="CS82">
        <f t="shared" si="32"/>
        <v>5000</v>
      </c>
      <c r="CT82">
        <f t="shared" si="33"/>
        <v>14536</v>
      </c>
      <c r="CU82">
        <f t="shared" si="34"/>
        <v>0</v>
      </c>
      <c r="CV82">
        <f t="shared" si="35"/>
        <v>14536</v>
      </c>
      <c r="CW82">
        <f t="shared" si="36"/>
        <v>436.08</v>
      </c>
      <c r="CX82">
        <f t="shared" si="37"/>
        <v>14972.08</v>
      </c>
      <c r="CY82">
        <f>CX82*pit_weights!A82</f>
        <v>3973873154.0327997</v>
      </c>
    </row>
    <row r="83" spans="1:103">
      <c r="A83">
        <v>321218741</v>
      </c>
      <c r="B83">
        <v>2017</v>
      </c>
      <c r="C83" t="s">
        <v>82</v>
      </c>
      <c r="D83" t="s">
        <v>83</v>
      </c>
      <c r="E83" t="s">
        <v>84</v>
      </c>
      <c r="F83">
        <v>479508</v>
      </c>
      <c r="G83">
        <v>-72000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407508</v>
      </c>
      <c r="AC83">
        <v>0</v>
      </c>
      <c r="AD83">
        <v>0</v>
      </c>
      <c r="AE83">
        <v>0</v>
      </c>
      <c r="AF83">
        <v>407508</v>
      </c>
      <c r="AG83">
        <v>0</v>
      </c>
      <c r="AH83">
        <v>0</v>
      </c>
      <c r="AI83">
        <v>0</v>
      </c>
      <c r="AJ83">
        <v>0</v>
      </c>
      <c r="AK83">
        <v>30579</v>
      </c>
      <c r="AL83">
        <v>376930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12693</v>
      </c>
      <c r="AV83">
        <v>0</v>
      </c>
      <c r="AW83">
        <v>0</v>
      </c>
      <c r="AX83">
        <v>12693</v>
      </c>
      <c r="AY83">
        <v>5000</v>
      </c>
      <c r="AZ83">
        <v>7693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231</v>
      </c>
      <c r="BG83">
        <v>7924</v>
      </c>
      <c r="BH83">
        <v>7924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7924</v>
      </c>
      <c r="BP83">
        <v>0</v>
      </c>
      <c r="BQ83">
        <v>0</v>
      </c>
      <c r="BR83">
        <v>0</v>
      </c>
      <c r="BS83">
        <v>0</v>
      </c>
      <c r="BT83">
        <v>7924</v>
      </c>
      <c r="BU83">
        <v>0</v>
      </c>
      <c r="BV83">
        <v>7924</v>
      </c>
      <c r="BW83">
        <v>0</v>
      </c>
      <c r="BX83">
        <v>0</v>
      </c>
      <c r="BY83">
        <v>7924</v>
      </c>
      <c r="BZ83">
        <v>0</v>
      </c>
      <c r="CA83">
        <v>0</v>
      </c>
      <c r="CB83">
        <v>33</v>
      </c>
      <c r="CC83">
        <v>0</v>
      </c>
      <c r="CD83">
        <v>0</v>
      </c>
      <c r="CF83">
        <f t="shared" si="19"/>
        <v>407508</v>
      </c>
      <c r="CG83">
        <f t="shared" si="20"/>
        <v>0</v>
      </c>
      <c r="CH83">
        <f t="shared" si="21"/>
        <v>0</v>
      </c>
      <c r="CI83">
        <f t="shared" si="22"/>
        <v>0</v>
      </c>
      <c r="CJ83">
        <f t="shared" si="23"/>
        <v>0</v>
      </c>
      <c r="CK83">
        <f t="shared" si="24"/>
        <v>0</v>
      </c>
      <c r="CL83">
        <f t="shared" si="25"/>
        <v>0</v>
      </c>
      <c r="CM83">
        <f t="shared" si="26"/>
        <v>0</v>
      </c>
      <c r="CN83" s="1">
        <f t="shared" si="27"/>
        <v>15750.800000000001</v>
      </c>
      <c r="CO83" s="1">
        <f t="shared" si="28"/>
        <v>10750.800000000001</v>
      </c>
      <c r="CP83">
        <f t="shared" si="29"/>
        <v>0</v>
      </c>
      <c r="CQ83">
        <f t="shared" si="30"/>
        <v>15750.800000000001</v>
      </c>
      <c r="CR83">
        <f t="shared" si="31"/>
        <v>15750.800000000001</v>
      </c>
      <c r="CS83">
        <f t="shared" si="32"/>
        <v>5000</v>
      </c>
      <c r="CT83">
        <f t="shared" si="33"/>
        <v>10750.800000000001</v>
      </c>
      <c r="CU83">
        <f t="shared" si="34"/>
        <v>0</v>
      </c>
      <c r="CV83">
        <f t="shared" si="35"/>
        <v>10750.800000000001</v>
      </c>
      <c r="CW83">
        <f t="shared" si="36"/>
        <v>322.524</v>
      </c>
      <c r="CX83">
        <f t="shared" si="37"/>
        <v>11073.324000000001</v>
      </c>
      <c r="CY83">
        <f>CX83*pit_weights!A83</f>
        <v>2939069586.1568398</v>
      </c>
    </row>
    <row r="84" spans="1:103">
      <c r="A84">
        <v>277724146</v>
      </c>
      <c r="B84">
        <v>2017</v>
      </c>
      <c r="C84" t="s">
        <v>82</v>
      </c>
      <c r="D84" t="s">
        <v>83</v>
      </c>
      <c r="E84" t="s">
        <v>84</v>
      </c>
      <c r="F84">
        <v>378268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269</v>
      </c>
      <c r="AB84">
        <v>378537</v>
      </c>
      <c r="AC84">
        <v>0</v>
      </c>
      <c r="AD84">
        <v>0</v>
      </c>
      <c r="AE84">
        <v>0</v>
      </c>
      <c r="AF84">
        <v>378537</v>
      </c>
      <c r="AG84">
        <v>0</v>
      </c>
      <c r="AH84">
        <v>0</v>
      </c>
      <c r="AI84">
        <v>0</v>
      </c>
      <c r="AJ84">
        <v>0</v>
      </c>
      <c r="AK84">
        <v>79769</v>
      </c>
      <c r="AL84">
        <v>298770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4877</v>
      </c>
      <c r="AV84">
        <v>0</v>
      </c>
      <c r="AW84">
        <v>0</v>
      </c>
      <c r="AX84">
        <v>4877</v>
      </c>
      <c r="AY84">
        <v>4877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6460</v>
      </c>
      <c r="BW84">
        <v>0</v>
      </c>
      <c r="BX84">
        <v>0</v>
      </c>
      <c r="BY84">
        <v>6460</v>
      </c>
      <c r="BZ84">
        <v>0</v>
      </c>
      <c r="CA84">
        <v>6460</v>
      </c>
      <c r="CB84">
        <v>35</v>
      </c>
      <c r="CC84">
        <v>0</v>
      </c>
      <c r="CD84">
        <v>0</v>
      </c>
      <c r="CF84">
        <f t="shared" si="19"/>
        <v>378537</v>
      </c>
      <c r="CG84">
        <f t="shared" si="20"/>
        <v>0</v>
      </c>
      <c r="CH84">
        <f t="shared" si="21"/>
        <v>0</v>
      </c>
      <c r="CI84">
        <f t="shared" si="22"/>
        <v>0</v>
      </c>
      <c r="CJ84">
        <f t="shared" si="23"/>
        <v>0</v>
      </c>
      <c r="CK84">
        <f t="shared" si="24"/>
        <v>0</v>
      </c>
      <c r="CL84">
        <f t="shared" si="25"/>
        <v>0</v>
      </c>
      <c r="CM84">
        <f t="shared" si="26"/>
        <v>0</v>
      </c>
      <c r="CN84" s="1">
        <f t="shared" si="27"/>
        <v>12853.7</v>
      </c>
      <c r="CO84" s="1">
        <f t="shared" si="28"/>
        <v>7853.7000000000007</v>
      </c>
      <c r="CP84">
        <f t="shared" si="29"/>
        <v>0</v>
      </c>
      <c r="CQ84">
        <f t="shared" si="30"/>
        <v>12853.7</v>
      </c>
      <c r="CR84">
        <f t="shared" si="31"/>
        <v>12853.7</v>
      </c>
      <c r="CS84">
        <f t="shared" si="32"/>
        <v>5000</v>
      </c>
      <c r="CT84">
        <f t="shared" si="33"/>
        <v>7853.7000000000007</v>
      </c>
      <c r="CU84">
        <f t="shared" si="34"/>
        <v>0</v>
      </c>
      <c r="CV84">
        <f t="shared" si="35"/>
        <v>7853.7000000000007</v>
      </c>
      <c r="CW84">
        <f t="shared" si="36"/>
        <v>235.61100000000002</v>
      </c>
      <c r="CX84">
        <f t="shared" si="37"/>
        <v>8089.3110000000006</v>
      </c>
      <c r="CY84">
        <f>CX84*pit_weights!A84</f>
        <v>2147056108.2710099</v>
      </c>
    </row>
    <row r="85" spans="1:103">
      <c r="A85">
        <v>286493529</v>
      </c>
      <c r="B85">
        <v>2017</v>
      </c>
      <c r="C85" t="s">
        <v>82</v>
      </c>
      <c r="D85" t="s">
        <v>83</v>
      </c>
      <c r="E85" t="s">
        <v>84</v>
      </c>
      <c r="F85">
        <v>927146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927146</v>
      </c>
      <c r="AC85">
        <v>0</v>
      </c>
      <c r="AD85">
        <v>0</v>
      </c>
      <c r="AE85">
        <v>0</v>
      </c>
      <c r="AF85">
        <v>927146</v>
      </c>
      <c r="AG85">
        <v>0</v>
      </c>
      <c r="AH85">
        <v>0</v>
      </c>
      <c r="AI85">
        <v>0</v>
      </c>
      <c r="AJ85">
        <v>0</v>
      </c>
      <c r="AK85">
        <v>210000</v>
      </c>
      <c r="AL85">
        <v>717150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68430</v>
      </c>
      <c r="AV85">
        <v>0</v>
      </c>
      <c r="AW85">
        <v>0</v>
      </c>
      <c r="AX85">
        <v>68430</v>
      </c>
      <c r="AY85">
        <v>0</v>
      </c>
      <c r="AZ85">
        <v>68430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2053</v>
      </c>
      <c r="BG85">
        <v>70483</v>
      </c>
      <c r="BH85">
        <v>70483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70483</v>
      </c>
      <c r="BP85">
        <v>0</v>
      </c>
      <c r="BQ85">
        <v>0</v>
      </c>
      <c r="BR85">
        <v>0</v>
      </c>
      <c r="BS85">
        <v>0</v>
      </c>
      <c r="BT85">
        <v>70483</v>
      </c>
      <c r="BU85">
        <v>0</v>
      </c>
      <c r="BV85">
        <v>82843</v>
      </c>
      <c r="BW85">
        <v>0</v>
      </c>
      <c r="BX85">
        <v>0</v>
      </c>
      <c r="BY85">
        <v>82843</v>
      </c>
      <c r="BZ85">
        <v>0</v>
      </c>
      <c r="CA85">
        <v>12360</v>
      </c>
      <c r="CB85">
        <v>33</v>
      </c>
      <c r="CC85">
        <v>0</v>
      </c>
      <c r="CD85">
        <v>0</v>
      </c>
      <c r="CF85">
        <f t="shared" si="19"/>
        <v>927146</v>
      </c>
      <c r="CG85">
        <f t="shared" si="20"/>
        <v>0</v>
      </c>
      <c r="CH85">
        <f t="shared" si="21"/>
        <v>0</v>
      </c>
      <c r="CI85">
        <f t="shared" si="22"/>
        <v>0</v>
      </c>
      <c r="CJ85">
        <f t="shared" si="23"/>
        <v>0</v>
      </c>
      <c r="CK85">
        <f t="shared" si="24"/>
        <v>0</v>
      </c>
      <c r="CL85">
        <f t="shared" si="25"/>
        <v>0</v>
      </c>
      <c r="CM85">
        <f t="shared" si="26"/>
        <v>0</v>
      </c>
      <c r="CN85" s="1">
        <f t="shared" si="27"/>
        <v>110429.20000000001</v>
      </c>
      <c r="CO85" s="1">
        <f t="shared" si="28"/>
        <v>105429.20000000001</v>
      </c>
      <c r="CP85">
        <f t="shared" si="29"/>
        <v>85429.200000000012</v>
      </c>
      <c r="CQ85">
        <f t="shared" si="30"/>
        <v>110429.20000000001</v>
      </c>
      <c r="CR85">
        <f t="shared" si="31"/>
        <v>110429.20000000001</v>
      </c>
      <c r="CS85">
        <f t="shared" si="32"/>
        <v>0</v>
      </c>
      <c r="CT85">
        <f t="shared" si="33"/>
        <v>110429.20000000001</v>
      </c>
      <c r="CU85">
        <f t="shared" si="34"/>
        <v>0</v>
      </c>
      <c r="CV85">
        <f t="shared" si="35"/>
        <v>110429.20000000001</v>
      </c>
      <c r="CW85">
        <f t="shared" si="36"/>
        <v>3312.8760000000002</v>
      </c>
      <c r="CX85">
        <f t="shared" si="37"/>
        <v>113742.07600000002</v>
      </c>
      <c r="CY85">
        <f>CX85*pit_weights!A85</f>
        <v>30189297833.057159</v>
      </c>
    </row>
    <row r="86" spans="1:103">
      <c r="A86">
        <v>332443612</v>
      </c>
      <c r="B86">
        <v>2017</v>
      </c>
      <c r="C86" t="s">
        <v>82</v>
      </c>
      <c r="D86" t="s">
        <v>83</v>
      </c>
      <c r="E86" t="s">
        <v>84</v>
      </c>
      <c r="F86">
        <v>2142620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2142620</v>
      </c>
      <c r="AC86">
        <v>0</v>
      </c>
      <c r="AD86">
        <v>0</v>
      </c>
      <c r="AE86">
        <v>0</v>
      </c>
      <c r="AF86">
        <v>2142620</v>
      </c>
      <c r="AG86">
        <v>0</v>
      </c>
      <c r="AH86">
        <v>0</v>
      </c>
      <c r="AI86">
        <v>0</v>
      </c>
      <c r="AJ86">
        <v>0</v>
      </c>
      <c r="AK86">
        <v>150000</v>
      </c>
      <c r="AL86">
        <v>1992620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422786</v>
      </c>
      <c r="AV86">
        <v>0</v>
      </c>
      <c r="AW86">
        <v>0</v>
      </c>
      <c r="AX86">
        <v>422786</v>
      </c>
      <c r="AY86">
        <v>0</v>
      </c>
      <c r="AZ86">
        <v>422786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12684</v>
      </c>
      <c r="BG86">
        <v>435470</v>
      </c>
      <c r="BH86">
        <v>435470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435470</v>
      </c>
      <c r="BP86">
        <v>0</v>
      </c>
      <c r="BQ86">
        <v>0</v>
      </c>
      <c r="BR86">
        <v>0</v>
      </c>
      <c r="BS86">
        <v>0</v>
      </c>
      <c r="BT86">
        <v>435470</v>
      </c>
      <c r="BU86">
        <v>0</v>
      </c>
      <c r="BV86">
        <v>435470</v>
      </c>
      <c r="BW86">
        <v>0</v>
      </c>
      <c r="BX86">
        <v>0</v>
      </c>
      <c r="BY86">
        <v>435470</v>
      </c>
      <c r="BZ86">
        <v>0</v>
      </c>
      <c r="CA86">
        <v>0</v>
      </c>
      <c r="CB86">
        <v>36</v>
      </c>
      <c r="CC86">
        <v>0</v>
      </c>
      <c r="CD86">
        <v>0</v>
      </c>
      <c r="CF86">
        <f t="shared" si="19"/>
        <v>2142620</v>
      </c>
      <c r="CG86">
        <f t="shared" si="20"/>
        <v>0</v>
      </c>
      <c r="CH86">
        <f t="shared" si="21"/>
        <v>0</v>
      </c>
      <c r="CI86">
        <f t="shared" si="22"/>
        <v>0</v>
      </c>
      <c r="CJ86">
        <f t="shared" si="23"/>
        <v>0</v>
      </c>
      <c r="CK86">
        <f t="shared" si="24"/>
        <v>0</v>
      </c>
      <c r="CL86">
        <f t="shared" si="25"/>
        <v>0</v>
      </c>
      <c r="CM86">
        <f t="shared" si="26"/>
        <v>0</v>
      </c>
      <c r="CN86" s="1">
        <f t="shared" si="27"/>
        <v>467786</v>
      </c>
      <c r="CO86" s="1">
        <f t="shared" si="28"/>
        <v>462786</v>
      </c>
      <c r="CP86">
        <f t="shared" si="29"/>
        <v>442786</v>
      </c>
      <c r="CQ86">
        <f t="shared" si="30"/>
        <v>467786</v>
      </c>
      <c r="CR86">
        <f t="shared" si="31"/>
        <v>467786</v>
      </c>
      <c r="CS86">
        <f t="shared" si="32"/>
        <v>0</v>
      </c>
      <c r="CT86">
        <f t="shared" si="33"/>
        <v>467786</v>
      </c>
      <c r="CU86">
        <f t="shared" si="34"/>
        <v>0</v>
      </c>
      <c r="CV86">
        <f t="shared" si="35"/>
        <v>467786</v>
      </c>
      <c r="CW86">
        <f t="shared" si="36"/>
        <v>14033.58</v>
      </c>
      <c r="CX86">
        <f t="shared" si="37"/>
        <v>481819.58</v>
      </c>
      <c r="CY86">
        <f>CX86*pit_weights!A86</f>
        <v>127884027740.2578</v>
      </c>
    </row>
    <row r="87" spans="1:103">
      <c r="A87">
        <v>295670623</v>
      </c>
      <c r="B87">
        <v>2017</v>
      </c>
      <c r="C87" t="s">
        <v>82</v>
      </c>
      <c r="D87" t="s">
        <v>83</v>
      </c>
      <c r="E87" t="s">
        <v>84</v>
      </c>
      <c r="F87">
        <v>958829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289471</v>
      </c>
      <c r="AB87">
        <v>1248300</v>
      </c>
      <c r="AC87">
        <v>0</v>
      </c>
      <c r="AD87">
        <v>0</v>
      </c>
      <c r="AE87">
        <v>0</v>
      </c>
      <c r="AF87">
        <v>1248300</v>
      </c>
      <c r="AG87">
        <v>0</v>
      </c>
      <c r="AH87">
        <v>0</v>
      </c>
      <c r="AI87">
        <v>0</v>
      </c>
      <c r="AJ87">
        <v>0</v>
      </c>
      <c r="AK87">
        <v>71000</v>
      </c>
      <c r="AL87">
        <v>1177300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178190</v>
      </c>
      <c r="AV87">
        <v>0</v>
      </c>
      <c r="AW87">
        <v>0</v>
      </c>
      <c r="AX87">
        <v>178190</v>
      </c>
      <c r="AY87">
        <v>0</v>
      </c>
      <c r="AZ87">
        <v>178190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5346</v>
      </c>
      <c r="BG87">
        <v>183536</v>
      </c>
      <c r="BH87">
        <v>183536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183536</v>
      </c>
      <c r="BP87">
        <v>0</v>
      </c>
      <c r="BQ87">
        <v>1390</v>
      </c>
      <c r="BR87">
        <v>1400</v>
      </c>
      <c r="BS87">
        <v>2790</v>
      </c>
      <c r="BT87">
        <v>186326</v>
      </c>
      <c r="BU87">
        <v>0</v>
      </c>
      <c r="BV87">
        <v>155697</v>
      </c>
      <c r="BW87">
        <v>0</v>
      </c>
      <c r="BX87">
        <v>35630</v>
      </c>
      <c r="BY87">
        <v>191327</v>
      </c>
      <c r="BZ87">
        <v>0</v>
      </c>
      <c r="CA87">
        <v>5000</v>
      </c>
      <c r="CB87">
        <v>36</v>
      </c>
      <c r="CC87">
        <v>0</v>
      </c>
      <c r="CD87">
        <v>0</v>
      </c>
      <c r="CF87">
        <f t="shared" si="19"/>
        <v>1248300</v>
      </c>
      <c r="CG87">
        <f t="shared" si="20"/>
        <v>0</v>
      </c>
      <c r="CH87">
        <f t="shared" si="21"/>
        <v>0</v>
      </c>
      <c r="CI87">
        <f t="shared" si="22"/>
        <v>0</v>
      </c>
      <c r="CJ87">
        <f t="shared" si="23"/>
        <v>0</v>
      </c>
      <c r="CK87">
        <f t="shared" si="24"/>
        <v>0</v>
      </c>
      <c r="CL87">
        <f t="shared" si="25"/>
        <v>0</v>
      </c>
      <c r="CM87">
        <f t="shared" si="26"/>
        <v>0</v>
      </c>
      <c r="CN87" s="1">
        <f t="shared" si="27"/>
        <v>199490</v>
      </c>
      <c r="CO87" s="1">
        <f t="shared" si="28"/>
        <v>194490</v>
      </c>
      <c r="CP87">
        <f t="shared" si="29"/>
        <v>174490</v>
      </c>
      <c r="CQ87">
        <f t="shared" si="30"/>
        <v>199490</v>
      </c>
      <c r="CR87">
        <f t="shared" si="31"/>
        <v>199490</v>
      </c>
      <c r="CS87">
        <f t="shared" si="32"/>
        <v>0</v>
      </c>
      <c r="CT87">
        <f t="shared" si="33"/>
        <v>199490</v>
      </c>
      <c r="CU87">
        <f t="shared" si="34"/>
        <v>0</v>
      </c>
      <c r="CV87">
        <f t="shared" si="35"/>
        <v>199490</v>
      </c>
      <c r="CW87">
        <f t="shared" si="36"/>
        <v>5984.7</v>
      </c>
      <c r="CX87">
        <f t="shared" si="37"/>
        <v>205474.7</v>
      </c>
      <c r="CY87">
        <f>CX87*pit_weights!A87</f>
        <v>54536870906.576996</v>
      </c>
    </row>
    <row r="88" spans="1:103">
      <c r="A88">
        <v>270103464</v>
      </c>
      <c r="B88">
        <v>2017</v>
      </c>
      <c r="C88" t="s">
        <v>82</v>
      </c>
      <c r="D88" t="s">
        <v>85</v>
      </c>
      <c r="E88" t="s">
        <v>84</v>
      </c>
      <c r="F88">
        <v>294998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181037</v>
      </c>
      <c r="AB88">
        <v>476035</v>
      </c>
      <c r="AC88">
        <v>0</v>
      </c>
      <c r="AD88">
        <v>0</v>
      </c>
      <c r="AE88">
        <v>0</v>
      </c>
      <c r="AF88">
        <v>476035</v>
      </c>
      <c r="AG88">
        <v>0</v>
      </c>
      <c r="AH88">
        <v>0</v>
      </c>
      <c r="AI88">
        <v>0</v>
      </c>
      <c r="AJ88">
        <v>0</v>
      </c>
      <c r="AK88">
        <v>3521</v>
      </c>
      <c r="AL88">
        <v>472510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17251</v>
      </c>
      <c r="AV88">
        <v>0</v>
      </c>
      <c r="AW88">
        <v>0</v>
      </c>
      <c r="AX88">
        <v>17251</v>
      </c>
      <c r="AY88">
        <v>5000</v>
      </c>
      <c r="AZ88">
        <v>12251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368</v>
      </c>
      <c r="BG88">
        <v>12619</v>
      </c>
      <c r="BH88">
        <v>12619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12619</v>
      </c>
      <c r="BP88">
        <v>0</v>
      </c>
      <c r="BQ88">
        <v>0</v>
      </c>
      <c r="BR88">
        <v>0</v>
      </c>
      <c r="BS88">
        <v>0</v>
      </c>
      <c r="BT88">
        <v>12619</v>
      </c>
      <c r="BU88">
        <v>0</v>
      </c>
      <c r="BV88">
        <v>0</v>
      </c>
      <c r="BW88">
        <v>0</v>
      </c>
      <c r="BX88">
        <v>12620</v>
      </c>
      <c r="BY88">
        <v>12620</v>
      </c>
      <c r="BZ88">
        <v>0</v>
      </c>
      <c r="CA88">
        <v>0</v>
      </c>
      <c r="CB88">
        <v>71</v>
      </c>
      <c r="CC88">
        <v>0</v>
      </c>
      <c r="CD88">
        <v>1</v>
      </c>
      <c r="CF88">
        <f t="shared" si="19"/>
        <v>476035</v>
      </c>
      <c r="CG88">
        <f t="shared" si="20"/>
        <v>0</v>
      </c>
      <c r="CH88">
        <f t="shared" si="21"/>
        <v>0</v>
      </c>
      <c r="CI88">
        <f t="shared" si="22"/>
        <v>0</v>
      </c>
      <c r="CJ88">
        <f t="shared" si="23"/>
        <v>0</v>
      </c>
      <c r="CK88">
        <f t="shared" si="24"/>
        <v>0</v>
      </c>
      <c r="CL88">
        <f t="shared" si="25"/>
        <v>0</v>
      </c>
      <c r="CM88">
        <f t="shared" si="26"/>
        <v>0</v>
      </c>
      <c r="CN88" s="1">
        <f t="shared" si="27"/>
        <v>22603.5</v>
      </c>
      <c r="CO88" s="1">
        <f t="shared" si="28"/>
        <v>17603.5</v>
      </c>
      <c r="CP88">
        <f t="shared" si="29"/>
        <v>0</v>
      </c>
      <c r="CQ88">
        <f t="shared" si="30"/>
        <v>17603.5</v>
      </c>
      <c r="CR88">
        <f t="shared" si="31"/>
        <v>17603.5</v>
      </c>
      <c r="CS88">
        <f t="shared" si="32"/>
        <v>5000</v>
      </c>
      <c r="CT88">
        <f t="shared" si="33"/>
        <v>12603.5</v>
      </c>
      <c r="CU88">
        <f t="shared" si="34"/>
        <v>0</v>
      </c>
      <c r="CV88">
        <f t="shared" si="35"/>
        <v>12603.5</v>
      </c>
      <c r="CW88">
        <f t="shared" si="36"/>
        <v>378.10499999999996</v>
      </c>
      <c r="CX88">
        <f t="shared" si="37"/>
        <v>12981.605</v>
      </c>
      <c r="CY88">
        <f>CX88*pit_weights!A88</f>
        <v>3445563449.1505494</v>
      </c>
    </row>
    <row r="89" spans="1:103">
      <c r="A89">
        <v>289343539</v>
      </c>
      <c r="B89">
        <v>2017</v>
      </c>
      <c r="C89" t="s">
        <v>82</v>
      </c>
      <c r="D89" t="s">
        <v>83</v>
      </c>
      <c r="E89" t="s">
        <v>84</v>
      </c>
      <c r="F89">
        <v>1255034</v>
      </c>
      <c r="G89">
        <v>-9999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44776</v>
      </c>
      <c r="AB89">
        <v>1289811</v>
      </c>
      <c r="AC89">
        <v>0</v>
      </c>
      <c r="AD89">
        <v>0</v>
      </c>
      <c r="AE89">
        <v>0</v>
      </c>
      <c r="AF89">
        <v>1289811</v>
      </c>
      <c r="AG89">
        <v>0</v>
      </c>
      <c r="AH89">
        <v>0</v>
      </c>
      <c r="AI89">
        <v>0</v>
      </c>
      <c r="AJ89">
        <v>0</v>
      </c>
      <c r="AK89">
        <v>179796</v>
      </c>
      <c r="AL89">
        <v>1110020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153003</v>
      </c>
      <c r="AV89">
        <v>0</v>
      </c>
      <c r="AW89">
        <v>0</v>
      </c>
      <c r="AX89">
        <v>153003</v>
      </c>
      <c r="AY89">
        <v>0</v>
      </c>
      <c r="AZ89">
        <v>153003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4590</v>
      </c>
      <c r="BG89">
        <v>157593</v>
      </c>
      <c r="BH89">
        <v>157593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157593</v>
      </c>
      <c r="BP89">
        <v>0</v>
      </c>
      <c r="BQ89">
        <v>0</v>
      </c>
      <c r="BR89">
        <v>0</v>
      </c>
      <c r="BS89">
        <v>0</v>
      </c>
      <c r="BT89">
        <v>157593</v>
      </c>
      <c r="BU89">
        <v>0</v>
      </c>
      <c r="BV89">
        <v>147495</v>
      </c>
      <c r="BW89">
        <v>0</v>
      </c>
      <c r="BX89">
        <v>10100</v>
      </c>
      <c r="BY89">
        <v>157595</v>
      </c>
      <c r="BZ89">
        <v>0</v>
      </c>
      <c r="CA89">
        <v>0</v>
      </c>
      <c r="CB89">
        <v>60</v>
      </c>
      <c r="CC89">
        <v>0</v>
      </c>
      <c r="CD89">
        <v>1</v>
      </c>
      <c r="CF89">
        <f t="shared" si="19"/>
        <v>1289811</v>
      </c>
      <c r="CG89">
        <f t="shared" si="20"/>
        <v>0</v>
      </c>
      <c r="CH89">
        <f t="shared" si="21"/>
        <v>0</v>
      </c>
      <c r="CI89">
        <f t="shared" si="22"/>
        <v>0</v>
      </c>
      <c r="CJ89">
        <f t="shared" si="23"/>
        <v>0</v>
      </c>
      <c r="CK89">
        <f t="shared" si="24"/>
        <v>0</v>
      </c>
      <c r="CL89">
        <f t="shared" si="25"/>
        <v>0</v>
      </c>
      <c r="CM89">
        <f t="shared" si="26"/>
        <v>0</v>
      </c>
      <c r="CN89" s="1">
        <f t="shared" si="27"/>
        <v>211943.3</v>
      </c>
      <c r="CO89" s="1">
        <f t="shared" si="28"/>
        <v>206943.3</v>
      </c>
      <c r="CP89">
        <f t="shared" si="29"/>
        <v>186943.3</v>
      </c>
      <c r="CQ89">
        <f t="shared" si="30"/>
        <v>206943.3</v>
      </c>
      <c r="CR89">
        <f t="shared" si="31"/>
        <v>206943.3</v>
      </c>
      <c r="CS89">
        <f t="shared" si="32"/>
        <v>0</v>
      </c>
      <c r="CT89">
        <f t="shared" si="33"/>
        <v>206943.3</v>
      </c>
      <c r="CU89">
        <f t="shared" si="34"/>
        <v>0</v>
      </c>
      <c r="CV89">
        <f t="shared" si="35"/>
        <v>206943.3</v>
      </c>
      <c r="CW89">
        <f t="shared" si="36"/>
        <v>6208.2989999999991</v>
      </c>
      <c r="CX89">
        <f t="shared" si="37"/>
        <v>213151.59899999999</v>
      </c>
      <c r="CY89">
        <f>CX89*pit_weights!A89</f>
        <v>56574465071.337082</v>
      </c>
    </row>
    <row r="90" spans="1:103">
      <c r="A90">
        <v>283592728</v>
      </c>
      <c r="B90">
        <v>2017</v>
      </c>
      <c r="C90" t="s">
        <v>82</v>
      </c>
      <c r="D90" t="s">
        <v>83</v>
      </c>
      <c r="E90" t="s">
        <v>84</v>
      </c>
      <c r="F90">
        <v>1503621</v>
      </c>
      <c r="G90">
        <v>-200000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1303621</v>
      </c>
      <c r="AC90">
        <v>0</v>
      </c>
      <c r="AD90">
        <v>0</v>
      </c>
      <c r="AE90">
        <v>0</v>
      </c>
      <c r="AF90">
        <v>1303621</v>
      </c>
      <c r="AG90">
        <v>0</v>
      </c>
      <c r="AH90">
        <v>0</v>
      </c>
      <c r="AI90">
        <v>0</v>
      </c>
      <c r="AJ90">
        <v>0</v>
      </c>
      <c r="AK90">
        <v>182499</v>
      </c>
      <c r="AL90">
        <v>1121120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161336</v>
      </c>
      <c r="AV90">
        <v>0</v>
      </c>
      <c r="AW90">
        <v>0</v>
      </c>
      <c r="AX90">
        <v>161336</v>
      </c>
      <c r="AY90">
        <v>0</v>
      </c>
      <c r="AZ90">
        <v>161336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4840</v>
      </c>
      <c r="BG90">
        <v>166176</v>
      </c>
      <c r="BH90">
        <v>166176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166176</v>
      </c>
      <c r="BP90">
        <v>0</v>
      </c>
      <c r="BQ90">
        <v>0</v>
      </c>
      <c r="BR90">
        <v>0</v>
      </c>
      <c r="BS90">
        <v>0</v>
      </c>
      <c r="BT90">
        <v>166176</v>
      </c>
      <c r="BU90">
        <v>0</v>
      </c>
      <c r="BV90">
        <v>198161</v>
      </c>
      <c r="BW90">
        <v>0</v>
      </c>
      <c r="BX90">
        <v>0</v>
      </c>
      <c r="BY90">
        <v>198161</v>
      </c>
      <c r="BZ90">
        <v>0</v>
      </c>
      <c r="CA90">
        <v>31990</v>
      </c>
      <c r="CB90">
        <v>36</v>
      </c>
      <c r="CC90">
        <v>0</v>
      </c>
      <c r="CD90">
        <v>0</v>
      </c>
      <c r="CF90">
        <f t="shared" si="19"/>
        <v>1303621</v>
      </c>
      <c r="CG90">
        <f t="shared" si="20"/>
        <v>0</v>
      </c>
      <c r="CH90">
        <f t="shared" si="21"/>
        <v>0</v>
      </c>
      <c r="CI90">
        <f t="shared" si="22"/>
        <v>0</v>
      </c>
      <c r="CJ90">
        <f t="shared" si="23"/>
        <v>0</v>
      </c>
      <c r="CK90">
        <f t="shared" si="24"/>
        <v>0</v>
      </c>
      <c r="CL90">
        <f t="shared" si="25"/>
        <v>0</v>
      </c>
      <c r="CM90">
        <f t="shared" si="26"/>
        <v>0</v>
      </c>
      <c r="CN90" s="1">
        <f t="shared" si="27"/>
        <v>216086.3</v>
      </c>
      <c r="CO90" s="1">
        <f t="shared" si="28"/>
        <v>211086.3</v>
      </c>
      <c r="CP90">
        <f t="shared" si="29"/>
        <v>191086.3</v>
      </c>
      <c r="CQ90">
        <f t="shared" si="30"/>
        <v>216086.3</v>
      </c>
      <c r="CR90">
        <f t="shared" si="31"/>
        <v>216086.3</v>
      </c>
      <c r="CS90">
        <f t="shared" si="32"/>
        <v>0</v>
      </c>
      <c r="CT90">
        <f t="shared" si="33"/>
        <v>216086.3</v>
      </c>
      <c r="CU90">
        <f t="shared" si="34"/>
        <v>0</v>
      </c>
      <c r="CV90">
        <f t="shared" si="35"/>
        <v>216086.3</v>
      </c>
      <c r="CW90">
        <f t="shared" si="36"/>
        <v>6482.588999999999</v>
      </c>
      <c r="CX90">
        <f t="shared" si="37"/>
        <v>222568.889</v>
      </c>
      <c r="CY90">
        <f>CX90*pit_weights!A90</f>
        <v>59073991918.290985</v>
      </c>
    </row>
    <row r="91" spans="1:103">
      <c r="A91">
        <v>288789742</v>
      </c>
      <c r="B91">
        <v>2017</v>
      </c>
      <c r="C91" t="s">
        <v>82</v>
      </c>
      <c r="D91" t="s">
        <v>83</v>
      </c>
      <c r="E91" t="s">
        <v>84</v>
      </c>
      <c r="F91">
        <v>1155397</v>
      </c>
      <c r="G91">
        <v>-200000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955397</v>
      </c>
      <c r="AC91">
        <v>0</v>
      </c>
      <c r="AD91">
        <v>0</v>
      </c>
      <c r="AE91">
        <v>0</v>
      </c>
      <c r="AF91">
        <v>955397</v>
      </c>
      <c r="AG91">
        <v>0</v>
      </c>
      <c r="AH91">
        <v>0</v>
      </c>
      <c r="AI91">
        <v>0</v>
      </c>
      <c r="AJ91">
        <v>0</v>
      </c>
      <c r="AK91">
        <v>150000</v>
      </c>
      <c r="AL91">
        <v>805400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86080</v>
      </c>
      <c r="AV91">
        <v>0</v>
      </c>
      <c r="AW91">
        <v>0</v>
      </c>
      <c r="AX91">
        <v>86080</v>
      </c>
      <c r="AY91">
        <v>0</v>
      </c>
      <c r="AZ91">
        <v>86080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2582</v>
      </c>
      <c r="BG91">
        <v>88662</v>
      </c>
      <c r="BH91">
        <v>88662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88662</v>
      </c>
      <c r="BP91">
        <v>0</v>
      </c>
      <c r="BQ91">
        <v>0</v>
      </c>
      <c r="BR91">
        <v>0</v>
      </c>
      <c r="BS91">
        <v>0</v>
      </c>
      <c r="BT91">
        <v>88662</v>
      </c>
      <c r="BU91">
        <v>0</v>
      </c>
      <c r="BV91">
        <v>131790</v>
      </c>
      <c r="BW91">
        <v>0</v>
      </c>
      <c r="BX91">
        <v>0</v>
      </c>
      <c r="BY91">
        <v>131790</v>
      </c>
      <c r="BZ91">
        <v>0</v>
      </c>
      <c r="CA91">
        <v>43130</v>
      </c>
      <c r="CB91">
        <v>32</v>
      </c>
      <c r="CC91">
        <v>0</v>
      </c>
      <c r="CD91">
        <v>0</v>
      </c>
      <c r="CF91">
        <f t="shared" si="19"/>
        <v>955397</v>
      </c>
      <c r="CG91">
        <f t="shared" si="20"/>
        <v>0</v>
      </c>
      <c r="CH91">
        <f t="shared" si="21"/>
        <v>0</v>
      </c>
      <c r="CI91">
        <f t="shared" si="22"/>
        <v>0</v>
      </c>
      <c r="CJ91">
        <f t="shared" si="23"/>
        <v>0</v>
      </c>
      <c r="CK91">
        <f t="shared" si="24"/>
        <v>0</v>
      </c>
      <c r="CL91">
        <f t="shared" si="25"/>
        <v>0</v>
      </c>
      <c r="CM91">
        <f t="shared" si="26"/>
        <v>0</v>
      </c>
      <c r="CN91" s="1">
        <f t="shared" si="27"/>
        <v>116079.40000000001</v>
      </c>
      <c r="CO91" s="1">
        <f t="shared" si="28"/>
        <v>111079.40000000001</v>
      </c>
      <c r="CP91">
        <f t="shared" si="29"/>
        <v>91079.400000000009</v>
      </c>
      <c r="CQ91">
        <f t="shared" si="30"/>
        <v>116079.40000000001</v>
      </c>
      <c r="CR91">
        <f t="shared" si="31"/>
        <v>116079.40000000001</v>
      </c>
      <c r="CS91">
        <f t="shared" si="32"/>
        <v>0</v>
      </c>
      <c r="CT91">
        <f t="shared" si="33"/>
        <v>116079.40000000001</v>
      </c>
      <c r="CU91">
        <f t="shared" si="34"/>
        <v>0</v>
      </c>
      <c r="CV91">
        <f t="shared" si="35"/>
        <v>116079.40000000001</v>
      </c>
      <c r="CW91">
        <f t="shared" si="36"/>
        <v>3482.3820000000001</v>
      </c>
      <c r="CX91">
        <f t="shared" si="37"/>
        <v>119561.78200000001</v>
      </c>
      <c r="CY91">
        <f>CX91*pit_weights!A91</f>
        <v>31733957856.097618</v>
      </c>
    </row>
    <row r="92" spans="1:103">
      <c r="A92">
        <v>273864920</v>
      </c>
      <c r="B92">
        <v>2017</v>
      </c>
      <c r="C92" t="s">
        <v>82</v>
      </c>
      <c r="D92" t="s">
        <v>85</v>
      </c>
      <c r="E92" t="s">
        <v>84</v>
      </c>
      <c r="F92">
        <v>754322</v>
      </c>
      <c r="G92">
        <v>-200000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8046</v>
      </c>
      <c r="AB92">
        <v>562368</v>
      </c>
      <c r="AC92">
        <v>0</v>
      </c>
      <c r="AD92">
        <v>0</v>
      </c>
      <c r="AE92">
        <v>0</v>
      </c>
      <c r="AF92">
        <v>562368</v>
      </c>
      <c r="AG92">
        <v>0</v>
      </c>
      <c r="AH92">
        <v>0</v>
      </c>
      <c r="AI92">
        <v>0</v>
      </c>
      <c r="AJ92">
        <v>0</v>
      </c>
      <c r="AK92">
        <v>300911</v>
      </c>
      <c r="AL92">
        <v>261460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1146</v>
      </c>
      <c r="AV92">
        <v>0</v>
      </c>
      <c r="AW92">
        <v>0</v>
      </c>
      <c r="AX92">
        <v>1146</v>
      </c>
      <c r="AY92">
        <v>1146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19903</v>
      </c>
      <c r="BW92">
        <v>0</v>
      </c>
      <c r="BX92">
        <v>0</v>
      </c>
      <c r="BY92">
        <v>19903</v>
      </c>
      <c r="BZ92">
        <v>0</v>
      </c>
      <c r="CA92">
        <v>19900</v>
      </c>
      <c r="CB92">
        <v>46</v>
      </c>
      <c r="CC92">
        <v>0</v>
      </c>
      <c r="CD92">
        <v>0</v>
      </c>
      <c r="CF92">
        <f t="shared" si="19"/>
        <v>562368</v>
      </c>
      <c r="CG92">
        <f t="shared" si="20"/>
        <v>0</v>
      </c>
      <c r="CH92">
        <f t="shared" si="21"/>
        <v>0</v>
      </c>
      <c r="CI92">
        <f t="shared" si="22"/>
        <v>0</v>
      </c>
      <c r="CJ92">
        <f t="shared" si="23"/>
        <v>0</v>
      </c>
      <c r="CK92">
        <f t="shared" si="24"/>
        <v>0</v>
      </c>
      <c r="CL92">
        <f t="shared" si="25"/>
        <v>0</v>
      </c>
      <c r="CM92">
        <f t="shared" si="26"/>
        <v>0</v>
      </c>
      <c r="CN92" s="1">
        <f t="shared" si="27"/>
        <v>37473.599999999999</v>
      </c>
      <c r="CO92" s="1">
        <f t="shared" si="28"/>
        <v>32473.599999999999</v>
      </c>
      <c r="CP92">
        <f t="shared" si="29"/>
        <v>12473.6</v>
      </c>
      <c r="CQ92">
        <f t="shared" si="30"/>
        <v>37473.599999999999</v>
      </c>
      <c r="CR92">
        <f t="shared" si="31"/>
        <v>37473.599999999999</v>
      </c>
      <c r="CS92">
        <f t="shared" si="32"/>
        <v>0</v>
      </c>
      <c r="CT92">
        <f t="shared" si="33"/>
        <v>37473.599999999999</v>
      </c>
      <c r="CU92">
        <f t="shared" si="34"/>
        <v>0</v>
      </c>
      <c r="CV92">
        <f t="shared" si="35"/>
        <v>37473.599999999999</v>
      </c>
      <c r="CW92">
        <f t="shared" si="36"/>
        <v>1124.2079999999999</v>
      </c>
      <c r="CX92">
        <f t="shared" si="37"/>
        <v>38597.807999999997</v>
      </c>
      <c r="CY92">
        <f>CX92*pit_weights!A92</f>
        <v>10244588127.749279</v>
      </c>
    </row>
    <row r="93" spans="1:103">
      <c r="A93">
        <v>283806038</v>
      </c>
      <c r="B93">
        <v>2017</v>
      </c>
      <c r="C93" t="s">
        <v>82</v>
      </c>
      <c r="D93" t="s">
        <v>85</v>
      </c>
      <c r="E93" t="s">
        <v>84</v>
      </c>
      <c r="F93">
        <v>141413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76681</v>
      </c>
      <c r="AB93">
        <v>218094</v>
      </c>
      <c r="AC93">
        <v>0</v>
      </c>
      <c r="AD93">
        <v>0</v>
      </c>
      <c r="AE93">
        <v>0</v>
      </c>
      <c r="AF93">
        <v>218094</v>
      </c>
      <c r="AG93">
        <v>0</v>
      </c>
      <c r="AH93">
        <v>0</v>
      </c>
      <c r="AI93">
        <v>0</v>
      </c>
      <c r="AJ93">
        <v>0</v>
      </c>
      <c r="AK93">
        <v>15772</v>
      </c>
      <c r="AL93">
        <v>202320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31</v>
      </c>
      <c r="CC93">
        <v>0</v>
      </c>
      <c r="CD93">
        <v>0</v>
      </c>
      <c r="CF93">
        <f t="shared" si="19"/>
        <v>218094</v>
      </c>
      <c r="CG93">
        <f t="shared" si="20"/>
        <v>0</v>
      </c>
      <c r="CH93">
        <f t="shared" si="21"/>
        <v>0</v>
      </c>
      <c r="CI93">
        <f t="shared" si="22"/>
        <v>0</v>
      </c>
      <c r="CJ93">
        <f t="shared" si="23"/>
        <v>0</v>
      </c>
      <c r="CK93">
        <f t="shared" si="24"/>
        <v>0</v>
      </c>
      <c r="CL93">
        <f t="shared" si="25"/>
        <v>0</v>
      </c>
      <c r="CM93">
        <f t="shared" si="26"/>
        <v>0</v>
      </c>
      <c r="CN93" s="1">
        <f t="shared" si="27"/>
        <v>0</v>
      </c>
      <c r="CO93" s="1">
        <f t="shared" si="28"/>
        <v>0</v>
      </c>
      <c r="CP93">
        <f t="shared" si="29"/>
        <v>0</v>
      </c>
      <c r="CQ93">
        <f t="shared" si="30"/>
        <v>0</v>
      </c>
      <c r="CR93">
        <f t="shared" si="31"/>
        <v>0</v>
      </c>
      <c r="CS93">
        <f t="shared" si="32"/>
        <v>5000</v>
      </c>
      <c r="CT93">
        <f t="shared" si="33"/>
        <v>0</v>
      </c>
      <c r="CU93">
        <f t="shared" si="34"/>
        <v>0</v>
      </c>
      <c r="CV93">
        <f t="shared" si="35"/>
        <v>0</v>
      </c>
      <c r="CW93">
        <f t="shared" si="36"/>
        <v>0</v>
      </c>
      <c r="CX93">
        <f t="shared" si="37"/>
        <v>0</v>
      </c>
      <c r="CY93">
        <f>CX93*pit_weights!A93</f>
        <v>0</v>
      </c>
    </row>
    <row r="94" spans="1:103">
      <c r="A94">
        <v>313038308</v>
      </c>
      <c r="B94">
        <v>2017</v>
      </c>
      <c r="C94" t="s">
        <v>82</v>
      </c>
      <c r="D94" t="s">
        <v>85</v>
      </c>
      <c r="E94" t="s">
        <v>84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214272</v>
      </c>
      <c r="AB94">
        <v>214272</v>
      </c>
      <c r="AC94">
        <v>0</v>
      </c>
      <c r="AD94">
        <v>0</v>
      </c>
      <c r="AE94">
        <v>0</v>
      </c>
      <c r="AF94">
        <v>214272</v>
      </c>
      <c r="AG94">
        <v>0</v>
      </c>
      <c r="AH94">
        <v>0</v>
      </c>
      <c r="AI94">
        <v>0</v>
      </c>
      <c r="AJ94">
        <v>0</v>
      </c>
      <c r="AK94">
        <v>30055</v>
      </c>
      <c r="AL94">
        <v>184220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30</v>
      </c>
      <c r="CC94">
        <v>0</v>
      </c>
      <c r="CD94">
        <v>0</v>
      </c>
      <c r="CF94">
        <f t="shared" si="19"/>
        <v>214272</v>
      </c>
      <c r="CG94">
        <f t="shared" si="20"/>
        <v>0</v>
      </c>
      <c r="CH94">
        <f t="shared" si="21"/>
        <v>0</v>
      </c>
      <c r="CI94">
        <f t="shared" si="22"/>
        <v>0</v>
      </c>
      <c r="CJ94">
        <f t="shared" si="23"/>
        <v>0</v>
      </c>
      <c r="CK94">
        <f t="shared" si="24"/>
        <v>0</v>
      </c>
      <c r="CL94">
        <f t="shared" si="25"/>
        <v>0</v>
      </c>
      <c r="CM94">
        <f t="shared" si="26"/>
        <v>0</v>
      </c>
      <c r="CN94" s="1">
        <f t="shared" si="27"/>
        <v>0</v>
      </c>
      <c r="CO94" s="1">
        <f t="shared" si="28"/>
        <v>0</v>
      </c>
      <c r="CP94">
        <f t="shared" si="29"/>
        <v>0</v>
      </c>
      <c r="CQ94">
        <f t="shared" si="30"/>
        <v>0</v>
      </c>
      <c r="CR94">
        <f t="shared" si="31"/>
        <v>0</v>
      </c>
      <c r="CS94">
        <f t="shared" si="32"/>
        <v>5000</v>
      </c>
      <c r="CT94">
        <f t="shared" si="33"/>
        <v>0</v>
      </c>
      <c r="CU94">
        <f t="shared" si="34"/>
        <v>0</v>
      </c>
      <c r="CV94">
        <f t="shared" si="35"/>
        <v>0</v>
      </c>
      <c r="CW94">
        <f t="shared" si="36"/>
        <v>0</v>
      </c>
      <c r="CX94">
        <f t="shared" si="37"/>
        <v>0</v>
      </c>
      <c r="CY94">
        <f>CX94*pit_weights!A94</f>
        <v>0</v>
      </c>
    </row>
    <row r="95" spans="1:103">
      <c r="A95">
        <v>339842898</v>
      </c>
      <c r="B95">
        <v>2017</v>
      </c>
      <c r="C95" t="s">
        <v>82</v>
      </c>
      <c r="D95" t="s">
        <v>83</v>
      </c>
      <c r="E95" t="s">
        <v>84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297440</v>
      </c>
      <c r="AB95">
        <v>297440</v>
      </c>
      <c r="AC95">
        <v>0</v>
      </c>
      <c r="AD95">
        <v>0</v>
      </c>
      <c r="AE95">
        <v>0</v>
      </c>
      <c r="AF95">
        <v>297440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297440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4744</v>
      </c>
      <c r="AV95">
        <v>0</v>
      </c>
      <c r="AW95">
        <v>0</v>
      </c>
      <c r="AX95">
        <v>4744</v>
      </c>
      <c r="AY95">
        <v>4744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40</v>
      </c>
      <c r="CC95">
        <v>0</v>
      </c>
      <c r="CD95">
        <v>0</v>
      </c>
      <c r="CF95">
        <f t="shared" si="19"/>
        <v>297440</v>
      </c>
      <c r="CG95">
        <f t="shared" si="20"/>
        <v>0</v>
      </c>
      <c r="CH95">
        <f t="shared" si="21"/>
        <v>0</v>
      </c>
      <c r="CI95">
        <f t="shared" si="22"/>
        <v>0</v>
      </c>
      <c r="CJ95">
        <f t="shared" si="23"/>
        <v>0</v>
      </c>
      <c r="CK95">
        <f t="shared" si="24"/>
        <v>0</v>
      </c>
      <c r="CL95">
        <f t="shared" si="25"/>
        <v>0</v>
      </c>
      <c r="CM95">
        <f t="shared" si="26"/>
        <v>0</v>
      </c>
      <c r="CN95" s="1">
        <f t="shared" si="27"/>
        <v>4744</v>
      </c>
      <c r="CO95" s="1">
        <f t="shared" si="28"/>
        <v>0</v>
      </c>
      <c r="CP95">
        <f t="shared" si="29"/>
        <v>0</v>
      </c>
      <c r="CQ95">
        <f t="shared" si="30"/>
        <v>4744</v>
      </c>
      <c r="CR95">
        <f t="shared" si="31"/>
        <v>4744</v>
      </c>
      <c r="CS95">
        <f t="shared" si="32"/>
        <v>5000</v>
      </c>
      <c r="CT95">
        <f t="shared" si="33"/>
        <v>0</v>
      </c>
      <c r="CU95">
        <f t="shared" si="34"/>
        <v>0</v>
      </c>
      <c r="CV95">
        <f t="shared" si="35"/>
        <v>0</v>
      </c>
      <c r="CW95">
        <f t="shared" si="36"/>
        <v>0</v>
      </c>
      <c r="CX95">
        <f t="shared" si="37"/>
        <v>0</v>
      </c>
      <c r="CY95">
        <f>CX95*pit_weights!A95</f>
        <v>0</v>
      </c>
    </row>
    <row r="96" spans="1:103">
      <c r="A96">
        <v>306342915</v>
      </c>
      <c r="B96">
        <v>2017</v>
      </c>
      <c r="C96" t="s">
        <v>82</v>
      </c>
      <c r="D96" t="s">
        <v>83</v>
      </c>
      <c r="E96" t="s">
        <v>84</v>
      </c>
      <c r="F96">
        <v>160000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83575</v>
      </c>
      <c r="AB96">
        <v>243575</v>
      </c>
      <c r="AC96">
        <v>0</v>
      </c>
      <c r="AD96">
        <v>0</v>
      </c>
      <c r="AE96">
        <v>0</v>
      </c>
      <c r="AF96">
        <v>243575</v>
      </c>
      <c r="AG96">
        <v>0</v>
      </c>
      <c r="AH96">
        <v>0</v>
      </c>
      <c r="AI96">
        <v>0</v>
      </c>
      <c r="AJ96">
        <v>0</v>
      </c>
      <c r="AK96">
        <v>119037</v>
      </c>
      <c r="AL96">
        <v>124540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31</v>
      </c>
      <c r="CC96">
        <v>0</v>
      </c>
      <c r="CD96">
        <v>0</v>
      </c>
      <c r="CF96">
        <f t="shared" si="19"/>
        <v>243575</v>
      </c>
      <c r="CG96">
        <f t="shared" si="20"/>
        <v>0</v>
      </c>
      <c r="CH96">
        <f t="shared" si="21"/>
        <v>0</v>
      </c>
      <c r="CI96">
        <f t="shared" si="22"/>
        <v>0</v>
      </c>
      <c r="CJ96">
        <f t="shared" si="23"/>
        <v>0</v>
      </c>
      <c r="CK96">
        <f t="shared" si="24"/>
        <v>0</v>
      </c>
      <c r="CL96">
        <f t="shared" si="25"/>
        <v>0</v>
      </c>
      <c r="CM96">
        <f t="shared" si="26"/>
        <v>0</v>
      </c>
      <c r="CN96" s="1">
        <f t="shared" si="27"/>
        <v>0</v>
      </c>
      <c r="CO96" s="1">
        <f t="shared" si="28"/>
        <v>0</v>
      </c>
      <c r="CP96">
        <f t="shared" si="29"/>
        <v>0</v>
      </c>
      <c r="CQ96">
        <f t="shared" si="30"/>
        <v>0</v>
      </c>
      <c r="CR96">
        <f t="shared" si="31"/>
        <v>0</v>
      </c>
      <c r="CS96">
        <f t="shared" si="32"/>
        <v>5000</v>
      </c>
      <c r="CT96">
        <f t="shared" si="33"/>
        <v>0</v>
      </c>
      <c r="CU96">
        <f t="shared" si="34"/>
        <v>0</v>
      </c>
      <c r="CV96">
        <f t="shared" si="35"/>
        <v>0</v>
      </c>
      <c r="CW96">
        <f t="shared" si="36"/>
        <v>0</v>
      </c>
      <c r="CX96">
        <f t="shared" si="37"/>
        <v>0</v>
      </c>
      <c r="CY96">
        <f>CX96*pit_weights!A96</f>
        <v>0</v>
      </c>
    </row>
    <row r="97" spans="1:103">
      <c r="A97">
        <v>288007816</v>
      </c>
      <c r="B97">
        <v>2017</v>
      </c>
      <c r="C97" t="s">
        <v>82</v>
      </c>
      <c r="D97" t="s">
        <v>83</v>
      </c>
      <c r="E97" t="s">
        <v>84</v>
      </c>
      <c r="F97">
        <v>1897212</v>
      </c>
      <c r="G97">
        <v>-200000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9165</v>
      </c>
      <c r="AB97">
        <v>1706377</v>
      </c>
      <c r="AC97">
        <v>0</v>
      </c>
      <c r="AD97">
        <v>0</v>
      </c>
      <c r="AE97">
        <v>0</v>
      </c>
      <c r="AF97">
        <v>1706377</v>
      </c>
      <c r="AG97">
        <v>0</v>
      </c>
      <c r="AH97">
        <v>0</v>
      </c>
      <c r="AI97">
        <v>0</v>
      </c>
      <c r="AJ97">
        <v>0</v>
      </c>
      <c r="AK97">
        <v>159165</v>
      </c>
      <c r="AL97">
        <v>1547210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289163</v>
      </c>
      <c r="AV97">
        <v>0</v>
      </c>
      <c r="AW97">
        <v>0</v>
      </c>
      <c r="AX97">
        <v>289163</v>
      </c>
      <c r="AY97">
        <v>0</v>
      </c>
      <c r="AZ97">
        <v>289163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8675</v>
      </c>
      <c r="BG97">
        <v>297838</v>
      </c>
      <c r="BH97">
        <v>297838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297838</v>
      </c>
      <c r="BP97">
        <v>0</v>
      </c>
      <c r="BQ97">
        <v>0</v>
      </c>
      <c r="BR97">
        <v>0</v>
      </c>
      <c r="BS97">
        <v>0</v>
      </c>
      <c r="BT97">
        <v>297838</v>
      </c>
      <c r="BU97">
        <v>0</v>
      </c>
      <c r="BV97">
        <v>398113</v>
      </c>
      <c r="BW97">
        <v>0</v>
      </c>
      <c r="BX97">
        <v>0</v>
      </c>
      <c r="BY97">
        <v>398113</v>
      </c>
      <c r="BZ97">
        <v>0</v>
      </c>
      <c r="CA97">
        <v>100280</v>
      </c>
      <c r="CB97">
        <v>43</v>
      </c>
      <c r="CC97">
        <v>0</v>
      </c>
      <c r="CD97">
        <v>0</v>
      </c>
      <c r="CF97">
        <f t="shared" si="19"/>
        <v>1706377</v>
      </c>
      <c r="CG97">
        <f t="shared" si="20"/>
        <v>0</v>
      </c>
      <c r="CH97">
        <f t="shared" si="21"/>
        <v>0</v>
      </c>
      <c r="CI97">
        <f t="shared" si="22"/>
        <v>0</v>
      </c>
      <c r="CJ97">
        <f t="shared" si="23"/>
        <v>0</v>
      </c>
      <c r="CK97">
        <f t="shared" si="24"/>
        <v>0</v>
      </c>
      <c r="CL97">
        <f t="shared" si="25"/>
        <v>0</v>
      </c>
      <c r="CM97">
        <f t="shared" si="26"/>
        <v>0</v>
      </c>
      <c r="CN97" s="1">
        <f t="shared" si="27"/>
        <v>336913.1</v>
      </c>
      <c r="CO97" s="1">
        <f t="shared" si="28"/>
        <v>331913.09999999998</v>
      </c>
      <c r="CP97">
        <f t="shared" si="29"/>
        <v>311913.09999999998</v>
      </c>
      <c r="CQ97">
        <f t="shared" si="30"/>
        <v>336913.1</v>
      </c>
      <c r="CR97">
        <f t="shared" si="31"/>
        <v>336913.1</v>
      </c>
      <c r="CS97">
        <f t="shared" si="32"/>
        <v>0</v>
      </c>
      <c r="CT97">
        <f t="shared" si="33"/>
        <v>336913.1</v>
      </c>
      <c r="CU97">
        <f t="shared" si="34"/>
        <v>0</v>
      </c>
      <c r="CV97">
        <f t="shared" si="35"/>
        <v>336913.1</v>
      </c>
      <c r="CW97">
        <f t="shared" si="36"/>
        <v>10107.392999999998</v>
      </c>
      <c r="CX97">
        <f t="shared" si="37"/>
        <v>347020.49299999996</v>
      </c>
      <c r="CY97">
        <f>CX97*pit_weights!A97</f>
        <v>92105800999.72261</v>
      </c>
    </row>
    <row r="98" spans="1:103">
      <c r="A98">
        <v>341159167</v>
      </c>
      <c r="B98">
        <v>2017</v>
      </c>
      <c r="C98" t="s">
        <v>82</v>
      </c>
      <c r="D98" t="s">
        <v>83</v>
      </c>
      <c r="E98" t="s">
        <v>84</v>
      </c>
      <c r="F98">
        <v>1325970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1325970</v>
      </c>
      <c r="AC98">
        <v>0</v>
      </c>
      <c r="AD98">
        <v>0</v>
      </c>
      <c r="AE98">
        <v>0</v>
      </c>
      <c r="AF98">
        <v>1325970</v>
      </c>
      <c r="AG98">
        <v>0</v>
      </c>
      <c r="AH98">
        <v>0</v>
      </c>
      <c r="AI98">
        <v>0</v>
      </c>
      <c r="AJ98">
        <v>0</v>
      </c>
      <c r="AK98">
        <v>150000</v>
      </c>
      <c r="AL98">
        <v>1175970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172791</v>
      </c>
      <c r="AV98">
        <v>0</v>
      </c>
      <c r="AW98">
        <v>0</v>
      </c>
      <c r="AX98">
        <v>172791</v>
      </c>
      <c r="AY98">
        <v>0</v>
      </c>
      <c r="AZ98">
        <v>172791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5184</v>
      </c>
      <c r="BG98">
        <v>177975</v>
      </c>
      <c r="BH98">
        <v>177975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177975</v>
      </c>
      <c r="BP98">
        <v>0</v>
      </c>
      <c r="BQ98">
        <v>0</v>
      </c>
      <c r="BR98">
        <v>0</v>
      </c>
      <c r="BS98">
        <v>0</v>
      </c>
      <c r="BT98">
        <v>177975</v>
      </c>
      <c r="BU98">
        <v>0</v>
      </c>
      <c r="BV98">
        <v>183000</v>
      </c>
      <c r="BW98">
        <v>0</v>
      </c>
      <c r="BX98">
        <v>10070</v>
      </c>
      <c r="BY98">
        <v>193070</v>
      </c>
      <c r="BZ98">
        <v>0</v>
      </c>
      <c r="CA98">
        <v>15100</v>
      </c>
      <c r="CB98">
        <v>60</v>
      </c>
      <c r="CC98">
        <v>0</v>
      </c>
      <c r="CD98">
        <v>1</v>
      </c>
      <c r="CF98">
        <f t="shared" si="19"/>
        <v>1325970</v>
      </c>
      <c r="CG98">
        <f t="shared" si="20"/>
        <v>0</v>
      </c>
      <c r="CH98">
        <f t="shared" si="21"/>
        <v>0</v>
      </c>
      <c r="CI98">
        <f t="shared" si="22"/>
        <v>0</v>
      </c>
      <c r="CJ98">
        <f t="shared" si="23"/>
        <v>0</v>
      </c>
      <c r="CK98">
        <f t="shared" si="24"/>
        <v>0</v>
      </c>
      <c r="CL98">
        <f t="shared" si="25"/>
        <v>0</v>
      </c>
      <c r="CM98">
        <f t="shared" si="26"/>
        <v>0</v>
      </c>
      <c r="CN98" s="1">
        <f t="shared" si="27"/>
        <v>222791</v>
      </c>
      <c r="CO98" s="1">
        <f t="shared" si="28"/>
        <v>217791</v>
      </c>
      <c r="CP98">
        <f t="shared" si="29"/>
        <v>197791</v>
      </c>
      <c r="CQ98">
        <f t="shared" si="30"/>
        <v>217791</v>
      </c>
      <c r="CR98">
        <f t="shared" si="31"/>
        <v>217791</v>
      </c>
      <c r="CS98">
        <f t="shared" si="32"/>
        <v>0</v>
      </c>
      <c r="CT98">
        <f t="shared" si="33"/>
        <v>217791</v>
      </c>
      <c r="CU98">
        <f t="shared" si="34"/>
        <v>0</v>
      </c>
      <c r="CV98">
        <f t="shared" si="35"/>
        <v>217791</v>
      </c>
      <c r="CW98">
        <f t="shared" si="36"/>
        <v>6533.73</v>
      </c>
      <c r="CX98">
        <f t="shared" si="37"/>
        <v>224324.73</v>
      </c>
      <c r="CY98">
        <f>CX98*pit_weights!A98</f>
        <v>59540025322.644295</v>
      </c>
    </row>
    <row r="99" spans="1:103">
      <c r="A99">
        <v>314983093</v>
      </c>
      <c r="B99">
        <v>2017</v>
      </c>
      <c r="C99" t="s">
        <v>82</v>
      </c>
      <c r="D99" t="s">
        <v>83</v>
      </c>
      <c r="E99" t="s">
        <v>84</v>
      </c>
      <c r="F99">
        <v>884567</v>
      </c>
      <c r="G99">
        <v>-97255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587253</v>
      </c>
      <c r="AB99">
        <v>1374565</v>
      </c>
      <c r="AC99">
        <v>0</v>
      </c>
      <c r="AD99">
        <v>0</v>
      </c>
      <c r="AE99">
        <v>0</v>
      </c>
      <c r="AF99">
        <v>1374565</v>
      </c>
      <c r="AG99">
        <v>0</v>
      </c>
      <c r="AH99">
        <v>0</v>
      </c>
      <c r="AI99">
        <v>0</v>
      </c>
      <c r="AJ99">
        <v>0</v>
      </c>
      <c r="AK99">
        <v>160000</v>
      </c>
      <c r="AL99">
        <v>1214570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184371</v>
      </c>
      <c r="AV99">
        <v>0</v>
      </c>
      <c r="AW99">
        <v>0</v>
      </c>
      <c r="AX99">
        <v>184371</v>
      </c>
      <c r="AY99">
        <v>0</v>
      </c>
      <c r="AZ99">
        <v>184371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5531</v>
      </c>
      <c r="BG99">
        <v>189902</v>
      </c>
      <c r="BH99">
        <v>189902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189902</v>
      </c>
      <c r="BP99">
        <v>0</v>
      </c>
      <c r="BQ99">
        <v>0</v>
      </c>
      <c r="BR99">
        <v>0</v>
      </c>
      <c r="BS99">
        <v>0</v>
      </c>
      <c r="BT99">
        <v>189902</v>
      </c>
      <c r="BU99">
        <v>0</v>
      </c>
      <c r="BV99">
        <v>157428</v>
      </c>
      <c r="BW99">
        <v>0</v>
      </c>
      <c r="BX99">
        <v>32480</v>
      </c>
      <c r="BY99">
        <v>189908</v>
      </c>
      <c r="BZ99">
        <v>0</v>
      </c>
      <c r="CA99">
        <v>10</v>
      </c>
      <c r="CB99">
        <v>61</v>
      </c>
      <c r="CC99">
        <v>0</v>
      </c>
      <c r="CD99">
        <v>1</v>
      </c>
      <c r="CF99">
        <f t="shared" si="19"/>
        <v>1374565</v>
      </c>
      <c r="CG99">
        <f t="shared" si="20"/>
        <v>0</v>
      </c>
      <c r="CH99">
        <f t="shared" si="21"/>
        <v>0</v>
      </c>
      <c r="CI99">
        <f t="shared" si="22"/>
        <v>0</v>
      </c>
      <c r="CJ99">
        <f t="shared" si="23"/>
        <v>0</v>
      </c>
      <c r="CK99">
        <f t="shared" si="24"/>
        <v>0</v>
      </c>
      <c r="CL99">
        <f t="shared" si="25"/>
        <v>0</v>
      </c>
      <c r="CM99">
        <f t="shared" si="26"/>
        <v>0</v>
      </c>
      <c r="CN99" s="1">
        <f t="shared" si="27"/>
        <v>237369.5</v>
      </c>
      <c r="CO99" s="1">
        <f t="shared" si="28"/>
        <v>232369.5</v>
      </c>
      <c r="CP99">
        <f t="shared" si="29"/>
        <v>212369.5</v>
      </c>
      <c r="CQ99">
        <f t="shared" si="30"/>
        <v>232369.5</v>
      </c>
      <c r="CR99">
        <f t="shared" si="31"/>
        <v>232369.5</v>
      </c>
      <c r="CS99">
        <f t="shared" si="32"/>
        <v>0</v>
      </c>
      <c r="CT99">
        <f t="shared" si="33"/>
        <v>232369.5</v>
      </c>
      <c r="CU99">
        <f t="shared" si="34"/>
        <v>0</v>
      </c>
      <c r="CV99">
        <f t="shared" si="35"/>
        <v>232369.5</v>
      </c>
      <c r="CW99">
        <f t="shared" si="36"/>
        <v>6971.085</v>
      </c>
      <c r="CX99">
        <f t="shared" si="37"/>
        <v>239340.58499999999</v>
      </c>
      <c r="CY99">
        <f>CX99*pit_weights!A99</f>
        <v>63525517189.462341</v>
      </c>
    </row>
    <row r="100" spans="1:103">
      <c r="A100">
        <v>298115074</v>
      </c>
      <c r="B100">
        <v>2017</v>
      </c>
      <c r="C100" t="s">
        <v>82</v>
      </c>
      <c r="D100" t="s">
        <v>85</v>
      </c>
      <c r="E100" t="s">
        <v>84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220690</v>
      </c>
      <c r="AB100">
        <v>220690</v>
      </c>
      <c r="AC100">
        <v>0</v>
      </c>
      <c r="AD100">
        <v>0</v>
      </c>
      <c r="AE100">
        <v>0</v>
      </c>
      <c r="AF100">
        <v>220690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220690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38</v>
      </c>
      <c r="CC100">
        <v>0</v>
      </c>
      <c r="CD100">
        <v>0</v>
      </c>
      <c r="CF100">
        <f t="shared" si="19"/>
        <v>220690</v>
      </c>
      <c r="CG100">
        <f t="shared" si="20"/>
        <v>0</v>
      </c>
      <c r="CH100">
        <f t="shared" si="21"/>
        <v>0</v>
      </c>
      <c r="CI100">
        <f t="shared" si="22"/>
        <v>0</v>
      </c>
      <c r="CJ100">
        <f t="shared" si="23"/>
        <v>0</v>
      </c>
      <c r="CK100">
        <f t="shared" si="24"/>
        <v>0</v>
      </c>
      <c r="CL100">
        <f t="shared" si="25"/>
        <v>0</v>
      </c>
      <c r="CM100">
        <f t="shared" si="26"/>
        <v>0</v>
      </c>
      <c r="CN100" s="1">
        <f t="shared" si="27"/>
        <v>0</v>
      </c>
      <c r="CO100" s="1">
        <f t="shared" si="28"/>
        <v>0</v>
      </c>
      <c r="CP100">
        <f t="shared" si="29"/>
        <v>0</v>
      </c>
      <c r="CQ100">
        <f t="shared" si="30"/>
        <v>0</v>
      </c>
      <c r="CR100">
        <f t="shared" si="31"/>
        <v>0</v>
      </c>
      <c r="CS100">
        <f t="shared" si="32"/>
        <v>5000</v>
      </c>
      <c r="CT100">
        <f t="shared" si="33"/>
        <v>0</v>
      </c>
      <c r="CU100">
        <f t="shared" si="34"/>
        <v>0</v>
      </c>
      <c r="CV100">
        <f t="shared" si="35"/>
        <v>0</v>
      </c>
      <c r="CW100">
        <f t="shared" si="36"/>
        <v>0</v>
      </c>
      <c r="CX100">
        <f t="shared" si="37"/>
        <v>0</v>
      </c>
      <c r="CY100">
        <f>CX100*pit_weights!A100</f>
        <v>0</v>
      </c>
    </row>
    <row r="101" spans="1:103">
      <c r="A101">
        <v>292313559</v>
      </c>
      <c r="B101">
        <v>2017</v>
      </c>
      <c r="C101" t="s">
        <v>82</v>
      </c>
      <c r="D101" t="s">
        <v>83</v>
      </c>
      <c r="E101" t="s">
        <v>84</v>
      </c>
      <c r="F101">
        <v>210000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290979</v>
      </c>
      <c r="AB101">
        <v>500979</v>
      </c>
      <c r="AC101">
        <v>0</v>
      </c>
      <c r="AD101">
        <v>0</v>
      </c>
      <c r="AE101">
        <v>0</v>
      </c>
      <c r="AF101">
        <v>500979</v>
      </c>
      <c r="AG101">
        <v>0</v>
      </c>
      <c r="AH101">
        <v>0</v>
      </c>
      <c r="AI101">
        <v>0</v>
      </c>
      <c r="AJ101">
        <v>0</v>
      </c>
      <c r="AK101">
        <v>5930</v>
      </c>
      <c r="AL101">
        <v>495050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24505</v>
      </c>
      <c r="AV101">
        <v>0</v>
      </c>
      <c r="AW101">
        <v>0</v>
      </c>
      <c r="AX101">
        <v>24505</v>
      </c>
      <c r="AY101">
        <v>5000</v>
      </c>
      <c r="AZ101">
        <v>19505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585</v>
      </c>
      <c r="BG101">
        <v>20090</v>
      </c>
      <c r="BH101">
        <v>20090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20090</v>
      </c>
      <c r="BP101">
        <v>0</v>
      </c>
      <c r="BQ101">
        <v>0</v>
      </c>
      <c r="BR101">
        <v>0</v>
      </c>
      <c r="BS101">
        <v>0</v>
      </c>
      <c r="BT101">
        <v>20090</v>
      </c>
      <c r="BU101">
        <v>0</v>
      </c>
      <c r="BV101">
        <v>28803</v>
      </c>
      <c r="BW101">
        <v>0</v>
      </c>
      <c r="BX101">
        <v>0</v>
      </c>
      <c r="BY101">
        <v>28803</v>
      </c>
      <c r="BZ101">
        <v>0</v>
      </c>
      <c r="CA101">
        <v>8710</v>
      </c>
      <c r="CB101">
        <v>31</v>
      </c>
      <c r="CC101">
        <v>0</v>
      </c>
      <c r="CD101">
        <v>0</v>
      </c>
      <c r="CF101">
        <f t="shared" si="19"/>
        <v>500979</v>
      </c>
      <c r="CG101">
        <f t="shared" si="20"/>
        <v>0</v>
      </c>
      <c r="CH101">
        <f t="shared" si="21"/>
        <v>0</v>
      </c>
      <c r="CI101">
        <f t="shared" si="22"/>
        <v>0</v>
      </c>
      <c r="CJ101">
        <f t="shared" si="23"/>
        <v>0</v>
      </c>
      <c r="CK101">
        <f t="shared" si="24"/>
        <v>0</v>
      </c>
      <c r="CL101">
        <f t="shared" si="25"/>
        <v>0</v>
      </c>
      <c r="CM101">
        <f t="shared" si="26"/>
        <v>0</v>
      </c>
      <c r="CN101" s="1">
        <f t="shared" si="27"/>
        <v>25195.8</v>
      </c>
      <c r="CO101" s="1">
        <f t="shared" si="28"/>
        <v>20195.8</v>
      </c>
      <c r="CP101">
        <f t="shared" si="29"/>
        <v>195.8</v>
      </c>
      <c r="CQ101">
        <f t="shared" si="30"/>
        <v>25195.8</v>
      </c>
      <c r="CR101">
        <f t="shared" si="31"/>
        <v>25195.8</v>
      </c>
      <c r="CS101">
        <f t="shared" si="32"/>
        <v>0</v>
      </c>
      <c r="CT101">
        <f t="shared" si="33"/>
        <v>25195.8</v>
      </c>
      <c r="CU101">
        <f t="shared" si="34"/>
        <v>0</v>
      </c>
      <c r="CV101">
        <f t="shared" si="35"/>
        <v>25195.8</v>
      </c>
      <c r="CW101">
        <f t="shared" si="36"/>
        <v>755.87399999999991</v>
      </c>
      <c r="CX101">
        <f t="shared" si="37"/>
        <v>25951.673999999999</v>
      </c>
      <c r="CY101">
        <f>CX101*pit_weights!A101</f>
        <v>6888065025.7553387</v>
      </c>
    </row>
    <row r="102" spans="1:103">
      <c r="A102">
        <v>266092444</v>
      </c>
      <c r="B102">
        <v>2017</v>
      </c>
      <c r="C102" t="s">
        <v>87</v>
      </c>
      <c r="D102" t="s">
        <v>88</v>
      </c>
      <c r="E102" t="s">
        <v>88</v>
      </c>
      <c r="F102">
        <v>0</v>
      </c>
      <c r="G102">
        <v>0</v>
      </c>
      <c r="H102">
        <v>1470659</v>
      </c>
      <c r="I102">
        <v>0</v>
      </c>
      <c r="J102">
        <v>0</v>
      </c>
      <c r="K102">
        <v>0</v>
      </c>
      <c r="L102">
        <v>1470659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1470659</v>
      </c>
      <c r="AC102">
        <v>120000</v>
      </c>
      <c r="AD102">
        <v>1350659</v>
      </c>
      <c r="AE102">
        <v>0</v>
      </c>
      <c r="AF102">
        <v>1350659</v>
      </c>
      <c r="AG102">
        <v>0</v>
      </c>
      <c r="AH102">
        <v>0</v>
      </c>
      <c r="AI102">
        <v>180000</v>
      </c>
      <c r="AJ102">
        <v>0</v>
      </c>
      <c r="AK102">
        <v>180000</v>
      </c>
      <c r="AL102">
        <v>1170660</v>
      </c>
      <c r="AM102">
        <v>0</v>
      </c>
      <c r="AN102">
        <v>0</v>
      </c>
      <c r="AO102">
        <v>1170660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171198</v>
      </c>
      <c r="AV102">
        <v>0</v>
      </c>
      <c r="AW102">
        <v>0</v>
      </c>
      <c r="AX102">
        <v>171198</v>
      </c>
      <c r="AY102">
        <v>0</v>
      </c>
      <c r="AZ102">
        <v>171198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5136</v>
      </c>
      <c r="BG102">
        <v>176334</v>
      </c>
      <c r="BH102">
        <v>176334</v>
      </c>
      <c r="BI102">
        <v>0</v>
      </c>
      <c r="BJ102">
        <v>176334</v>
      </c>
      <c r="BK102">
        <v>0</v>
      </c>
      <c r="BL102">
        <v>0</v>
      </c>
      <c r="BM102">
        <v>0</v>
      </c>
      <c r="BN102">
        <v>0</v>
      </c>
      <c r="BO102">
        <v>176334</v>
      </c>
      <c r="BP102">
        <v>0</v>
      </c>
      <c r="BQ102">
        <v>818</v>
      </c>
      <c r="BR102">
        <v>4127</v>
      </c>
      <c r="BS102">
        <v>4945</v>
      </c>
      <c r="BT102">
        <v>181279</v>
      </c>
      <c r="BU102">
        <v>0</v>
      </c>
      <c r="BV102">
        <v>94497</v>
      </c>
      <c r="BW102">
        <v>0</v>
      </c>
      <c r="BX102">
        <v>0</v>
      </c>
      <c r="BY102">
        <v>94497</v>
      </c>
      <c r="BZ102">
        <v>86780</v>
      </c>
      <c r="CA102">
        <v>0</v>
      </c>
      <c r="CB102">
        <v>63</v>
      </c>
      <c r="CC102">
        <v>5136</v>
      </c>
      <c r="CD102">
        <v>1</v>
      </c>
      <c r="CF102">
        <f t="shared" si="19"/>
        <v>1470659</v>
      </c>
      <c r="CG102">
        <f t="shared" si="20"/>
        <v>0</v>
      </c>
      <c r="CH102">
        <f t="shared" si="21"/>
        <v>0</v>
      </c>
      <c r="CI102">
        <f t="shared" si="22"/>
        <v>0</v>
      </c>
      <c r="CJ102">
        <f t="shared" si="23"/>
        <v>0</v>
      </c>
      <c r="CK102">
        <f t="shared" si="24"/>
        <v>0</v>
      </c>
      <c r="CL102">
        <f t="shared" si="25"/>
        <v>0</v>
      </c>
      <c r="CM102">
        <f t="shared" si="26"/>
        <v>0</v>
      </c>
      <c r="CN102" s="1">
        <f t="shared" si="27"/>
        <v>266197.69999999995</v>
      </c>
      <c r="CO102" s="1">
        <f t="shared" si="28"/>
        <v>261197.69999999998</v>
      </c>
      <c r="CP102">
        <f t="shared" si="29"/>
        <v>241197.69999999998</v>
      </c>
      <c r="CQ102">
        <f t="shared" si="30"/>
        <v>261197.69999999998</v>
      </c>
      <c r="CR102">
        <f t="shared" si="31"/>
        <v>261197.69999999998</v>
      </c>
      <c r="CS102">
        <f t="shared" si="32"/>
        <v>0</v>
      </c>
      <c r="CT102">
        <f t="shared" si="33"/>
        <v>261197.69999999998</v>
      </c>
      <c r="CU102">
        <f t="shared" si="34"/>
        <v>0</v>
      </c>
      <c r="CV102">
        <f t="shared" si="35"/>
        <v>261197.69999999998</v>
      </c>
      <c r="CW102">
        <f t="shared" si="36"/>
        <v>7835.9309999999996</v>
      </c>
      <c r="CX102">
        <f t="shared" si="37"/>
        <v>269033.63099999999</v>
      </c>
      <c r="CY102">
        <f>CX102*pit_weights!A102</f>
        <v>23404002306.538349</v>
      </c>
    </row>
    <row r="103" spans="1:103">
      <c r="A103">
        <v>266128710</v>
      </c>
      <c r="B103">
        <v>2017</v>
      </c>
      <c r="C103" t="s">
        <v>87</v>
      </c>
      <c r="D103" t="s">
        <v>88</v>
      </c>
      <c r="E103" t="s">
        <v>88</v>
      </c>
      <c r="F103">
        <v>0</v>
      </c>
      <c r="G103">
        <v>184800</v>
      </c>
      <c r="H103">
        <v>317337</v>
      </c>
      <c r="I103">
        <v>0</v>
      </c>
      <c r="J103">
        <v>0</v>
      </c>
      <c r="K103">
        <v>0</v>
      </c>
      <c r="L103">
        <v>317337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132347</v>
      </c>
      <c r="X103">
        <v>0</v>
      </c>
      <c r="Y103">
        <v>0</v>
      </c>
      <c r="Z103">
        <v>0</v>
      </c>
      <c r="AA103">
        <v>132347</v>
      </c>
      <c r="AB103">
        <v>634484</v>
      </c>
      <c r="AC103">
        <v>0</v>
      </c>
      <c r="AD103">
        <v>634484</v>
      </c>
      <c r="AE103">
        <v>0</v>
      </c>
      <c r="AF103">
        <v>634484</v>
      </c>
      <c r="AG103">
        <v>0</v>
      </c>
      <c r="AH103">
        <v>0</v>
      </c>
      <c r="AI103">
        <v>160000</v>
      </c>
      <c r="AJ103">
        <v>0</v>
      </c>
      <c r="AK103">
        <v>160000</v>
      </c>
      <c r="AL103">
        <v>474480</v>
      </c>
      <c r="AM103">
        <v>0</v>
      </c>
      <c r="AN103">
        <v>0</v>
      </c>
      <c r="AO103">
        <v>474480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22448</v>
      </c>
      <c r="AV103">
        <v>0</v>
      </c>
      <c r="AW103">
        <v>0</v>
      </c>
      <c r="AX103">
        <v>22448</v>
      </c>
      <c r="AY103">
        <v>5000</v>
      </c>
      <c r="AZ103">
        <v>17448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523</v>
      </c>
      <c r="BG103">
        <v>17971</v>
      </c>
      <c r="BH103">
        <v>17971</v>
      </c>
      <c r="BI103">
        <v>0</v>
      </c>
      <c r="BJ103">
        <v>17971</v>
      </c>
      <c r="BK103">
        <v>0</v>
      </c>
      <c r="BL103">
        <v>0</v>
      </c>
      <c r="BM103">
        <v>0</v>
      </c>
      <c r="BN103">
        <v>0</v>
      </c>
      <c r="BO103">
        <v>17971</v>
      </c>
      <c r="BP103">
        <v>0</v>
      </c>
      <c r="BQ103">
        <v>179</v>
      </c>
      <c r="BR103">
        <v>0</v>
      </c>
      <c r="BS103">
        <v>179</v>
      </c>
      <c r="BT103">
        <v>18150</v>
      </c>
      <c r="BU103">
        <v>0</v>
      </c>
      <c r="BV103">
        <v>0</v>
      </c>
      <c r="BW103">
        <v>0</v>
      </c>
      <c r="BX103">
        <v>18150</v>
      </c>
      <c r="BY103">
        <v>18150</v>
      </c>
      <c r="BZ103">
        <v>0</v>
      </c>
      <c r="CA103">
        <v>0</v>
      </c>
      <c r="CB103">
        <v>53</v>
      </c>
      <c r="CC103">
        <v>523</v>
      </c>
      <c r="CD103">
        <v>0</v>
      </c>
      <c r="CF103">
        <f t="shared" si="19"/>
        <v>634484</v>
      </c>
      <c r="CG103">
        <f t="shared" si="20"/>
        <v>0</v>
      </c>
      <c r="CH103">
        <f t="shared" si="21"/>
        <v>0</v>
      </c>
      <c r="CI103">
        <f t="shared" si="22"/>
        <v>0</v>
      </c>
      <c r="CJ103">
        <f t="shared" si="23"/>
        <v>0</v>
      </c>
      <c r="CK103">
        <f t="shared" si="24"/>
        <v>0</v>
      </c>
      <c r="CL103">
        <f t="shared" si="25"/>
        <v>0</v>
      </c>
      <c r="CM103">
        <f t="shared" si="26"/>
        <v>0</v>
      </c>
      <c r="CN103" s="1">
        <f t="shared" si="27"/>
        <v>51896.800000000003</v>
      </c>
      <c r="CO103" s="1">
        <f t="shared" si="28"/>
        <v>46896.800000000003</v>
      </c>
      <c r="CP103">
        <f t="shared" si="29"/>
        <v>26896.800000000003</v>
      </c>
      <c r="CQ103">
        <f t="shared" si="30"/>
        <v>51896.800000000003</v>
      </c>
      <c r="CR103">
        <f t="shared" si="31"/>
        <v>51896.800000000003</v>
      </c>
      <c r="CS103">
        <f t="shared" si="32"/>
        <v>0</v>
      </c>
      <c r="CT103">
        <f t="shared" si="33"/>
        <v>51896.800000000003</v>
      </c>
      <c r="CU103">
        <f t="shared" si="34"/>
        <v>0</v>
      </c>
      <c r="CV103">
        <f t="shared" si="35"/>
        <v>51896.800000000003</v>
      </c>
      <c r="CW103">
        <f t="shared" si="36"/>
        <v>1556.904</v>
      </c>
      <c r="CX103">
        <f t="shared" si="37"/>
        <v>53453.704000000005</v>
      </c>
      <c r="CY103">
        <f>CX103*pit_weights!A103</f>
        <v>4650090054.0164003</v>
      </c>
    </row>
    <row r="104" spans="1:103">
      <c r="A104">
        <v>266137755</v>
      </c>
      <c r="B104">
        <v>2017</v>
      </c>
      <c r="C104" t="s">
        <v>87</v>
      </c>
      <c r="D104" t="s">
        <v>88</v>
      </c>
      <c r="E104" t="s">
        <v>88</v>
      </c>
      <c r="F104">
        <v>369600</v>
      </c>
      <c r="G104">
        <v>0</v>
      </c>
      <c r="H104">
        <v>840000</v>
      </c>
      <c r="I104">
        <v>0</v>
      </c>
      <c r="J104">
        <v>0</v>
      </c>
      <c r="K104">
        <v>0</v>
      </c>
      <c r="L104">
        <v>840000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38471</v>
      </c>
      <c r="X104">
        <v>0</v>
      </c>
      <c r="Y104">
        <v>0</v>
      </c>
      <c r="Z104">
        <v>0</v>
      </c>
      <c r="AA104">
        <v>38471</v>
      </c>
      <c r="AB104">
        <v>1248071</v>
      </c>
      <c r="AC104">
        <v>0</v>
      </c>
      <c r="AD104">
        <v>1248071</v>
      </c>
      <c r="AE104">
        <v>0</v>
      </c>
      <c r="AF104">
        <v>1248071</v>
      </c>
      <c r="AG104">
        <v>0</v>
      </c>
      <c r="AH104">
        <v>0</v>
      </c>
      <c r="AI104">
        <v>160000</v>
      </c>
      <c r="AJ104">
        <v>0</v>
      </c>
      <c r="AK104">
        <v>160000</v>
      </c>
      <c r="AL104">
        <v>1088070</v>
      </c>
      <c r="AM104">
        <v>0</v>
      </c>
      <c r="AN104">
        <v>0</v>
      </c>
      <c r="AO104">
        <v>1088070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151421</v>
      </c>
      <c r="AV104">
        <v>0</v>
      </c>
      <c r="AW104">
        <v>0</v>
      </c>
      <c r="AX104">
        <v>151421</v>
      </c>
      <c r="AY104">
        <v>0</v>
      </c>
      <c r="AZ104">
        <v>151421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4543</v>
      </c>
      <c r="BG104">
        <v>155964</v>
      </c>
      <c r="BH104">
        <v>155964</v>
      </c>
      <c r="BI104">
        <v>0</v>
      </c>
      <c r="BJ104">
        <v>155964</v>
      </c>
      <c r="BK104">
        <v>0</v>
      </c>
      <c r="BL104">
        <v>0</v>
      </c>
      <c r="BM104">
        <v>0</v>
      </c>
      <c r="BN104">
        <v>0</v>
      </c>
      <c r="BO104">
        <v>155964</v>
      </c>
      <c r="BP104">
        <v>0</v>
      </c>
      <c r="BQ104">
        <v>0</v>
      </c>
      <c r="BR104">
        <v>4747</v>
      </c>
      <c r="BS104">
        <v>4747</v>
      </c>
      <c r="BT104">
        <v>160711</v>
      </c>
      <c r="BU104">
        <v>97080</v>
      </c>
      <c r="BV104">
        <v>61951</v>
      </c>
      <c r="BW104">
        <v>0</v>
      </c>
      <c r="BX104">
        <v>1680</v>
      </c>
      <c r="BY104">
        <v>160711</v>
      </c>
      <c r="BZ104">
        <v>0</v>
      </c>
      <c r="CA104">
        <v>0</v>
      </c>
      <c r="CB104">
        <v>24</v>
      </c>
      <c r="CC104">
        <v>4543</v>
      </c>
      <c r="CD104">
        <v>0</v>
      </c>
      <c r="CF104">
        <f t="shared" si="19"/>
        <v>1248071</v>
      </c>
      <c r="CG104">
        <f t="shared" si="20"/>
        <v>0</v>
      </c>
      <c r="CH104">
        <f t="shared" si="21"/>
        <v>0</v>
      </c>
      <c r="CI104">
        <f t="shared" si="22"/>
        <v>0</v>
      </c>
      <c r="CJ104">
        <f t="shared" si="23"/>
        <v>0</v>
      </c>
      <c r="CK104">
        <f t="shared" si="24"/>
        <v>0</v>
      </c>
      <c r="CL104">
        <f t="shared" si="25"/>
        <v>0</v>
      </c>
      <c r="CM104">
        <f t="shared" si="26"/>
        <v>0</v>
      </c>
      <c r="CN104" s="1">
        <f t="shared" si="27"/>
        <v>199421.3</v>
      </c>
      <c r="CO104" s="1">
        <f t="shared" si="28"/>
        <v>194421.3</v>
      </c>
      <c r="CP104">
        <f t="shared" si="29"/>
        <v>174421.3</v>
      </c>
      <c r="CQ104">
        <f t="shared" si="30"/>
        <v>199421.3</v>
      </c>
      <c r="CR104">
        <f t="shared" si="31"/>
        <v>199421.3</v>
      </c>
      <c r="CS104">
        <f t="shared" si="32"/>
        <v>0</v>
      </c>
      <c r="CT104">
        <f t="shared" si="33"/>
        <v>199421.3</v>
      </c>
      <c r="CU104">
        <f t="shared" si="34"/>
        <v>0</v>
      </c>
      <c r="CV104">
        <f t="shared" si="35"/>
        <v>199421.3</v>
      </c>
      <c r="CW104">
        <f t="shared" si="36"/>
        <v>5982.6389999999992</v>
      </c>
      <c r="CX104">
        <f t="shared" si="37"/>
        <v>205403.93899999998</v>
      </c>
      <c r="CY104">
        <f>CX104*pit_weights!A104</f>
        <v>17868674054.836151</v>
      </c>
    </row>
    <row r="105" spans="1:103">
      <c r="A105">
        <v>266483488</v>
      </c>
      <c r="B105">
        <v>2017</v>
      </c>
      <c r="C105" t="s">
        <v>87</v>
      </c>
      <c r="D105" t="s">
        <v>88</v>
      </c>
      <c r="E105" t="s">
        <v>88</v>
      </c>
      <c r="F105">
        <v>0</v>
      </c>
      <c r="G105">
        <v>0</v>
      </c>
      <c r="H105">
        <v>274342</v>
      </c>
      <c r="I105">
        <v>0</v>
      </c>
      <c r="J105">
        <v>0</v>
      </c>
      <c r="K105">
        <v>0</v>
      </c>
      <c r="L105">
        <v>274342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274342</v>
      </c>
      <c r="AC105">
        <v>0</v>
      </c>
      <c r="AD105">
        <v>274342</v>
      </c>
      <c r="AE105">
        <v>0</v>
      </c>
      <c r="AF105">
        <v>274342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274340</v>
      </c>
      <c r="AM105">
        <v>0</v>
      </c>
      <c r="AN105">
        <v>0</v>
      </c>
      <c r="AO105">
        <v>274340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2434</v>
      </c>
      <c r="AV105">
        <v>0</v>
      </c>
      <c r="AW105">
        <v>0</v>
      </c>
      <c r="AX105">
        <v>2434</v>
      </c>
      <c r="AY105">
        <v>2434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25</v>
      </c>
      <c r="CC105">
        <v>0</v>
      </c>
      <c r="CD105">
        <v>0</v>
      </c>
      <c r="CF105">
        <f t="shared" si="19"/>
        <v>274342</v>
      </c>
      <c r="CG105">
        <f t="shared" si="20"/>
        <v>0</v>
      </c>
      <c r="CH105">
        <f t="shared" si="21"/>
        <v>0</v>
      </c>
      <c r="CI105">
        <f t="shared" si="22"/>
        <v>0</v>
      </c>
      <c r="CJ105">
        <f t="shared" si="23"/>
        <v>0</v>
      </c>
      <c r="CK105">
        <f t="shared" si="24"/>
        <v>0</v>
      </c>
      <c r="CL105">
        <f t="shared" si="25"/>
        <v>0</v>
      </c>
      <c r="CM105">
        <f t="shared" si="26"/>
        <v>0</v>
      </c>
      <c r="CN105" s="1">
        <f t="shared" si="27"/>
        <v>2434.2000000000003</v>
      </c>
      <c r="CO105" s="1">
        <f t="shared" si="28"/>
        <v>0</v>
      </c>
      <c r="CP105">
        <f t="shared" si="29"/>
        <v>0</v>
      </c>
      <c r="CQ105">
        <f t="shared" si="30"/>
        <v>2434.2000000000003</v>
      </c>
      <c r="CR105">
        <f t="shared" si="31"/>
        <v>2434.2000000000003</v>
      </c>
      <c r="CS105">
        <f t="shared" si="32"/>
        <v>5000</v>
      </c>
      <c r="CT105">
        <f t="shared" si="33"/>
        <v>0</v>
      </c>
      <c r="CU105">
        <f t="shared" si="34"/>
        <v>0</v>
      </c>
      <c r="CV105">
        <f t="shared" si="35"/>
        <v>0</v>
      </c>
      <c r="CW105">
        <f t="shared" si="36"/>
        <v>0</v>
      </c>
      <c r="CX105">
        <f t="shared" si="37"/>
        <v>0</v>
      </c>
      <c r="CY105">
        <f>CX105*pit_weights!A105</f>
        <v>0</v>
      </c>
    </row>
    <row r="106" spans="1:103">
      <c r="A106">
        <v>266547453</v>
      </c>
      <c r="B106">
        <v>2017</v>
      </c>
      <c r="C106" t="s">
        <v>87</v>
      </c>
      <c r="D106" t="s">
        <v>88</v>
      </c>
      <c r="E106" t="s">
        <v>88</v>
      </c>
      <c r="F106">
        <v>114500</v>
      </c>
      <c r="G106">
        <v>0</v>
      </c>
      <c r="H106">
        <v>354630</v>
      </c>
      <c r="I106">
        <v>0</v>
      </c>
      <c r="J106">
        <v>0</v>
      </c>
      <c r="K106">
        <v>0</v>
      </c>
      <c r="L106">
        <v>354630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469130</v>
      </c>
      <c r="AC106">
        <v>0</v>
      </c>
      <c r="AD106">
        <v>469130</v>
      </c>
      <c r="AE106">
        <v>0</v>
      </c>
      <c r="AF106">
        <v>469130</v>
      </c>
      <c r="AG106">
        <v>0</v>
      </c>
      <c r="AH106">
        <v>0</v>
      </c>
      <c r="AI106">
        <v>140000</v>
      </c>
      <c r="AJ106">
        <v>0</v>
      </c>
      <c r="AK106">
        <v>140000</v>
      </c>
      <c r="AL106">
        <v>329130</v>
      </c>
      <c r="AM106">
        <v>0</v>
      </c>
      <c r="AN106">
        <v>0</v>
      </c>
      <c r="AO106">
        <v>329130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7913</v>
      </c>
      <c r="AV106">
        <v>0</v>
      </c>
      <c r="AW106">
        <v>0</v>
      </c>
      <c r="AX106">
        <v>7913</v>
      </c>
      <c r="AY106">
        <v>5000</v>
      </c>
      <c r="AZ106">
        <v>2913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87</v>
      </c>
      <c r="BG106">
        <v>3000</v>
      </c>
      <c r="BH106">
        <v>3000</v>
      </c>
      <c r="BI106">
        <v>0</v>
      </c>
      <c r="BJ106">
        <v>3000</v>
      </c>
      <c r="BK106">
        <v>0</v>
      </c>
      <c r="BL106">
        <v>0</v>
      </c>
      <c r="BM106">
        <v>0</v>
      </c>
      <c r="BN106">
        <v>0</v>
      </c>
      <c r="BO106">
        <v>3000</v>
      </c>
      <c r="BP106">
        <v>0</v>
      </c>
      <c r="BQ106">
        <v>0</v>
      </c>
      <c r="BR106">
        <v>0</v>
      </c>
      <c r="BS106">
        <v>0</v>
      </c>
      <c r="BT106">
        <v>3000</v>
      </c>
      <c r="BU106">
        <v>0</v>
      </c>
      <c r="BV106">
        <v>0</v>
      </c>
      <c r="BW106">
        <v>11269</v>
      </c>
      <c r="BX106">
        <v>0</v>
      </c>
      <c r="BY106">
        <v>11269</v>
      </c>
      <c r="BZ106">
        <v>0</v>
      </c>
      <c r="CA106">
        <v>8270</v>
      </c>
      <c r="CB106">
        <v>40</v>
      </c>
      <c r="CC106">
        <v>87</v>
      </c>
      <c r="CD106">
        <v>0</v>
      </c>
      <c r="CF106">
        <f t="shared" si="19"/>
        <v>469130</v>
      </c>
      <c r="CG106">
        <f t="shared" si="20"/>
        <v>0</v>
      </c>
      <c r="CH106">
        <f t="shared" si="21"/>
        <v>0</v>
      </c>
      <c r="CI106">
        <f t="shared" si="22"/>
        <v>0</v>
      </c>
      <c r="CJ106">
        <f t="shared" si="23"/>
        <v>0</v>
      </c>
      <c r="CK106">
        <f t="shared" si="24"/>
        <v>0</v>
      </c>
      <c r="CL106">
        <f t="shared" si="25"/>
        <v>0</v>
      </c>
      <c r="CM106">
        <f t="shared" si="26"/>
        <v>0</v>
      </c>
      <c r="CN106" s="1">
        <f t="shared" si="27"/>
        <v>21913</v>
      </c>
      <c r="CO106" s="1">
        <f t="shared" si="28"/>
        <v>16913</v>
      </c>
      <c r="CP106">
        <f t="shared" si="29"/>
        <v>0</v>
      </c>
      <c r="CQ106">
        <f t="shared" si="30"/>
        <v>21913</v>
      </c>
      <c r="CR106">
        <f t="shared" si="31"/>
        <v>21913</v>
      </c>
      <c r="CS106">
        <f t="shared" si="32"/>
        <v>5000</v>
      </c>
      <c r="CT106">
        <f t="shared" si="33"/>
        <v>16913</v>
      </c>
      <c r="CU106">
        <f t="shared" si="34"/>
        <v>0</v>
      </c>
      <c r="CV106">
        <f t="shared" si="35"/>
        <v>16913</v>
      </c>
      <c r="CW106">
        <f t="shared" si="36"/>
        <v>507.39</v>
      </c>
      <c r="CX106">
        <f t="shared" si="37"/>
        <v>17420.39</v>
      </c>
      <c r="CY106">
        <f>CX106*pit_weights!A106</f>
        <v>1515449374.2115002</v>
      </c>
    </row>
    <row r="107" spans="1:103">
      <c r="A107">
        <v>266582727</v>
      </c>
      <c r="B107">
        <v>2017</v>
      </c>
      <c r="C107" t="s">
        <v>87</v>
      </c>
      <c r="D107" t="s">
        <v>88</v>
      </c>
      <c r="E107" t="s">
        <v>88</v>
      </c>
      <c r="F107">
        <v>0</v>
      </c>
      <c r="G107">
        <v>0</v>
      </c>
      <c r="H107">
        <v>498797</v>
      </c>
      <c r="I107">
        <v>0</v>
      </c>
      <c r="J107">
        <v>0</v>
      </c>
      <c r="K107">
        <v>0</v>
      </c>
      <c r="L107">
        <v>498797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498797</v>
      </c>
      <c r="AC107">
        <v>0</v>
      </c>
      <c r="AD107">
        <v>498797</v>
      </c>
      <c r="AE107">
        <v>0</v>
      </c>
      <c r="AF107">
        <v>498797</v>
      </c>
      <c r="AG107">
        <v>0</v>
      </c>
      <c r="AH107">
        <v>0</v>
      </c>
      <c r="AI107">
        <v>152290</v>
      </c>
      <c r="AJ107">
        <v>0</v>
      </c>
      <c r="AK107">
        <v>152290</v>
      </c>
      <c r="AL107">
        <v>346510</v>
      </c>
      <c r="AM107">
        <v>0</v>
      </c>
      <c r="AN107">
        <v>0</v>
      </c>
      <c r="AO107">
        <v>346510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9651</v>
      </c>
      <c r="AV107">
        <v>0</v>
      </c>
      <c r="AW107">
        <v>0</v>
      </c>
      <c r="AX107">
        <v>9651</v>
      </c>
      <c r="AY107">
        <v>5000</v>
      </c>
      <c r="AZ107">
        <v>4651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140</v>
      </c>
      <c r="BG107">
        <v>4791</v>
      </c>
      <c r="BH107">
        <v>4791</v>
      </c>
      <c r="BI107">
        <v>0</v>
      </c>
      <c r="BJ107">
        <v>4791</v>
      </c>
      <c r="BK107">
        <v>0</v>
      </c>
      <c r="BL107">
        <v>0</v>
      </c>
      <c r="BM107">
        <v>0</v>
      </c>
      <c r="BN107">
        <v>0</v>
      </c>
      <c r="BO107">
        <v>4791</v>
      </c>
      <c r="BP107">
        <v>0</v>
      </c>
      <c r="BQ107">
        <v>0</v>
      </c>
      <c r="BR107">
        <v>0</v>
      </c>
      <c r="BS107">
        <v>0</v>
      </c>
      <c r="BT107">
        <v>4791</v>
      </c>
      <c r="BU107">
        <v>0</v>
      </c>
      <c r="BV107">
        <v>0</v>
      </c>
      <c r="BW107">
        <v>0</v>
      </c>
      <c r="BX107">
        <v>4791</v>
      </c>
      <c r="BY107">
        <v>4791</v>
      </c>
      <c r="BZ107">
        <v>0</v>
      </c>
      <c r="CA107">
        <v>0</v>
      </c>
      <c r="CB107">
        <v>34</v>
      </c>
      <c r="CC107">
        <v>140</v>
      </c>
      <c r="CD107">
        <v>0</v>
      </c>
      <c r="CF107">
        <f t="shared" si="19"/>
        <v>498797</v>
      </c>
      <c r="CG107">
        <f t="shared" si="20"/>
        <v>0</v>
      </c>
      <c r="CH107">
        <f t="shared" si="21"/>
        <v>0</v>
      </c>
      <c r="CI107">
        <f t="shared" si="22"/>
        <v>0</v>
      </c>
      <c r="CJ107">
        <f t="shared" si="23"/>
        <v>0</v>
      </c>
      <c r="CK107">
        <f t="shared" si="24"/>
        <v>0</v>
      </c>
      <c r="CL107">
        <f t="shared" si="25"/>
        <v>0</v>
      </c>
      <c r="CM107">
        <f t="shared" si="26"/>
        <v>0</v>
      </c>
      <c r="CN107" s="1">
        <f t="shared" si="27"/>
        <v>24879.7</v>
      </c>
      <c r="CO107" s="1">
        <f t="shared" si="28"/>
        <v>19879.7</v>
      </c>
      <c r="CP107">
        <f t="shared" si="29"/>
        <v>0</v>
      </c>
      <c r="CQ107">
        <f t="shared" si="30"/>
        <v>24879.7</v>
      </c>
      <c r="CR107">
        <f t="shared" si="31"/>
        <v>24879.7</v>
      </c>
      <c r="CS107">
        <f t="shared" si="32"/>
        <v>5000</v>
      </c>
      <c r="CT107">
        <f t="shared" si="33"/>
        <v>19879.7</v>
      </c>
      <c r="CU107">
        <f t="shared" si="34"/>
        <v>0</v>
      </c>
      <c r="CV107">
        <f t="shared" si="35"/>
        <v>19879.7</v>
      </c>
      <c r="CW107">
        <f t="shared" si="36"/>
        <v>596.39099999999996</v>
      </c>
      <c r="CX107">
        <f t="shared" si="37"/>
        <v>20476.091</v>
      </c>
      <c r="CY107">
        <f>CX107*pit_weights!A107</f>
        <v>1781273512.9493501</v>
      </c>
    </row>
    <row r="108" spans="1:103">
      <c r="A108">
        <v>266588057</v>
      </c>
      <c r="B108">
        <v>2017</v>
      </c>
      <c r="C108" t="s">
        <v>87</v>
      </c>
      <c r="D108" t="s">
        <v>88</v>
      </c>
      <c r="E108" t="s">
        <v>88</v>
      </c>
      <c r="F108">
        <v>0</v>
      </c>
      <c r="G108">
        <v>0</v>
      </c>
      <c r="H108">
        <v>228840</v>
      </c>
      <c r="I108">
        <v>0</v>
      </c>
      <c r="J108">
        <v>0</v>
      </c>
      <c r="K108">
        <v>0</v>
      </c>
      <c r="L108">
        <v>228840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228840</v>
      </c>
      <c r="AC108">
        <v>0</v>
      </c>
      <c r="AD108">
        <v>228840</v>
      </c>
      <c r="AE108">
        <v>0</v>
      </c>
      <c r="AF108">
        <v>228840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228840</v>
      </c>
      <c r="AM108">
        <v>0</v>
      </c>
      <c r="AN108">
        <v>398800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27</v>
      </c>
      <c r="CC108">
        <v>0</v>
      </c>
      <c r="CD108">
        <v>0</v>
      </c>
      <c r="CF108">
        <f t="shared" si="19"/>
        <v>228840</v>
      </c>
      <c r="CG108">
        <f t="shared" si="20"/>
        <v>0</v>
      </c>
      <c r="CH108">
        <f t="shared" si="21"/>
        <v>0</v>
      </c>
      <c r="CI108">
        <f t="shared" si="22"/>
        <v>0</v>
      </c>
      <c r="CJ108">
        <f t="shared" si="23"/>
        <v>0</v>
      </c>
      <c r="CK108">
        <f t="shared" si="24"/>
        <v>0</v>
      </c>
      <c r="CL108">
        <f t="shared" si="25"/>
        <v>0</v>
      </c>
      <c r="CM108">
        <f t="shared" si="26"/>
        <v>0</v>
      </c>
      <c r="CN108" s="1">
        <f t="shared" si="27"/>
        <v>0</v>
      </c>
      <c r="CO108" s="1">
        <f t="shared" si="28"/>
        <v>0</v>
      </c>
      <c r="CP108">
        <f t="shared" si="29"/>
        <v>0</v>
      </c>
      <c r="CQ108">
        <f t="shared" si="30"/>
        <v>0</v>
      </c>
      <c r="CR108">
        <f t="shared" si="31"/>
        <v>0</v>
      </c>
      <c r="CS108">
        <f t="shared" si="32"/>
        <v>5000</v>
      </c>
      <c r="CT108">
        <f t="shared" si="33"/>
        <v>0</v>
      </c>
      <c r="CU108">
        <f t="shared" si="34"/>
        <v>0</v>
      </c>
      <c r="CV108">
        <f t="shared" si="35"/>
        <v>0</v>
      </c>
      <c r="CW108">
        <f t="shared" si="36"/>
        <v>0</v>
      </c>
      <c r="CX108">
        <f t="shared" si="37"/>
        <v>0</v>
      </c>
      <c r="CY108">
        <f>CX108*pit_weights!A108</f>
        <v>0</v>
      </c>
    </row>
    <row r="109" spans="1:103">
      <c r="A109">
        <v>266601810</v>
      </c>
      <c r="B109">
        <v>2017</v>
      </c>
      <c r="C109" t="s">
        <v>87</v>
      </c>
      <c r="D109" t="s">
        <v>88</v>
      </c>
      <c r="E109" t="s">
        <v>88</v>
      </c>
      <c r="F109">
        <v>0</v>
      </c>
      <c r="G109">
        <v>0</v>
      </c>
      <c r="H109">
        <v>530091</v>
      </c>
      <c r="I109">
        <v>0</v>
      </c>
      <c r="J109">
        <v>0</v>
      </c>
      <c r="K109">
        <v>0</v>
      </c>
      <c r="L109">
        <v>530091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353</v>
      </c>
      <c r="X109">
        <v>0</v>
      </c>
      <c r="Y109">
        <v>0</v>
      </c>
      <c r="Z109">
        <v>0</v>
      </c>
      <c r="AA109">
        <v>353</v>
      </c>
      <c r="AB109">
        <v>530444</v>
      </c>
      <c r="AC109">
        <v>46707</v>
      </c>
      <c r="AD109">
        <v>483737</v>
      </c>
      <c r="AE109">
        <v>0</v>
      </c>
      <c r="AF109">
        <v>483737</v>
      </c>
      <c r="AG109">
        <v>0</v>
      </c>
      <c r="AH109">
        <v>0</v>
      </c>
      <c r="AI109">
        <v>105682</v>
      </c>
      <c r="AJ109">
        <v>0</v>
      </c>
      <c r="AK109">
        <v>105682</v>
      </c>
      <c r="AL109">
        <v>378060</v>
      </c>
      <c r="AM109">
        <v>0</v>
      </c>
      <c r="AN109">
        <v>0</v>
      </c>
      <c r="AO109">
        <v>378060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7806</v>
      </c>
      <c r="AV109">
        <v>0</v>
      </c>
      <c r="AW109">
        <v>0</v>
      </c>
      <c r="AX109">
        <v>7806</v>
      </c>
      <c r="AY109">
        <v>5000</v>
      </c>
      <c r="AZ109">
        <v>2806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84</v>
      </c>
      <c r="BG109">
        <v>2890</v>
      </c>
      <c r="BH109">
        <v>2890</v>
      </c>
      <c r="BI109">
        <v>0</v>
      </c>
      <c r="BJ109">
        <v>2890</v>
      </c>
      <c r="BK109">
        <v>0</v>
      </c>
      <c r="BL109">
        <v>0</v>
      </c>
      <c r="BM109">
        <v>0</v>
      </c>
      <c r="BN109">
        <v>0</v>
      </c>
      <c r="BO109">
        <v>2890</v>
      </c>
      <c r="BP109">
        <v>0</v>
      </c>
      <c r="BQ109">
        <v>0</v>
      </c>
      <c r="BR109">
        <v>0</v>
      </c>
      <c r="BS109">
        <v>0</v>
      </c>
      <c r="BT109">
        <v>2890</v>
      </c>
      <c r="BU109">
        <v>0</v>
      </c>
      <c r="BV109">
        <v>0</v>
      </c>
      <c r="BW109">
        <v>0</v>
      </c>
      <c r="BX109">
        <v>2890</v>
      </c>
      <c r="BY109">
        <v>2890</v>
      </c>
      <c r="BZ109">
        <v>0</v>
      </c>
      <c r="CA109">
        <v>0</v>
      </c>
      <c r="CB109">
        <v>63</v>
      </c>
      <c r="CC109">
        <v>84</v>
      </c>
      <c r="CD109">
        <v>1</v>
      </c>
      <c r="CF109">
        <f t="shared" si="19"/>
        <v>530444</v>
      </c>
      <c r="CG109">
        <f t="shared" si="20"/>
        <v>0</v>
      </c>
      <c r="CH109">
        <f t="shared" si="21"/>
        <v>0</v>
      </c>
      <c r="CI109">
        <f t="shared" si="22"/>
        <v>0</v>
      </c>
      <c r="CJ109">
        <f t="shared" si="23"/>
        <v>0</v>
      </c>
      <c r="CK109">
        <f t="shared" si="24"/>
        <v>0</v>
      </c>
      <c r="CL109">
        <f t="shared" si="25"/>
        <v>0</v>
      </c>
      <c r="CM109">
        <f t="shared" si="26"/>
        <v>0</v>
      </c>
      <c r="CN109" s="1">
        <f t="shared" si="27"/>
        <v>31088.799999999999</v>
      </c>
      <c r="CO109" s="1">
        <f t="shared" si="28"/>
        <v>26088.799999999999</v>
      </c>
      <c r="CP109">
        <f t="shared" si="29"/>
        <v>6088.8</v>
      </c>
      <c r="CQ109">
        <f t="shared" si="30"/>
        <v>26088.799999999999</v>
      </c>
      <c r="CR109">
        <f t="shared" si="31"/>
        <v>26088.799999999999</v>
      </c>
      <c r="CS109">
        <f t="shared" si="32"/>
        <v>0</v>
      </c>
      <c r="CT109">
        <f t="shared" si="33"/>
        <v>26088.799999999999</v>
      </c>
      <c r="CU109">
        <f t="shared" si="34"/>
        <v>0</v>
      </c>
      <c r="CV109">
        <f t="shared" si="35"/>
        <v>26088.799999999999</v>
      </c>
      <c r="CW109">
        <f t="shared" si="36"/>
        <v>782.66399999999999</v>
      </c>
      <c r="CX109">
        <f t="shared" si="37"/>
        <v>26871.464</v>
      </c>
      <c r="CY109">
        <f>CX109*pit_weights!A109</f>
        <v>2337625237.0324001</v>
      </c>
    </row>
    <row r="110" spans="1:103">
      <c r="A110">
        <v>266729149</v>
      </c>
      <c r="B110">
        <v>2017</v>
      </c>
      <c r="C110" t="s">
        <v>87</v>
      </c>
      <c r="D110" t="s">
        <v>88</v>
      </c>
      <c r="E110" t="s">
        <v>88</v>
      </c>
      <c r="F110">
        <v>0</v>
      </c>
      <c r="G110">
        <v>0</v>
      </c>
      <c r="H110">
        <v>356170</v>
      </c>
      <c r="I110">
        <v>0</v>
      </c>
      <c r="J110">
        <v>0</v>
      </c>
      <c r="K110">
        <v>0</v>
      </c>
      <c r="L110">
        <v>356170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6411</v>
      </c>
      <c r="X110">
        <v>0</v>
      </c>
      <c r="Y110">
        <v>0</v>
      </c>
      <c r="Z110">
        <v>0</v>
      </c>
      <c r="AA110">
        <v>6411</v>
      </c>
      <c r="AB110">
        <v>362581</v>
      </c>
      <c r="AC110">
        <v>0</v>
      </c>
      <c r="AD110">
        <v>362581</v>
      </c>
      <c r="AE110">
        <v>0</v>
      </c>
      <c r="AF110">
        <v>362581</v>
      </c>
      <c r="AG110">
        <v>0</v>
      </c>
      <c r="AH110">
        <v>0</v>
      </c>
      <c r="AI110">
        <v>6411</v>
      </c>
      <c r="AJ110">
        <v>0</v>
      </c>
      <c r="AK110">
        <v>6411</v>
      </c>
      <c r="AL110">
        <v>356170</v>
      </c>
      <c r="AM110">
        <v>0</v>
      </c>
      <c r="AN110">
        <v>0</v>
      </c>
      <c r="AO110">
        <v>356170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10617</v>
      </c>
      <c r="AV110">
        <v>0</v>
      </c>
      <c r="AW110">
        <v>0</v>
      </c>
      <c r="AX110">
        <v>10617</v>
      </c>
      <c r="AY110">
        <v>5000</v>
      </c>
      <c r="AZ110">
        <v>5617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169</v>
      </c>
      <c r="BG110">
        <v>5786</v>
      </c>
      <c r="BH110">
        <v>5786</v>
      </c>
      <c r="BI110">
        <v>0</v>
      </c>
      <c r="BJ110">
        <v>5786</v>
      </c>
      <c r="BK110">
        <v>0</v>
      </c>
      <c r="BL110">
        <v>0</v>
      </c>
      <c r="BM110">
        <v>0</v>
      </c>
      <c r="BN110">
        <v>0</v>
      </c>
      <c r="BO110">
        <v>5786</v>
      </c>
      <c r="BP110">
        <v>0</v>
      </c>
      <c r="BQ110">
        <v>0</v>
      </c>
      <c r="BR110">
        <v>0</v>
      </c>
      <c r="BS110">
        <v>0</v>
      </c>
      <c r="BT110">
        <v>5786</v>
      </c>
      <c r="BU110">
        <v>0</v>
      </c>
      <c r="BV110">
        <v>0</v>
      </c>
      <c r="BW110">
        <v>0</v>
      </c>
      <c r="BX110">
        <v>5786</v>
      </c>
      <c r="BY110">
        <v>5786</v>
      </c>
      <c r="BZ110">
        <v>0</v>
      </c>
      <c r="CA110">
        <v>0</v>
      </c>
      <c r="CB110">
        <v>39</v>
      </c>
      <c r="CC110">
        <v>169</v>
      </c>
      <c r="CD110">
        <v>0</v>
      </c>
      <c r="CF110">
        <f t="shared" si="19"/>
        <v>362581</v>
      </c>
      <c r="CG110">
        <f t="shared" si="20"/>
        <v>0</v>
      </c>
      <c r="CH110">
        <f t="shared" si="21"/>
        <v>0</v>
      </c>
      <c r="CI110">
        <f t="shared" si="22"/>
        <v>0</v>
      </c>
      <c r="CJ110">
        <f t="shared" si="23"/>
        <v>0</v>
      </c>
      <c r="CK110">
        <f t="shared" si="24"/>
        <v>0</v>
      </c>
      <c r="CL110">
        <f t="shared" si="25"/>
        <v>0</v>
      </c>
      <c r="CM110">
        <f t="shared" si="26"/>
        <v>0</v>
      </c>
      <c r="CN110" s="1">
        <f t="shared" si="27"/>
        <v>11258.1</v>
      </c>
      <c r="CO110" s="1">
        <f t="shared" si="28"/>
        <v>6258.1</v>
      </c>
      <c r="CP110">
        <f t="shared" si="29"/>
        <v>0</v>
      </c>
      <c r="CQ110">
        <f t="shared" si="30"/>
        <v>11258.1</v>
      </c>
      <c r="CR110">
        <f t="shared" si="31"/>
        <v>11258.1</v>
      </c>
      <c r="CS110">
        <f t="shared" si="32"/>
        <v>5000</v>
      </c>
      <c r="CT110">
        <f t="shared" si="33"/>
        <v>6258.1</v>
      </c>
      <c r="CU110">
        <f t="shared" si="34"/>
        <v>0</v>
      </c>
      <c r="CV110">
        <f t="shared" si="35"/>
        <v>6258.1</v>
      </c>
      <c r="CW110">
        <f t="shared" si="36"/>
        <v>187.74299999999999</v>
      </c>
      <c r="CX110">
        <f t="shared" si="37"/>
        <v>6445.8430000000008</v>
      </c>
      <c r="CY110">
        <f>CX110*pit_weights!A110</f>
        <v>560742253.22255015</v>
      </c>
    </row>
    <row r="111" spans="1:103">
      <c r="A111">
        <v>266772587</v>
      </c>
      <c r="B111">
        <v>2017</v>
      </c>
      <c r="C111" t="s">
        <v>87</v>
      </c>
      <c r="D111" t="s">
        <v>88</v>
      </c>
      <c r="E111" t="s">
        <v>88</v>
      </c>
      <c r="F111">
        <v>120198</v>
      </c>
      <c r="G111">
        <v>0</v>
      </c>
      <c r="H111">
        <v>185500</v>
      </c>
      <c r="I111">
        <v>0</v>
      </c>
      <c r="J111">
        <v>0</v>
      </c>
      <c r="K111">
        <v>0</v>
      </c>
      <c r="L111">
        <v>185500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15239</v>
      </c>
      <c r="X111">
        <v>0</v>
      </c>
      <c r="Y111">
        <v>0</v>
      </c>
      <c r="Z111">
        <v>0</v>
      </c>
      <c r="AA111">
        <v>15239</v>
      </c>
      <c r="AB111">
        <v>320937</v>
      </c>
      <c r="AC111">
        <v>0</v>
      </c>
      <c r="AD111">
        <v>320937</v>
      </c>
      <c r="AE111">
        <v>0</v>
      </c>
      <c r="AF111">
        <v>320937</v>
      </c>
      <c r="AG111">
        <v>0</v>
      </c>
      <c r="AH111">
        <v>0</v>
      </c>
      <c r="AI111">
        <v>10000</v>
      </c>
      <c r="AJ111">
        <v>0</v>
      </c>
      <c r="AK111">
        <v>10000</v>
      </c>
      <c r="AL111">
        <v>310940</v>
      </c>
      <c r="AM111">
        <v>0</v>
      </c>
      <c r="AN111">
        <v>0</v>
      </c>
      <c r="AO111">
        <v>310940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6094</v>
      </c>
      <c r="AV111">
        <v>0</v>
      </c>
      <c r="AW111">
        <v>0</v>
      </c>
      <c r="AX111">
        <v>6094</v>
      </c>
      <c r="AY111">
        <v>5000</v>
      </c>
      <c r="AZ111">
        <v>1094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33</v>
      </c>
      <c r="BG111">
        <v>1127</v>
      </c>
      <c r="BH111">
        <v>1127</v>
      </c>
      <c r="BI111">
        <v>0</v>
      </c>
      <c r="BJ111">
        <v>1127</v>
      </c>
      <c r="BK111">
        <v>0</v>
      </c>
      <c r="BL111">
        <v>0</v>
      </c>
      <c r="BM111">
        <v>0</v>
      </c>
      <c r="BN111">
        <v>0</v>
      </c>
      <c r="BO111">
        <v>1127</v>
      </c>
      <c r="BP111">
        <v>0</v>
      </c>
      <c r="BQ111">
        <v>0</v>
      </c>
      <c r="BR111">
        <v>0</v>
      </c>
      <c r="BS111">
        <v>0</v>
      </c>
      <c r="BT111">
        <v>1127</v>
      </c>
      <c r="BU111">
        <v>0</v>
      </c>
      <c r="BV111">
        <v>0</v>
      </c>
      <c r="BW111">
        <v>0</v>
      </c>
      <c r="BX111">
        <v>1127</v>
      </c>
      <c r="BY111">
        <v>1127</v>
      </c>
      <c r="BZ111">
        <v>0</v>
      </c>
      <c r="CA111">
        <v>0</v>
      </c>
      <c r="CB111">
        <v>55</v>
      </c>
      <c r="CC111">
        <v>33</v>
      </c>
      <c r="CD111">
        <v>0</v>
      </c>
      <c r="CF111">
        <f t="shared" si="19"/>
        <v>320937</v>
      </c>
      <c r="CG111">
        <f t="shared" si="20"/>
        <v>0</v>
      </c>
      <c r="CH111">
        <f t="shared" si="21"/>
        <v>0</v>
      </c>
      <c r="CI111">
        <f t="shared" si="22"/>
        <v>0</v>
      </c>
      <c r="CJ111">
        <f t="shared" si="23"/>
        <v>0</v>
      </c>
      <c r="CK111">
        <f t="shared" si="24"/>
        <v>0</v>
      </c>
      <c r="CL111">
        <f t="shared" si="25"/>
        <v>0</v>
      </c>
      <c r="CM111">
        <f t="shared" si="26"/>
        <v>0</v>
      </c>
      <c r="CN111" s="1">
        <f t="shared" si="27"/>
        <v>7093.7000000000007</v>
      </c>
      <c r="CO111" s="1">
        <f t="shared" si="28"/>
        <v>2093.7000000000003</v>
      </c>
      <c r="CP111">
        <f t="shared" si="29"/>
        <v>0</v>
      </c>
      <c r="CQ111">
        <f t="shared" si="30"/>
        <v>7093.7000000000007</v>
      </c>
      <c r="CR111">
        <f t="shared" si="31"/>
        <v>7093.7000000000007</v>
      </c>
      <c r="CS111">
        <f t="shared" si="32"/>
        <v>5000</v>
      </c>
      <c r="CT111">
        <f t="shared" si="33"/>
        <v>2093.7000000000007</v>
      </c>
      <c r="CU111">
        <f t="shared" si="34"/>
        <v>0</v>
      </c>
      <c r="CV111">
        <f t="shared" si="35"/>
        <v>2093.7000000000007</v>
      </c>
      <c r="CW111">
        <f t="shared" si="36"/>
        <v>62.811000000000021</v>
      </c>
      <c r="CX111">
        <f t="shared" si="37"/>
        <v>2156.5110000000009</v>
      </c>
      <c r="CY111">
        <f>CX111*pit_weights!A111</f>
        <v>187601037.9463501</v>
      </c>
    </row>
    <row r="112" spans="1:103">
      <c r="A112">
        <v>266820778</v>
      </c>
      <c r="B112">
        <v>2017</v>
      </c>
      <c r="C112" t="s">
        <v>87</v>
      </c>
      <c r="D112" t="s">
        <v>88</v>
      </c>
      <c r="E112" t="s">
        <v>88</v>
      </c>
      <c r="F112">
        <v>0</v>
      </c>
      <c r="G112">
        <v>0</v>
      </c>
      <c r="H112">
        <v>305337</v>
      </c>
      <c r="I112">
        <v>0</v>
      </c>
      <c r="J112">
        <v>0</v>
      </c>
      <c r="K112">
        <v>0</v>
      </c>
      <c r="L112">
        <v>305337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305337</v>
      </c>
      <c r="AC112">
        <v>0</v>
      </c>
      <c r="AD112">
        <v>305337</v>
      </c>
      <c r="AE112">
        <v>0</v>
      </c>
      <c r="AF112">
        <v>305337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305340</v>
      </c>
      <c r="AM112">
        <v>0</v>
      </c>
      <c r="AN112">
        <v>0</v>
      </c>
      <c r="AO112">
        <v>305340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5534</v>
      </c>
      <c r="AV112">
        <v>0</v>
      </c>
      <c r="AW112">
        <v>0</v>
      </c>
      <c r="AX112">
        <v>5534</v>
      </c>
      <c r="AY112">
        <v>5000</v>
      </c>
      <c r="AZ112">
        <v>534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16</v>
      </c>
      <c r="BG112">
        <v>550</v>
      </c>
      <c r="BH112">
        <v>550</v>
      </c>
      <c r="BI112">
        <v>0</v>
      </c>
      <c r="BJ112">
        <v>550</v>
      </c>
      <c r="BK112">
        <v>0</v>
      </c>
      <c r="BL112">
        <v>0</v>
      </c>
      <c r="BM112">
        <v>0</v>
      </c>
      <c r="BN112">
        <v>0</v>
      </c>
      <c r="BO112">
        <v>550</v>
      </c>
      <c r="BP112">
        <v>0</v>
      </c>
      <c r="BQ112">
        <v>0</v>
      </c>
      <c r="BR112">
        <v>0</v>
      </c>
      <c r="BS112">
        <v>0</v>
      </c>
      <c r="BT112">
        <v>550</v>
      </c>
      <c r="BU112">
        <v>1000</v>
      </c>
      <c r="BV112">
        <v>0</v>
      </c>
      <c r="BW112">
        <v>0</v>
      </c>
      <c r="BX112">
        <v>0</v>
      </c>
      <c r="BY112">
        <v>1000</v>
      </c>
      <c r="BZ112">
        <v>0</v>
      </c>
      <c r="CA112">
        <v>450</v>
      </c>
      <c r="CB112">
        <v>20</v>
      </c>
      <c r="CC112">
        <v>16</v>
      </c>
      <c r="CD112">
        <v>0</v>
      </c>
      <c r="CF112">
        <f t="shared" si="19"/>
        <v>305337</v>
      </c>
      <c r="CG112">
        <f t="shared" si="20"/>
        <v>0</v>
      </c>
      <c r="CH112">
        <f t="shared" si="21"/>
        <v>0</v>
      </c>
      <c r="CI112">
        <f t="shared" si="22"/>
        <v>0</v>
      </c>
      <c r="CJ112">
        <f t="shared" si="23"/>
        <v>0</v>
      </c>
      <c r="CK112">
        <f t="shared" si="24"/>
        <v>0</v>
      </c>
      <c r="CL112">
        <f t="shared" si="25"/>
        <v>0</v>
      </c>
      <c r="CM112">
        <f t="shared" si="26"/>
        <v>0</v>
      </c>
      <c r="CN112" s="1">
        <f t="shared" si="27"/>
        <v>5533.7000000000007</v>
      </c>
      <c r="CO112" s="1">
        <f t="shared" si="28"/>
        <v>533.70000000000005</v>
      </c>
      <c r="CP112">
        <f t="shared" si="29"/>
        <v>0</v>
      </c>
      <c r="CQ112">
        <f t="shared" si="30"/>
        <v>5533.7000000000007</v>
      </c>
      <c r="CR112">
        <f t="shared" si="31"/>
        <v>5533.7000000000007</v>
      </c>
      <c r="CS112">
        <f t="shared" si="32"/>
        <v>5000</v>
      </c>
      <c r="CT112">
        <f t="shared" si="33"/>
        <v>533.70000000000073</v>
      </c>
      <c r="CU112">
        <f t="shared" si="34"/>
        <v>0</v>
      </c>
      <c r="CV112">
        <f t="shared" si="35"/>
        <v>533.70000000000073</v>
      </c>
      <c r="CW112">
        <f t="shared" si="36"/>
        <v>16.011000000000021</v>
      </c>
      <c r="CX112">
        <f t="shared" si="37"/>
        <v>549.71100000000069</v>
      </c>
      <c r="CY112">
        <f>CX112*pit_weights!A112</f>
        <v>47820926.566350065</v>
      </c>
    </row>
    <row r="113" spans="1:103">
      <c r="A113">
        <v>266831688</v>
      </c>
      <c r="B113">
        <v>2017</v>
      </c>
      <c r="C113" t="s">
        <v>87</v>
      </c>
      <c r="D113" t="s">
        <v>88</v>
      </c>
      <c r="E113" t="s">
        <v>88</v>
      </c>
      <c r="F113">
        <v>0</v>
      </c>
      <c r="G113">
        <v>0</v>
      </c>
      <c r="H113">
        <v>361753</v>
      </c>
      <c r="I113">
        <v>0</v>
      </c>
      <c r="J113">
        <v>0</v>
      </c>
      <c r="K113">
        <v>0</v>
      </c>
      <c r="L113">
        <v>361753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361753</v>
      </c>
      <c r="AC113">
        <v>0</v>
      </c>
      <c r="AD113">
        <v>361753</v>
      </c>
      <c r="AE113">
        <v>0</v>
      </c>
      <c r="AF113">
        <v>361753</v>
      </c>
      <c r="AG113">
        <v>0</v>
      </c>
      <c r="AH113">
        <v>0</v>
      </c>
      <c r="AI113">
        <v>62285</v>
      </c>
      <c r="AJ113">
        <v>0</v>
      </c>
      <c r="AK113">
        <v>62285</v>
      </c>
      <c r="AL113">
        <v>299470</v>
      </c>
      <c r="AM113">
        <v>0</v>
      </c>
      <c r="AN113">
        <v>0</v>
      </c>
      <c r="AO113">
        <v>299470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4947</v>
      </c>
      <c r="AV113">
        <v>0</v>
      </c>
      <c r="AW113">
        <v>0</v>
      </c>
      <c r="AX113">
        <v>4947</v>
      </c>
      <c r="AY113">
        <v>4947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25</v>
      </c>
      <c r="CC113">
        <v>0</v>
      </c>
      <c r="CD113">
        <v>0</v>
      </c>
      <c r="CF113">
        <f t="shared" si="19"/>
        <v>361753</v>
      </c>
      <c r="CG113">
        <f t="shared" si="20"/>
        <v>0</v>
      </c>
      <c r="CH113">
        <f t="shared" si="21"/>
        <v>0</v>
      </c>
      <c r="CI113">
        <f t="shared" si="22"/>
        <v>0</v>
      </c>
      <c r="CJ113">
        <f t="shared" si="23"/>
        <v>0</v>
      </c>
      <c r="CK113">
        <f t="shared" si="24"/>
        <v>0</v>
      </c>
      <c r="CL113">
        <f t="shared" si="25"/>
        <v>0</v>
      </c>
      <c r="CM113">
        <f t="shared" si="26"/>
        <v>0</v>
      </c>
      <c r="CN113" s="1">
        <f t="shared" si="27"/>
        <v>11175.300000000001</v>
      </c>
      <c r="CO113" s="1">
        <f t="shared" si="28"/>
        <v>6175.3</v>
      </c>
      <c r="CP113">
        <f t="shared" si="29"/>
        <v>0</v>
      </c>
      <c r="CQ113">
        <f t="shared" si="30"/>
        <v>11175.300000000001</v>
      </c>
      <c r="CR113">
        <f t="shared" si="31"/>
        <v>11175.300000000001</v>
      </c>
      <c r="CS113">
        <f t="shared" si="32"/>
        <v>5000</v>
      </c>
      <c r="CT113">
        <f t="shared" si="33"/>
        <v>6175.3000000000011</v>
      </c>
      <c r="CU113">
        <f t="shared" si="34"/>
        <v>0</v>
      </c>
      <c r="CV113">
        <f t="shared" si="35"/>
        <v>6175.3000000000011</v>
      </c>
      <c r="CW113">
        <f t="shared" si="36"/>
        <v>185.25900000000001</v>
      </c>
      <c r="CX113">
        <f t="shared" si="37"/>
        <v>6360.5590000000011</v>
      </c>
      <c r="CY113">
        <f>CX113*pit_weights!A113</f>
        <v>553323155.00315011</v>
      </c>
    </row>
    <row r="114" spans="1:103">
      <c r="A114">
        <v>266901543</v>
      </c>
      <c r="B114">
        <v>2017</v>
      </c>
      <c r="C114" t="s">
        <v>87</v>
      </c>
      <c r="D114" t="s">
        <v>88</v>
      </c>
      <c r="E114" t="s">
        <v>88</v>
      </c>
      <c r="F114">
        <v>0</v>
      </c>
      <c r="G114">
        <v>0</v>
      </c>
      <c r="H114">
        <v>386237</v>
      </c>
      <c r="I114">
        <v>0</v>
      </c>
      <c r="J114">
        <v>0</v>
      </c>
      <c r="K114">
        <v>0</v>
      </c>
      <c r="L114">
        <v>386237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11002</v>
      </c>
      <c r="X114">
        <v>0</v>
      </c>
      <c r="Y114">
        <v>0</v>
      </c>
      <c r="Z114">
        <v>0</v>
      </c>
      <c r="AA114">
        <v>11002</v>
      </c>
      <c r="AB114">
        <v>397239</v>
      </c>
      <c r="AC114">
        <v>0</v>
      </c>
      <c r="AD114">
        <v>397239</v>
      </c>
      <c r="AE114">
        <v>0</v>
      </c>
      <c r="AF114">
        <v>397239</v>
      </c>
      <c r="AG114">
        <v>0</v>
      </c>
      <c r="AH114">
        <v>0</v>
      </c>
      <c r="AI114">
        <v>73282</v>
      </c>
      <c r="AJ114">
        <v>0</v>
      </c>
      <c r="AK114">
        <v>73282</v>
      </c>
      <c r="AL114">
        <v>323960</v>
      </c>
      <c r="AM114">
        <v>0</v>
      </c>
      <c r="AN114">
        <v>159110</v>
      </c>
      <c r="AO114">
        <v>483070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23307</v>
      </c>
      <c r="AV114">
        <v>0</v>
      </c>
      <c r="AW114">
        <v>15911</v>
      </c>
      <c r="AX114">
        <v>7396</v>
      </c>
      <c r="AY114">
        <v>5000</v>
      </c>
      <c r="AZ114">
        <v>2396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72</v>
      </c>
      <c r="BG114">
        <v>2468</v>
      </c>
      <c r="BH114">
        <v>2468</v>
      </c>
      <c r="BI114">
        <v>0</v>
      </c>
      <c r="BJ114">
        <v>2468</v>
      </c>
      <c r="BK114">
        <v>0</v>
      </c>
      <c r="BL114">
        <v>0</v>
      </c>
      <c r="BM114">
        <v>0</v>
      </c>
      <c r="BN114">
        <v>0</v>
      </c>
      <c r="BO114">
        <v>2468</v>
      </c>
      <c r="BP114">
        <v>0</v>
      </c>
      <c r="BQ114">
        <v>0</v>
      </c>
      <c r="BR114">
        <v>0</v>
      </c>
      <c r="BS114">
        <v>0</v>
      </c>
      <c r="BT114">
        <v>2468</v>
      </c>
      <c r="BU114">
        <v>0</v>
      </c>
      <c r="BV114">
        <v>0</v>
      </c>
      <c r="BW114">
        <v>0</v>
      </c>
      <c r="BX114">
        <v>2468</v>
      </c>
      <c r="BY114">
        <v>2468</v>
      </c>
      <c r="BZ114">
        <v>0</v>
      </c>
      <c r="CA114">
        <v>0</v>
      </c>
      <c r="CB114">
        <v>39</v>
      </c>
      <c r="CC114">
        <v>72</v>
      </c>
      <c r="CD114">
        <v>0</v>
      </c>
      <c r="CF114">
        <f t="shared" si="19"/>
        <v>397239</v>
      </c>
      <c r="CG114">
        <f t="shared" si="20"/>
        <v>0</v>
      </c>
      <c r="CH114">
        <f t="shared" si="21"/>
        <v>0</v>
      </c>
      <c r="CI114">
        <f t="shared" si="22"/>
        <v>0</v>
      </c>
      <c r="CJ114">
        <f t="shared" si="23"/>
        <v>0</v>
      </c>
      <c r="CK114">
        <f t="shared" si="24"/>
        <v>0</v>
      </c>
      <c r="CL114">
        <f t="shared" si="25"/>
        <v>0</v>
      </c>
      <c r="CM114">
        <f t="shared" si="26"/>
        <v>0</v>
      </c>
      <c r="CN114" s="1">
        <f t="shared" si="27"/>
        <v>14723.900000000001</v>
      </c>
      <c r="CO114" s="1">
        <f t="shared" si="28"/>
        <v>9723.9</v>
      </c>
      <c r="CP114">
        <f t="shared" si="29"/>
        <v>0</v>
      </c>
      <c r="CQ114">
        <f t="shared" si="30"/>
        <v>14723.900000000001</v>
      </c>
      <c r="CR114">
        <f t="shared" si="31"/>
        <v>14723.900000000001</v>
      </c>
      <c r="CS114">
        <f t="shared" si="32"/>
        <v>5000</v>
      </c>
      <c r="CT114">
        <f t="shared" si="33"/>
        <v>9723.9000000000015</v>
      </c>
      <c r="CU114">
        <f t="shared" si="34"/>
        <v>0</v>
      </c>
      <c r="CV114">
        <f t="shared" si="35"/>
        <v>9723.9000000000015</v>
      </c>
      <c r="CW114">
        <f t="shared" si="36"/>
        <v>291.71700000000004</v>
      </c>
      <c r="CX114">
        <f t="shared" si="37"/>
        <v>10015.617000000002</v>
      </c>
      <c r="CY114">
        <f>CX114*pit_weights!A114</f>
        <v>871287067.33845019</v>
      </c>
    </row>
    <row r="115" spans="1:103">
      <c r="A115">
        <v>266915154</v>
      </c>
      <c r="B115">
        <v>2017</v>
      </c>
      <c r="C115" t="s">
        <v>87</v>
      </c>
      <c r="D115" t="s">
        <v>88</v>
      </c>
      <c r="E115" t="s">
        <v>88</v>
      </c>
      <c r="F115">
        <v>0</v>
      </c>
      <c r="G115">
        <v>0</v>
      </c>
      <c r="H115">
        <v>315477</v>
      </c>
      <c r="I115">
        <v>0</v>
      </c>
      <c r="J115">
        <v>0</v>
      </c>
      <c r="K115">
        <v>0</v>
      </c>
      <c r="L115">
        <v>315477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460</v>
      </c>
      <c r="X115">
        <v>0</v>
      </c>
      <c r="Y115">
        <v>0</v>
      </c>
      <c r="Z115">
        <v>0</v>
      </c>
      <c r="AA115">
        <v>460</v>
      </c>
      <c r="AB115">
        <v>315937</v>
      </c>
      <c r="AC115">
        <v>0</v>
      </c>
      <c r="AD115">
        <v>315937</v>
      </c>
      <c r="AE115">
        <v>0</v>
      </c>
      <c r="AF115">
        <v>315937</v>
      </c>
      <c r="AG115">
        <v>0</v>
      </c>
      <c r="AH115">
        <v>0</v>
      </c>
      <c r="AI115">
        <v>42875</v>
      </c>
      <c r="AJ115">
        <v>0</v>
      </c>
      <c r="AK115">
        <v>42875</v>
      </c>
      <c r="AL115">
        <v>273060</v>
      </c>
      <c r="AM115">
        <v>0</v>
      </c>
      <c r="AN115">
        <v>0</v>
      </c>
      <c r="AO115">
        <v>273060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2306</v>
      </c>
      <c r="AV115">
        <v>0</v>
      </c>
      <c r="AW115">
        <v>0</v>
      </c>
      <c r="AX115">
        <v>2306</v>
      </c>
      <c r="AY115">
        <v>2306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36</v>
      </c>
      <c r="CC115">
        <v>0</v>
      </c>
      <c r="CD115">
        <v>0</v>
      </c>
      <c r="CF115">
        <f t="shared" si="19"/>
        <v>315937</v>
      </c>
      <c r="CG115">
        <f t="shared" si="20"/>
        <v>0</v>
      </c>
      <c r="CH115">
        <f t="shared" si="21"/>
        <v>0</v>
      </c>
      <c r="CI115">
        <f t="shared" si="22"/>
        <v>0</v>
      </c>
      <c r="CJ115">
        <f t="shared" si="23"/>
        <v>0</v>
      </c>
      <c r="CK115">
        <f t="shared" si="24"/>
        <v>0</v>
      </c>
      <c r="CL115">
        <f t="shared" si="25"/>
        <v>0</v>
      </c>
      <c r="CM115">
        <f t="shared" si="26"/>
        <v>0</v>
      </c>
      <c r="CN115" s="1">
        <f t="shared" si="27"/>
        <v>6593.7000000000007</v>
      </c>
      <c r="CO115" s="1">
        <f t="shared" si="28"/>
        <v>1593.7</v>
      </c>
      <c r="CP115">
        <f t="shared" si="29"/>
        <v>0</v>
      </c>
      <c r="CQ115">
        <f t="shared" si="30"/>
        <v>6593.7000000000007</v>
      </c>
      <c r="CR115">
        <f t="shared" si="31"/>
        <v>6593.7000000000007</v>
      </c>
      <c r="CS115">
        <f t="shared" si="32"/>
        <v>5000</v>
      </c>
      <c r="CT115">
        <f t="shared" si="33"/>
        <v>1593.7000000000007</v>
      </c>
      <c r="CU115">
        <f t="shared" si="34"/>
        <v>0</v>
      </c>
      <c r="CV115">
        <f t="shared" si="35"/>
        <v>1593.7000000000007</v>
      </c>
      <c r="CW115">
        <f t="shared" si="36"/>
        <v>47.811000000000021</v>
      </c>
      <c r="CX115">
        <f t="shared" si="37"/>
        <v>1641.5110000000006</v>
      </c>
      <c r="CY115">
        <f>CX115*pit_weights!A115</f>
        <v>142799720.19635007</v>
      </c>
    </row>
    <row r="116" spans="1:103">
      <c r="A116">
        <v>266915653</v>
      </c>
      <c r="B116">
        <v>2017</v>
      </c>
      <c r="C116" t="s">
        <v>87</v>
      </c>
      <c r="D116" t="s">
        <v>88</v>
      </c>
      <c r="E116" t="s">
        <v>88</v>
      </c>
      <c r="F116">
        <v>0</v>
      </c>
      <c r="G116">
        <v>0</v>
      </c>
      <c r="H116">
        <v>527098</v>
      </c>
      <c r="I116">
        <v>0</v>
      </c>
      <c r="J116">
        <v>0</v>
      </c>
      <c r="K116">
        <v>0</v>
      </c>
      <c r="L116">
        <v>527098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3247</v>
      </c>
      <c r="X116">
        <v>0</v>
      </c>
      <c r="Y116">
        <v>0</v>
      </c>
      <c r="Z116">
        <v>0</v>
      </c>
      <c r="AA116">
        <v>3247</v>
      </c>
      <c r="AB116">
        <v>530345</v>
      </c>
      <c r="AC116">
        <v>0</v>
      </c>
      <c r="AD116">
        <v>530345</v>
      </c>
      <c r="AE116">
        <v>0</v>
      </c>
      <c r="AF116">
        <v>530345</v>
      </c>
      <c r="AG116">
        <v>0</v>
      </c>
      <c r="AH116">
        <v>0</v>
      </c>
      <c r="AI116">
        <v>153247</v>
      </c>
      <c r="AJ116">
        <v>0</v>
      </c>
      <c r="AK116">
        <v>153247</v>
      </c>
      <c r="AL116">
        <v>377100</v>
      </c>
      <c r="AM116">
        <v>0</v>
      </c>
      <c r="AN116">
        <v>0</v>
      </c>
      <c r="AO116">
        <v>377100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12710</v>
      </c>
      <c r="AV116">
        <v>0</v>
      </c>
      <c r="AW116">
        <v>0</v>
      </c>
      <c r="AX116">
        <v>12710</v>
      </c>
      <c r="AY116">
        <v>5000</v>
      </c>
      <c r="AZ116">
        <v>7710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231</v>
      </c>
      <c r="BG116">
        <v>7941</v>
      </c>
      <c r="BH116">
        <v>7941</v>
      </c>
      <c r="BI116">
        <v>0</v>
      </c>
      <c r="BJ116">
        <v>7941</v>
      </c>
      <c r="BK116">
        <v>0</v>
      </c>
      <c r="BL116">
        <v>0</v>
      </c>
      <c r="BM116">
        <v>0</v>
      </c>
      <c r="BN116">
        <v>0</v>
      </c>
      <c r="BO116">
        <v>7941</v>
      </c>
      <c r="BP116">
        <v>0</v>
      </c>
      <c r="BQ116">
        <v>0</v>
      </c>
      <c r="BR116">
        <v>0</v>
      </c>
      <c r="BS116">
        <v>0</v>
      </c>
      <c r="BT116">
        <v>7941</v>
      </c>
      <c r="BU116">
        <v>0</v>
      </c>
      <c r="BV116">
        <v>0</v>
      </c>
      <c r="BW116">
        <v>0</v>
      </c>
      <c r="BX116">
        <v>7940</v>
      </c>
      <c r="BY116">
        <v>7940</v>
      </c>
      <c r="BZ116">
        <v>0</v>
      </c>
      <c r="CA116">
        <v>0</v>
      </c>
      <c r="CB116">
        <v>47</v>
      </c>
      <c r="CC116">
        <v>231</v>
      </c>
      <c r="CD116">
        <v>0</v>
      </c>
      <c r="CF116">
        <f t="shared" si="19"/>
        <v>530345</v>
      </c>
      <c r="CG116">
        <f t="shared" si="20"/>
        <v>0</v>
      </c>
      <c r="CH116">
        <f t="shared" si="21"/>
        <v>0</v>
      </c>
      <c r="CI116">
        <f t="shared" si="22"/>
        <v>0</v>
      </c>
      <c r="CJ116">
        <f t="shared" si="23"/>
        <v>0</v>
      </c>
      <c r="CK116">
        <f t="shared" si="24"/>
        <v>0</v>
      </c>
      <c r="CL116">
        <f t="shared" si="25"/>
        <v>0</v>
      </c>
      <c r="CM116">
        <f t="shared" si="26"/>
        <v>0</v>
      </c>
      <c r="CN116" s="1">
        <f t="shared" si="27"/>
        <v>31069</v>
      </c>
      <c r="CO116" s="1">
        <f t="shared" si="28"/>
        <v>26069</v>
      </c>
      <c r="CP116">
        <f t="shared" si="29"/>
        <v>6069</v>
      </c>
      <c r="CQ116">
        <f t="shared" si="30"/>
        <v>31069</v>
      </c>
      <c r="CR116">
        <f t="shared" si="31"/>
        <v>31069</v>
      </c>
      <c r="CS116">
        <f t="shared" si="32"/>
        <v>0</v>
      </c>
      <c r="CT116">
        <f t="shared" si="33"/>
        <v>31069</v>
      </c>
      <c r="CU116">
        <f t="shared" si="34"/>
        <v>0</v>
      </c>
      <c r="CV116">
        <f t="shared" si="35"/>
        <v>31069</v>
      </c>
      <c r="CW116">
        <f t="shared" si="36"/>
        <v>932.06999999999994</v>
      </c>
      <c r="CX116">
        <f t="shared" si="37"/>
        <v>32001.07</v>
      </c>
      <c r="CY116">
        <f>CX116*pit_weights!A116</f>
        <v>2783864282.3495002</v>
      </c>
    </row>
    <row r="117" spans="1:103">
      <c r="A117">
        <v>266922880</v>
      </c>
      <c r="B117">
        <v>2017</v>
      </c>
      <c r="C117" t="s">
        <v>87</v>
      </c>
      <c r="D117" t="s">
        <v>88</v>
      </c>
      <c r="E117" t="s">
        <v>88</v>
      </c>
      <c r="F117">
        <v>0</v>
      </c>
      <c r="G117">
        <v>0</v>
      </c>
      <c r="H117">
        <v>233142</v>
      </c>
      <c r="I117">
        <v>0</v>
      </c>
      <c r="J117">
        <v>0</v>
      </c>
      <c r="K117">
        <v>0</v>
      </c>
      <c r="L117">
        <v>233142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591</v>
      </c>
      <c r="X117">
        <v>0</v>
      </c>
      <c r="Y117">
        <v>0</v>
      </c>
      <c r="Z117">
        <v>0</v>
      </c>
      <c r="AA117">
        <v>591</v>
      </c>
      <c r="AB117">
        <v>233733</v>
      </c>
      <c r="AC117">
        <v>0</v>
      </c>
      <c r="AD117">
        <v>233733</v>
      </c>
      <c r="AE117">
        <v>0</v>
      </c>
      <c r="AF117">
        <v>233733</v>
      </c>
      <c r="AG117">
        <v>0</v>
      </c>
      <c r="AH117">
        <v>0</v>
      </c>
      <c r="AI117">
        <v>591</v>
      </c>
      <c r="AJ117">
        <v>0</v>
      </c>
      <c r="AK117">
        <v>591</v>
      </c>
      <c r="AL117">
        <v>233140</v>
      </c>
      <c r="AM117">
        <v>0</v>
      </c>
      <c r="AN117">
        <v>0</v>
      </c>
      <c r="AO117">
        <v>233140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25</v>
      </c>
      <c r="CC117">
        <v>0</v>
      </c>
      <c r="CD117">
        <v>0</v>
      </c>
      <c r="CF117">
        <f t="shared" si="19"/>
        <v>233733</v>
      </c>
      <c r="CG117">
        <f t="shared" si="20"/>
        <v>0</v>
      </c>
      <c r="CH117">
        <f t="shared" si="21"/>
        <v>0</v>
      </c>
      <c r="CI117">
        <f t="shared" si="22"/>
        <v>0</v>
      </c>
      <c r="CJ117">
        <f t="shared" si="23"/>
        <v>0</v>
      </c>
      <c r="CK117">
        <f t="shared" si="24"/>
        <v>0</v>
      </c>
      <c r="CL117">
        <f t="shared" si="25"/>
        <v>0</v>
      </c>
      <c r="CM117">
        <f t="shared" si="26"/>
        <v>0</v>
      </c>
      <c r="CN117" s="1">
        <f t="shared" si="27"/>
        <v>0</v>
      </c>
      <c r="CO117" s="1">
        <f t="shared" si="28"/>
        <v>0</v>
      </c>
      <c r="CP117">
        <f t="shared" si="29"/>
        <v>0</v>
      </c>
      <c r="CQ117">
        <f t="shared" si="30"/>
        <v>0</v>
      </c>
      <c r="CR117">
        <f t="shared" si="31"/>
        <v>0</v>
      </c>
      <c r="CS117">
        <f t="shared" si="32"/>
        <v>5000</v>
      </c>
      <c r="CT117">
        <f t="shared" si="33"/>
        <v>0</v>
      </c>
      <c r="CU117">
        <f t="shared" si="34"/>
        <v>0</v>
      </c>
      <c r="CV117">
        <f t="shared" si="35"/>
        <v>0</v>
      </c>
      <c r="CW117">
        <f t="shared" si="36"/>
        <v>0</v>
      </c>
      <c r="CX117">
        <f t="shared" si="37"/>
        <v>0</v>
      </c>
      <c r="CY117">
        <f>CX117*pit_weights!A117</f>
        <v>0</v>
      </c>
    </row>
    <row r="118" spans="1:103">
      <c r="A118">
        <v>266933342</v>
      </c>
      <c r="B118">
        <v>2017</v>
      </c>
      <c r="C118" t="s">
        <v>87</v>
      </c>
      <c r="D118" t="s">
        <v>88</v>
      </c>
      <c r="E118" t="s">
        <v>88</v>
      </c>
      <c r="F118">
        <v>0</v>
      </c>
      <c r="G118">
        <v>0</v>
      </c>
      <c r="H118">
        <v>316820</v>
      </c>
      <c r="I118">
        <v>0</v>
      </c>
      <c r="J118">
        <v>0</v>
      </c>
      <c r="K118">
        <v>0</v>
      </c>
      <c r="L118">
        <v>316820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1634</v>
      </c>
      <c r="X118">
        <v>0</v>
      </c>
      <c r="Y118">
        <v>0</v>
      </c>
      <c r="Z118">
        <v>0</v>
      </c>
      <c r="AA118">
        <v>1634</v>
      </c>
      <c r="AB118">
        <v>318454</v>
      </c>
      <c r="AC118">
        <v>0</v>
      </c>
      <c r="AD118">
        <v>318454</v>
      </c>
      <c r="AE118">
        <v>0</v>
      </c>
      <c r="AF118">
        <v>318454</v>
      </c>
      <c r="AG118">
        <v>0</v>
      </c>
      <c r="AH118">
        <v>0</v>
      </c>
      <c r="AI118">
        <v>28193</v>
      </c>
      <c r="AJ118">
        <v>0</v>
      </c>
      <c r="AK118">
        <v>28193</v>
      </c>
      <c r="AL118">
        <v>290260</v>
      </c>
      <c r="AM118">
        <v>0</v>
      </c>
      <c r="AN118">
        <v>0</v>
      </c>
      <c r="AO118">
        <v>290260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4026</v>
      </c>
      <c r="AV118">
        <v>0</v>
      </c>
      <c r="AW118">
        <v>0</v>
      </c>
      <c r="AX118">
        <v>4026</v>
      </c>
      <c r="AY118">
        <v>4026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36</v>
      </c>
      <c r="CC118">
        <v>0</v>
      </c>
      <c r="CD118">
        <v>0</v>
      </c>
      <c r="CF118">
        <f t="shared" si="19"/>
        <v>318454</v>
      </c>
      <c r="CG118">
        <f t="shared" si="20"/>
        <v>0</v>
      </c>
      <c r="CH118">
        <f t="shared" si="21"/>
        <v>0</v>
      </c>
      <c r="CI118">
        <f t="shared" si="22"/>
        <v>0</v>
      </c>
      <c r="CJ118">
        <f t="shared" si="23"/>
        <v>0</v>
      </c>
      <c r="CK118">
        <f t="shared" si="24"/>
        <v>0</v>
      </c>
      <c r="CL118">
        <f t="shared" si="25"/>
        <v>0</v>
      </c>
      <c r="CM118">
        <f t="shared" si="26"/>
        <v>0</v>
      </c>
      <c r="CN118" s="1">
        <f t="shared" si="27"/>
        <v>6845.4000000000005</v>
      </c>
      <c r="CO118" s="1">
        <f t="shared" si="28"/>
        <v>1845.4</v>
      </c>
      <c r="CP118">
        <f t="shared" si="29"/>
        <v>0</v>
      </c>
      <c r="CQ118">
        <f t="shared" si="30"/>
        <v>6845.4000000000005</v>
      </c>
      <c r="CR118">
        <f t="shared" si="31"/>
        <v>6845.4000000000005</v>
      </c>
      <c r="CS118">
        <f t="shared" si="32"/>
        <v>5000</v>
      </c>
      <c r="CT118">
        <f t="shared" si="33"/>
        <v>1845.4000000000005</v>
      </c>
      <c r="CU118">
        <f t="shared" si="34"/>
        <v>0</v>
      </c>
      <c r="CV118">
        <f t="shared" si="35"/>
        <v>1845.4000000000005</v>
      </c>
      <c r="CW118">
        <f t="shared" si="36"/>
        <v>55.362000000000016</v>
      </c>
      <c r="CX118">
        <f t="shared" si="37"/>
        <v>1900.7620000000006</v>
      </c>
      <c r="CY118">
        <f>CX118*pit_weights!A118</f>
        <v>165352703.55170006</v>
      </c>
    </row>
    <row r="119" spans="1:103">
      <c r="A119">
        <v>266979403</v>
      </c>
      <c r="B119">
        <v>2017</v>
      </c>
      <c r="C119" t="s">
        <v>87</v>
      </c>
      <c r="D119" t="s">
        <v>88</v>
      </c>
      <c r="E119" t="s">
        <v>88</v>
      </c>
      <c r="F119">
        <v>0</v>
      </c>
      <c r="G119">
        <v>15120</v>
      </c>
      <c r="H119">
        <v>245819</v>
      </c>
      <c r="I119">
        <v>0</v>
      </c>
      <c r="J119">
        <v>0</v>
      </c>
      <c r="K119">
        <v>0</v>
      </c>
      <c r="L119">
        <v>245819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103050</v>
      </c>
      <c r="X119">
        <v>0</v>
      </c>
      <c r="Y119">
        <v>0</v>
      </c>
      <c r="Z119">
        <v>0</v>
      </c>
      <c r="AA119">
        <v>103050</v>
      </c>
      <c r="AB119">
        <v>363989</v>
      </c>
      <c r="AC119">
        <v>0</v>
      </c>
      <c r="AD119">
        <v>363989</v>
      </c>
      <c r="AE119">
        <v>0</v>
      </c>
      <c r="AF119">
        <v>363989</v>
      </c>
      <c r="AG119">
        <v>0</v>
      </c>
      <c r="AH119">
        <v>0</v>
      </c>
      <c r="AI119">
        <v>5050</v>
      </c>
      <c r="AJ119">
        <v>0</v>
      </c>
      <c r="AK119">
        <v>5050</v>
      </c>
      <c r="AL119">
        <v>358940</v>
      </c>
      <c r="AM119">
        <v>0</v>
      </c>
      <c r="AN119">
        <v>0</v>
      </c>
      <c r="AO119">
        <v>358940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5894</v>
      </c>
      <c r="AV119">
        <v>0</v>
      </c>
      <c r="AW119">
        <v>0</v>
      </c>
      <c r="AX119">
        <v>5894</v>
      </c>
      <c r="AY119">
        <v>5000</v>
      </c>
      <c r="AZ119">
        <v>894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27</v>
      </c>
      <c r="BG119">
        <v>921</v>
      </c>
      <c r="BH119">
        <v>921</v>
      </c>
      <c r="BI119">
        <v>0</v>
      </c>
      <c r="BJ119">
        <v>921</v>
      </c>
      <c r="BK119">
        <v>0</v>
      </c>
      <c r="BL119">
        <v>0</v>
      </c>
      <c r="BM119">
        <v>0</v>
      </c>
      <c r="BN119">
        <v>0</v>
      </c>
      <c r="BO119">
        <v>921</v>
      </c>
      <c r="BP119">
        <v>0</v>
      </c>
      <c r="BQ119">
        <v>0</v>
      </c>
      <c r="BR119">
        <v>0</v>
      </c>
      <c r="BS119">
        <v>0</v>
      </c>
      <c r="BT119">
        <v>921</v>
      </c>
      <c r="BU119">
        <v>0</v>
      </c>
      <c r="BV119">
        <v>0</v>
      </c>
      <c r="BW119">
        <v>0</v>
      </c>
      <c r="BX119">
        <v>920</v>
      </c>
      <c r="BY119">
        <v>920</v>
      </c>
      <c r="BZ119">
        <v>0</v>
      </c>
      <c r="CA119">
        <v>0</v>
      </c>
      <c r="CB119">
        <v>72</v>
      </c>
      <c r="CC119">
        <v>27</v>
      </c>
      <c r="CD119">
        <v>1</v>
      </c>
      <c r="CF119">
        <f t="shared" si="19"/>
        <v>363989</v>
      </c>
      <c r="CG119">
        <f t="shared" si="20"/>
        <v>0</v>
      </c>
      <c r="CH119">
        <f t="shared" si="21"/>
        <v>0</v>
      </c>
      <c r="CI119">
        <f t="shared" si="22"/>
        <v>0</v>
      </c>
      <c r="CJ119">
        <f t="shared" si="23"/>
        <v>0</v>
      </c>
      <c r="CK119">
        <f t="shared" si="24"/>
        <v>0</v>
      </c>
      <c r="CL119">
        <f t="shared" si="25"/>
        <v>0</v>
      </c>
      <c r="CM119">
        <f t="shared" si="26"/>
        <v>0</v>
      </c>
      <c r="CN119" s="1">
        <f t="shared" si="27"/>
        <v>11398.900000000001</v>
      </c>
      <c r="CO119" s="1">
        <f t="shared" si="28"/>
        <v>6398.9000000000005</v>
      </c>
      <c r="CP119">
        <f t="shared" si="29"/>
        <v>0</v>
      </c>
      <c r="CQ119">
        <f t="shared" si="30"/>
        <v>6398.9000000000005</v>
      </c>
      <c r="CR119">
        <f t="shared" si="31"/>
        <v>6398.9000000000005</v>
      </c>
      <c r="CS119">
        <f t="shared" si="32"/>
        <v>5000</v>
      </c>
      <c r="CT119">
        <f t="shared" si="33"/>
        <v>1398.9000000000005</v>
      </c>
      <c r="CU119">
        <f t="shared" si="34"/>
        <v>0</v>
      </c>
      <c r="CV119">
        <f t="shared" si="35"/>
        <v>1398.9000000000005</v>
      </c>
      <c r="CW119">
        <f t="shared" si="36"/>
        <v>41.967000000000013</v>
      </c>
      <c r="CX119">
        <f t="shared" si="37"/>
        <v>1440.8670000000006</v>
      </c>
      <c r="CY119">
        <f>CX119*pit_weights!A119</f>
        <v>125345126.80095007</v>
      </c>
    </row>
    <row r="120" spans="1:103">
      <c r="A120">
        <v>267004387</v>
      </c>
      <c r="B120">
        <v>2017</v>
      </c>
      <c r="C120" t="s">
        <v>87</v>
      </c>
      <c r="D120" t="s">
        <v>88</v>
      </c>
      <c r="E120" t="s">
        <v>88</v>
      </c>
      <c r="F120">
        <v>366679</v>
      </c>
      <c r="G120">
        <v>0</v>
      </c>
      <c r="H120">
        <v>103000</v>
      </c>
      <c r="I120">
        <v>0</v>
      </c>
      <c r="J120">
        <v>0</v>
      </c>
      <c r="K120">
        <v>0</v>
      </c>
      <c r="L120">
        <v>103000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33462</v>
      </c>
      <c r="X120">
        <v>0</v>
      </c>
      <c r="Y120">
        <v>0</v>
      </c>
      <c r="Z120">
        <v>0</v>
      </c>
      <c r="AA120">
        <v>33462</v>
      </c>
      <c r="AB120">
        <v>503141</v>
      </c>
      <c r="AC120">
        <v>0</v>
      </c>
      <c r="AD120">
        <v>503141</v>
      </c>
      <c r="AE120">
        <v>0</v>
      </c>
      <c r="AF120">
        <v>503141</v>
      </c>
      <c r="AG120">
        <v>0</v>
      </c>
      <c r="AH120">
        <v>0</v>
      </c>
      <c r="AI120">
        <v>152752</v>
      </c>
      <c r="AJ120">
        <v>0</v>
      </c>
      <c r="AK120">
        <v>152752</v>
      </c>
      <c r="AL120">
        <v>350390</v>
      </c>
      <c r="AM120">
        <v>0</v>
      </c>
      <c r="AN120">
        <v>0</v>
      </c>
      <c r="AO120">
        <v>350390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10039</v>
      </c>
      <c r="AV120">
        <v>0</v>
      </c>
      <c r="AW120">
        <v>0</v>
      </c>
      <c r="AX120">
        <v>10039</v>
      </c>
      <c r="AY120">
        <v>5000</v>
      </c>
      <c r="AZ120">
        <v>5039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151</v>
      </c>
      <c r="BG120">
        <v>5190</v>
      </c>
      <c r="BH120">
        <v>5190</v>
      </c>
      <c r="BI120">
        <v>0</v>
      </c>
      <c r="BJ120">
        <v>5190</v>
      </c>
      <c r="BK120">
        <v>0</v>
      </c>
      <c r="BL120">
        <v>0</v>
      </c>
      <c r="BM120">
        <v>0</v>
      </c>
      <c r="BN120">
        <v>0</v>
      </c>
      <c r="BO120">
        <v>5190</v>
      </c>
      <c r="BP120">
        <v>0</v>
      </c>
      <c r="BQ120">
        <v>0</v>
      </c>
      <c r="BR120">
        <v>0</v>
      </c>
      <c r="BS120">
        <v>0</v>
      </c>
      <c r="BT120">
        <v>5190</v>
      </c>
      <c r="BU120">
        <v>0</v>
      </c>
      <c r="BV120">
        <v>5200</v>
      </c>
      <c r="BW120">
        <v>0</v>
      </c>
      <c r="BX120">
        <v>0</v>
      </c>
      <c r="BY120">
        <v>5200</v>
      </c>
      <c r="BZ120">
        <v>0</v>
      </c>
      <c r="CA120">
        <v>0</v>
      </c>
      <c r="CB120">
        <v>38</v>
      </c>
      <c r="CC120">
        <v>151</v>
      </c>
      <c r="CD120">
        <v>0</v>
      </c>
      <c r="CF120">
        <f t="shared" si="19"/>
        <v>503141</v>
      </c>
      <c r="CG120">
        <f t="shared" si="20"/>
        <v>0</v>
      </c>
      <c r="CH120">
        <f t="shared" si="21"/>
        <v>0</v>
      </c>
      <c r="CI120">
        <f t="shared" si="22"/>
        <v>0</v>
      </c>
      <c r="CJ120">
        <f t="shared" si="23"/>
        <v>0</v>
      </c>
      <c r="CK120">
        <f t="shared" si="24"/>
        <v>0</v>
      </c>
      <c r="CL120">
        <f t="shared" si="25"/>
        <v>0</v>
      </c>
      <c r="CM120">
        <f t="shared" si="26"/>
        <v>0</v>
      </c>
      <c r="CN120" s="1">
        <f t="shared" si="27"/>
        <v>25628.2</v>
      </c>
      <c r="CO120" s="1">
        <f t="shared" si="28"/>
        <v>20628.2</v>
      </c>
      <c r="CP120">
        <f t="shared" si="29"/>
        <v>628.20000000000005</v>
      </c>
      <c r="CQ120">
        <f t="shared" si="30"/>
        <v>25628.2</v>
      </c>
      <c r="CR120">
        <f t="shared" si="31"/>
        <v>25628.2</v>
      </c>
      <c r="CS120">
        <f t="shared" si="32"/>
        <v>0</v>
      </c>
      <c r="CT120">
        <f t="shared" si="33"/>
        <v>25628.2</v>
      </c>
      <c r="CU120">
        <f t="shared" si="34"/>
        <v>0</v>
      </c>
      <c r="CV120">
        <f t="shared" si="35"/>
        <v>25628.2</v>
      </c>
      <c r="CW120">
        <f t="shared" si="36"/>
        <v>768.846</v>
      </c>
      <c r="CX120">
        <f t="shared" si="37"/>
        <v>26397.046000000002</v>
      </c>
      <c r="CY120">
        <f>CX120*pit_weights!A120</f>
        <v>2296354263.1211004</v>
      </c>
    </row>
    <row r="121" spans="1:103">
      <c r="A121">
        <v>267028054</v>
      </c>
      <c r="B121">
        <v>2017</v>
      </c>
      <c r="C121" t="s">
        <v>87</v>
      </c>
      <c r="D121" t="s">
        <v>88</v>
      </c>
      <c r="E121" t="s">
        <v>88</v>
      </c>
      <c r="F121">
        <v>0</v>
      </c>
      <c r="G121">
        <v>0</v>
      </c>
      <c r="H121">
        <v>272780</v>
      </c>
      <c r="I121">
        <v>0</v>
      </c>
      <c r="J121">
        <v>0</v>
      </c>
      <c r="K121">
        <v>0</v>
      </c>
      <c r="L121">
        <v>272780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246917</v>
      </c>
      <c r="X121">
        <v>0</v>
      </c>
      <c r="Y121">
        <v>0</v>
      </c>
      <c r="Z121">
        <v>0</v>
      </c>
      <c r="AA121">
        <v>246917</v>
      </c>
      <c r="AB121">
        <v>519697</v>
      </c>
      <c r="AC121">
        <v>0</v>
      </c>
      <c r="AD121">
        <v>519697</v>
      </c>
      <c r="AE121">
        <v>0</v>
      </c>
      <c r="AF121">
        <v>519697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519700</v>
      </c>
      <c r="AM121">
        <v>0</v>
      </c>
      <c r="AN121">
        <v>0</v>
      </c>
      <c r="AO121">
        <v>519700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28940</v>
      </c>
      <c r="AV121">
        <v>0</v>
      </c>
      <c r="AW121">
        <v>0</v>
      </c>
      <c r="AX121">
        <v>28940</v>
      </c>
      <c r="AY121">
        <v>0</v>
      </c>
      <c r="AZ121">
        <v>28940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868</v>
      </c>
      <c r="BG121">
        <v>29808</v>
      </c>
      <c r="BH121">
        <v>29808</v>
      </c>
      <c r="BI121">
        <v>0</v>
      </c>
      <c r="BJ121">
        <v>29808</v>
      </c>
      <c r="BK121">
        <v>0</v>
      </c>
      <c r="BL121">
        <v>0</v>
      </c>
      <c r="BM121">
        <v>0</v>
      </c>
      <c r="BN121">
        <v>0</v>
      </c>
      <c r="BO121">
        <v>29808</v>
      </c>
      <c r="BP121">
        <v>0</v>
      </c>
      <c r="BQ121">
        <v>0</v>
      </c>
      <c r="BR121">
        <v>0</v>
      </c>
      <c r="BS121">
        <v>0</v>
      </c>
      <c r="BT121">
        <v>29808</v>
      </c>
      <c r="BU121">
        <v>20000</v>
      </c>
      <c r="BV121">
        <v>18070</v>
      </c>
      <c r="BW121">
        <v>0</v>
      </c>
      <c r="BX121">
        <v>0</v>
      </c>
      <c r="BY121">
        <v>38070</v>
      </c>
      <c r="BZ121">
        <v>0</v>
      </c>
      <c r="CA121">
        <v>8260</v>
      </c>
      <c r="CB121">
        <v>24</v>
      </c>
      <c r="CC121">
        <v>868</v>
      </c>
      <c r="CD121">
        <v>0</v>
      </c>
      <c r="CF121">
        <f t="shared" si="19"/>
        <v>519697</v>
      </c>
      <c r="CG121">
        <f t="shared" si="20"/>
        <v>0</v>
      </c>
      <c r="CH121">
        <f t="shared" si="21"/>
        <v>0</v>
      </c>
      <c r="CI121">
        <f t="shared" si="22"/>
        <v>0</v>
      </c>
      <c r="CJ121">
        <f t="shared" si="23"/>
        <v>0</v>
      </c>
      <c r="CK121">
        <f t="shared" si="24"/>
        <v>0</v>
      </c>
      <c r="CL121">
        <f t="shared" si="25"/>
        <v>0</v>
      </c>
      <c r="CM121">
        <f t="shared" si="26"/>
        <v>0</v>
      </c>
      <c r="CN121" s="1">
        <f t="shared" si="27"/>
        <v>28939.4</v>
      </c>
      <c r="CO121" s="1">
        <f t="shared" si="28"/>
        <v>23939.4</v>
      </c>
      <c r="CP121">
        <f t="shared" si="29"/>
        <v>3939.4</v>
      </c>
      <c r="CQ121">
        <f t="shared" si="30"/>
        <v>28939.4</v>
      </c>
      <c r="CR121">
        <f t="shared" si="31"/>
        <v>28939.4</v>
      </c>
      <c r="CS121">
        <f t="shared" si="32"/>
        <v>0</v>
      </c>
      <c r="CT121">
        <f t="shared" si="33"/>
        <v>28939.4</v>
      </c>
      <c r="CU121">
        <f t="shared" si="34"/>
        <v>0</v>
      </c>
      <c r="CV121">
        <f t="shared" si="35"/>
        <v>28939.4</v>
      </c>
      <c r="CW121">
        <f t="shared" si="36"/>
        <v>868.18200000000002</v>
      </c>
      <c r="CX121">
        <f t="shared" si="37"/>
        <v>29807.582000000002</v>
      </c>
      <c r="CY121">
        <f>CX121*pit_weights!A121</f>
        <v>2593046509.7887006</v>
      </c>
    </row>
    <row r="122" spans="1:103">
      <c r="A122">
        <v>267047825</v>
      </c>
      <c r="B122">
        <v>2017</v>
      </c>
      <c r="C122" t="s">
        <v>87</v>
      </c>
      <c r="D122" t="s">
        <v>88</v>
      </c>
      <c r="E122" t="s">
        <v>88</v>
      </c>
      <c r="F122">
        <v>0</v>
      </c>
      <c r="G122">
        <v>0</v>
      </c>
      <c r="H122">
        <v>296360</v>
      </c>
      <c r="I122">
        <v>0</v>
      </c>
      <c r="J122">
        <v>0</v>
      </c>
      <c r="K122">
        <v>0</v>
      </c>
      <c r="L122">
        <v>296360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296360</v>
      </c>
      <c r="AC122">
        <v>0</v>
      </c>
      <c r="AD122">
        <v>296360</v>
      </c>
      <c r="AE122">
        <v>0</v>
      </c>
      <c r="AF122">
        <v>296360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296360</v>
      </c>
      <c r="AM122">
        <v>0</v>
      </c>
      <c r="AN122">
        <v>0</v>
      </c>
      <c r="AO122">
        <v>296360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4636</v>
      </c>
      <c r="AV122">
        <v>0</v>
      </c>
      <c r="AW122">
        <v>0</v>
      </c>
      <c r="AX122">
        <v>4636</v>
      </c>
      <c r="AY122">
        <v>4636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37</v>
      </c>
      <c r="CC122">
        <v>0</v>
      </c>
      <c r="CD122">
        <v>0</v>
      </c>
      <c r="CF122">
        <f t="shared" si="19"/>
        <v>296360</v>
      </c>
      <c r="CG122">
        <f t="shared" si="20"/>
        <v>0</v>
      </c>
      <c r="CH122">
        <f t="shared" si="21"/>
        <v>0</v>
      </c>
      <c r="CI122">
        <f t="shared" si="22"/>
        <v>0</v>
      </c>
      <c r="CJ122">
        <f t="shared" si="23"/>
        <v>0</v>
      </c>
      <c r="CK122">
        <f t="shared" si="24"/>
        <v>0</v>
      </c>
      <c r="CL122">
        <f t="shared" si="25"/>
        <v>0</v>
      </c>
      <c r="CM122">
        <f t="shared" si="26"/>
        <v>0</v>
      </c>
      <c r="CN122" s="1">
        <f t="shared" si="27"/>
        <v>4636</v>
      </c>
      <c r="CO122" s="1">
        <f t="shared" si="28"/>
        <v>0</v>
      </c>
      <c r="CP122">
        <f t="shared" si="29"/>
        <v>0</v>
      </c>
      <c r="CQ122">
        <f t="shared" si="30"/>
        <v>4636</v>
      </c>
      <c r="CR122">
        <f t="shared" si="31"/>
        <v>4636</v>
      </c>
      <c r="CS122">
        <f t="shared" si="32"/>
        <v>5000</v>
      </c>
      <c r="CT122">
        <f t="shared" si="33"/>
        <v>0</v>
      </c>
      <c r="CU122">
        <f t="shared" si="34"/>
        <v>0</v>
      </c>
      <c r="CV122">
        <f t="shared" si="35"/>
        <v>0</v>
      </c>
      <c r="CW122">
        <f t="shared" si="36"/>
        <v>0</v>
      </c>
      <c r="CX122">
        <f t="shared" si="37"/>
        <v>0</v>
      </c>
      <c r="CY122">
        <f>CX122*pit_weights!A122</f>
        <v>0</v>
      </c>
    </row>
    <row r="123" spans="1:103">
      <c r="A123">
        <v>267054829</v>
      </c>
      <c r="B123">
        <v>2017</v>
      </c>
      <c r="C123" t="s">
        <v>87</v>
      </c>
      <c r="D123" t="s">
        <v>88</v>
      </c>
      <c r="E123" t="s">
        <v>88</v>
      </c>
      <c r="F123">
        <v>0</v>
      </c>
      <c r="G123">
        <v>0</v>
      </c>
      <c r="H123">
        <v>344194</v>
      </c>
      <c r="I123">
        <v>0</v>
      </c>
      <c r="J123">
        <v>0</v>
      </c>
      <c r="K123">
        <v>0</v>
      </c>
      <c r="L123">
        <v>344194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344194</v>
      </c>
      <c r="AC123">
        <v>0</v>
      </c>
      <c r="AD123">
        <v>344194</v>
      </c>
      <c r="AE123">
        <v>0</v>
      </c>
      <c r="AF123">
        <v>344194</v>
      </c>
      <c r="AG123">
        <v>0</v>
      </c>
      <c r="AH123">
        <v>0</v>
      </c>
      <c r="AI123">
        <v>24463</v>
      </c>
      <c r="AJ123">
        <v>0</v>
      </c>
      <c r="AK123">
        <v>24463</v>
      </c>
      <c r="AL123">
        <v>319730</v>
      </c>
      <c r="AM123">
        <v>0</v>
      </c>
      <c r="AN123">
        <v>0</v>
      </c>
      <c r="AO123">
        <v>319730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6973</v>
      </c>
      <c r="AV123">
        <v>0</v>
      </c>
      <c r="AW123">
        <v>0</v>
      </c>
      <c r="AX123">
        <v>6973</v>
      </c>
      <c r="AY123">
        <v>5000</v>
      </c>
      <c r="AZ123">
        <v>1973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59</v>
      </c>
      <c r="BG123">
        <v>2032</v>
      </c>
      <c r="BH123">
        <v>2032</v>
      </c>
      <c r="BI123">
        <v>0</v>
      </c>
      <c r="BJ123">
        <v>2032</v>
      </c>
      <c r="BK123">
        <v>0</v>
      </c>
      <c r="BL123">
        <v>0</v>
      </c>
      <c r="BM123">
        <v>0</v>
      </c>
      <c r="BN123">
        <v>0</v>
      </c>
      <c r="BO123">
        <v>2032</v>
      </c>
      <c r="BP123">
        <v>0</v>
      </c>
      <c r="BQ123">
        <v>0</v>
      </c>
      <c r="BR123">
        <v>0</v>
      </c>
      <c r="BS123">
        <v>0</v>
      </c>
      <c r="BT123">
        <v>2032</v>
      </c>
      <c r="BU123">
        <v>0</v>
      </c>
      <c r="BV123">
        <v>4500</v>
      </c>
      <c r="BW123">
        <v>0</v>
      </c>
      <c r="BX123">
        <v>0</v>
      </c>
      <c r="BY123">
        <v>4500</v>
      </c>
      <c r="BZ123">
        <v>0</v>
      </c>
      <c r="CA123">
        <v>2470</v>
      </c>
      <c r="CB123">
        <v>22</v>
      </c>
      <c r="CC123">
        <v>59</v>
      </c>
      <c r="CD123">
        <v>0</v>
      </c>
      <c r="CF123">
        <f t="shared" si="19"/>
        <v>344194</v>
      </c>
      <c r="CG123">
        <f t="shared" si="20"/>
        <v>0</v>
      </c>
      <c r="CH123">
        <f t="shared" si="21"/>
        <v>0</v>
      </c>
      <c r="CI123">
        <f t="shared" si="22"/>
        <v>0</v>
      </c>
      <c r="CJ123">
        <f t="shared" si="23"/>
        <v>0</v>
      </c>
      <c r="CK123">
        <f t="shared" si="24"/>
        <v>0</v>
      </c>
      <c r="CL123">
        <f t="shared" si="25"/>
        <v>0</v>
      </c>
      <c r="CM123">
        <f t="shared" si="26"/>
        <v>0</v>
      </c>
      <c r="CN123" s="1">
        <f t="shared" si="27"/>
        <v>9419.4</v>
      </c>
      <c r="CO123" s="1">
        <f t="shared" si="28"/>
        <v>4419.4000000000005</v>
      </c>
      <c r="CP123">
        <f t="shared" si="29"/>
        <v>0</v>
      </c>
      <c r="CQ123">
        <f t="shared" si="30"/>
        <v>9419.4</v>
      </c>
      <c r="CR123">
        <f t="shared" si="31"/>
        <v>9419.4</v>
      </c>
      <c r="CS123">
        <f t="shared" si="32"/>
        <v>5000</v>
      </c>
      <c r="CT123">
        <f t="shared" si="33"/>
        <v>4419.3999999999996</v>
      </c>
      <c r="CU123">
        <f t="shared" si="34"/>
        <v>0</v>
      </c>
      <c r="CV123">
        <f t="shared" si="35"/>
        <v>4419.3999999999996</v>
      </c>
      <c r="CW123">
        <f t="shared" si="36"/>
        <v>132.58199999999999</v>
      </c>
      <c r="CX123">
        <f t="shared" si="37"/>
        <v>4551.982</v>
      </c>
      <c r="CY123">
        <f>CX123*pit_weights!A123</f>
        <v>395989887.32870001</v>
      </c>
    </row>
    <row r="124" spans="1:103">
      <c r="A124">
        <v>267087135</v>
      </c>
      <c r="B124">
        <v>2017</v>
      </c>
      <c r="C124" t="s">
        <v>87</v>
      </c>
      <c r="D124" t="s">
        <v>88</v>
      </c>
      <c r="E124" t="s">
        <v>88</v>
      </c>
      <c r="F124">
        <v>0</v>
      </c>
      <c r="G124">
        <v>286881</v>
      </c>
      <c r="H124">
        <v>154210</v>
      </c>
      <c r="I124">
        <v>0</v>
      </c>
      <c r="J124">
        <v>0</v>
      </c>
      <c r="K124">
        <v>0</v>
      </c>
      <c r="L124">
        <v>154210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35690</v>
      </c>
      <c r="X124">
        <v>0</v>
      </c>
      <c r="Y124">
        <v>0</v>
      </c>
      <c r="Z124">
        <v>0</v>
      </c>
      <c r="AA124">
        <v>35690</v>
      </c>
      <c r="AB124">
        <v>476781</v>
      </c>
      <c r="AC124">
        <v>0</v>
      </c>
      <c r="AD124">
        <v>476781</v>
      </c>
      <c r="AE124">
        <v>0</v>
      </c>
      <c r="AF124">
        <v>476781</v>
      </c>
      <c r="AG124">
        <v>0</v>
      </c>
      <c r="AH124">
        <v>0</v>
      </c>
      <c r="AI124">
        <v>153900</v>
      </c>
      <c r="AJ124">
        <v>0</v>
      </c>
      <c r="AK124">
        <v>153900</v>
      </c>
      <c r="AL124">
        <v>322880</v>
      </c>
      <c r="AM124">
        <v>0</v>
      </c>
      <c r="AN124">
        <v>0</v>
      </c>
      <c r="AO124">
        <v>322880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7288</v>
      </c>
      <c r="AV124">
        <v>0</v>
      </c>
      <c r="AW124">
        <v>0</v>
      </c>
      <c r="AX124">
        <v>7288</v>
      </c>
      <c r="AY124">
        <v>5000</v>
      </c>
      <c r="AZ124">
        <v>2288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69</v>
      </c>
      <c r="BG124">
        <v>2357</v>
      </c>
      <c r="BH124">
        <v>2357</v>
      </c>
      <c r="BI124">
        <v>0</v>
      </c>
      <c r="BJ124">
        <v>2357</v>
      </c>
      <c r="BK124">
        <v>0</v>
      </c>
      <c r="BL124">
        <v>0</v>
      </c>
      <c r="BM124">
        <v>0</v>
      </c>
      <c r="BN124">
        <v>0</v>
      </c>
      <c r="BO124">
        <v>2357</v>
      </c>
      <c r="BP124">
        <v>0</v>
      </c>
      <c r="BQ124">
        <v>0</v>
      </c>
      <c r="BR124">
        <v>0</v>
      </c>
      <c r="BS124">
        <v>0</v>
      </c>
      <c r="BT124">
        <v>2357</v>
      </c>
      <c r="BU124">
        <v>0</v>
      </c>
      <c r="BV124">
        <v>0</v>
      </c>
      <c r="BW124">
        <v>0</v>
      </c>
      <c r="BX124">
        <v>2360</v>
      </c>
      <c r="BY124">
        <v>2360</v>
      </c>
      <c r="BZ124">
        <v>0</v>
      </c>
      <c r="CA124">
        <v>0</v>
      </c>
      <c r="CB124">
        <v>55</v>
      </c>
      <c r="CC124">
        <v>69</v>
      </c>
      <c r="CD124">
        <v>0</v>
      </c>
      <c r="CF124">
        <f t="shared" si="19"/>
        <v>476781</v>
      </c>
      <c r="CG124">
        <f t="shared" si="20"/>
        <v>0</v>
      </c>
      <c r="CH124">
        <f t="shared" si="21"/>
        <v>0</v>
      </c>
      <c r="CI124">
        <f t="shared" si="22"/>
        <v>0</v>
      </c>
      <c r="CJ124">
        <f t="shared" si="23"/>
        <v>0</v>
      </c>
      <c r="CK124">
        <f t="shared" si="24"/>
        <v>0</v>
      </c>
      <c r="CL124">
        <f t="shared" si="25"/>
        <v>0</v>
      </c>
      <c r="CM124">
        <f t="shared" si="26"/>
        <v>0</v>
      </c>
      <c r="CN124" s="1">
        <f t="shared" si="27"/>
        <v>22678.100000000002</v>
      </c>
      <c r="CO124" s="1">
        <f t="shared" si="28"/>
        <v>17678.100000000002</v>
      </c>
      <c r="CP124">
        <f t="shared" si="29"/>
        <v>0</v>
      </c>
      <c r="CQ124">
        <f t="shared" si="30"/>
        <v>22678.100000000002</v>
      </c>
      <c r="CR124">
        <f t="shared" si="31"/>
        <v>22678.100000000002</v>
      </c>
      <c r="CS124">
        <f t="shared" si="32"/>
        <v>5000</v>
      </c>
      <c r="CT124">
        <f t="shared" si="33"/>
        <v>17678.100000000002</v>
      </c>
      <c r="CU124">
        <f t="shared" si="34"/>
        <v>0</v>
      </c>
      <c r="CV124">
        <f t="shared" si="35"/>
        <v>17678.100000000002</v>
      </c>
      <c r="CW124">
        <f t="shared" si="36"/>
        <v>530.34300000000007</v>
      </c>
      <c r="CX124">
        <f t="shared" si="37"/>
        <v>18208.443000000003</v>
      </c>
      <c r="CY124">
        <f>CX124*pit_weights!A124</f>
        <v>1584004350.6325505</v>
      </c>
    </row>
    <row r="125" spans="1:103">
      <c r="A125">
        <v>267093088</v>
      </c>
      <c r="B125">
        <v>2017</v>
      </c>
      <c r="C125" t="s">
        <v>87</v>
      </c>
      <c r="D125" t="s">
        <v>88</v>
      </c>
      <c r="E125" t="s">
        <v>88</v>
      </c>
      <c r="F125">
        <v>0</v>
      </c>
      <c r="G125">
        <v>0</v>
      </c>
      <c r="H125">
        <v>178909</v>
      </c>
      <c r="I125">
        <v>0</v>
      </c>
      <c r="J125">
        <v>0</v>
      </c>
      <c r="K125">
        <v>0</v>
      </c>
      <c r="L125">
        <v>178909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755</v>
      </c>
      <c r="X125">
        <v>0</v>
      </c>
      <c r="Y125">
        <v>0</v>
      </c>
      <c r="Z125">
        <v>0</v>
      </c>
      <c r="AA125">
        <v>755</v>
      </c>
      <c r="AB125">
        <v>179664</v>
      </c>
      <c r="AC125">
        <v>0</v>
      </c>
      <c r="AD125">
        <v>179664</v>
      </c>
      <c r="AE125">
        <v>0</v>
      </c>
      <c r="AF125">
        <v>179664</v>
      </c>
      <c r="AG125">
        <v>0</v>
      </c>
      <c r="AH125">
        <v>0</v>
      </c>
      <c r="AI125">
        <v>2383</v>
      </c>
      <c r="AJ125">
        <v>0</v>
      </c>
      <c r="AK125">
        <v>2383</v>
      </c>
      <c r="AL125">
        <v>177280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32</v>
      </c>
      <c r="CC125">
        <v>0</v>
      </c>
      <c r="CD125">
        <v>0</v>
      </c>
      <c r="CF125">
        <f t="shared" si="19"/>
        <v>179664</v>
      </c>
      <c r="CG125">
        <f t="shared" si="20"/>
        <v>0</v>
      </c>
      <c r="CH125">
        <f t="shared" si="21"/>
        <v>0</v>
      </c>
      <c r="CI125">
        <f t="shared" si="22"/>
        <v>0</v>
      </c>
      <c r="CJ125">
        <f t="shared" si="23"/>
        <v>0</v>
      </c>
      <c r="CK125">
        <f t="shared" si="24"/>
        <v>0</v>
      </c>
      <c r="CL125">
        <f t="shared" si="25"/>
        <v>0</v>
      </c>
      <c r="CM125">
        <f t="shared" si="26"/>
        <v>0</v>
      </c>
      <c r="CN125" s="1">
        <f t="shared" si="27"/>
        <v>0</v>
      </c>
      <c r="CO125" s="1">
        <f t="shared" si="28"/>
        <v>0</v>
      </c>
      <c r="CP125">
        <f t="shared" si="29"/>
        <v>0</v>
      </c>
      <c r="CQ125">
        <f t="shared" si="30"/>
        <v>0</v>
      </c>
      <c r="CR125">
        <f t="shared" si="31"/>
        <v>0</v>
      </c>
      <c r="CS125">
        <f t="shared" si="32"/>
        <v>5000</v>
      </c>
      <c r="CT125">
        <f t="shared" si="33"/>
        <v>0</v>
      </c>
      <c r="CU125">
        <f t="shared" si="34"/>
        <v>0</v>
      </c>
      <c r="CV125">
        <f t="shared" si="35"/>
        <v>0</v>
      </c>
      <c r="CW125">
        <f t="shared" si="36"/>
        <v>0</v>
      </c>
      <c r="CX125">
        <f t="shared" si="37"/>
        <v>0</v>
      </c>
      <c r="CY125">
        <f>CX125*pit_weights!A125</f>
        <v>0</v>
      </c>
    </row>
    <row r="126" spans="1:103">
      <c r="A126">
        <v>267118541</v>
      </c>
      <c r="B126">
        <v>2017</v>
      </c>
      <c r="C126" t="s">
        <v>87</v>
      </c>
      <c r="D126" t="s">
        <v>88</v>
      </c>
      <c r="E126" t="s">
        <v>88</v>
      </c>
      <c r="F126">
        <v>0</v>
      </c>
      <c r="G126">
        <v>0</v>
      </c>
      <c r="H126">
        <v>566762</v>
      </c>
      <c r="I126">
        <v>0</v>
      </c>
      <c r="J126">
        <v>0</v>
      </c>
      <c r="K126">
        <v>0</v>
      </c>
      <c r="L126">
        <v>566762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566762</v>
      </c>
      <c r="AC126">
        <v>0</v>
      </c>
      <c r="AD126">
        <v>566762</v>
      </c>
      <c r="AE126">
        <v>0</v>
      </c>
      <c r="AF126">
        <v>566762</v>
      </c>
      <c r="AG126">
        <v>0</v>
      </c>
      <c r="AH126">
        <v>0</v>
      </c>
      <c r="AI126">
        <v>208763</v>
      </c>
      <c r="AJ126">
        <v>0</v>
      </c>
      <c r="AK126">
        <v>208763</v>
      </c>
      <c r="AL126">
        <v>358000</v>
      </c>
      <c r="AM126">
        <v>0</v>
      </c>
      <c r="AN126">
        <v>0</v>
      </c>
      <c r="AO126">
        <v>358000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10800</v>
      </c>
      <c r="AV126">
        <v>0</v>
      </c>
      <c r="AW126">
        <v>0</v>
      </c>
      <c r="AX126">
        <v>10800</v>
      </c>
      <c r="AY126">
        <v>5000</v>
      </c>
      <c r="AZ126">
        <v>5800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174</v>
      </c>
      <c r="BG126">
        <v>5974</v>
      </c>
      <c r="BH126">
        <v>5974</v>
      </c>
      <c r="BI126">
        <v>0</v>
      </c>
      <c r="BJ126">
        <v>5974</v>
      </c>
      <c r="BK126">
        <v>0</v>
      </c>
      <c r="BL126">
        <v>0</v>
      </c>
      <c r="BM126">
        <v>0</v>
      </c>
      <c r="BN126">
        <v>0</v>
      </c>
      <c r="BO126">
        <v>5974</v>
      </c>
      <c r="BP126">
        <v>0</v>
      </c>
      <c r="BQ126">
        <v>0</v>
      </c>
      <c r="BR126">
        <v>0</v>
      </c>
      <c r="BS126">
        <v>0</v>
      </c>
      <c r="BT126">
        <v>5974</v>
      </c>
      <c r="BU126">
        <v>0</v>
      </c>
      <c r="BV126">
        <v>0</v>
      </c>
      <c r="BW126">
        <v>0</v>
      </c>
      <c r="BX126">
        <v>5974</v>
      </c>
      <c r="BY126">
        <v>5974</v>
      </c>
      <c r="BZ126">
        <v>0</v>
      </c>
      <c r="CA126">
        <v>0</v>
      </c>
      <c r="CB126">
        <v>28</v>
      </c>
      <c r="CC126">
        <v>174</v>
      </c>
      <c r="CD126">
        <v>0</v>
      </c>
      <c r="CF126">
        <f t="shared" si="19"/>
        <v>566762</v>
      </c>
      <c r="CG126">
        <f t="shared" si="20"/>
        <v>0</v>
      </c>
      <c r="CH126">
        <f t="shared" si="21"/>
        <v>0</v>
      </c>
      <c r="CI126">
        <f t="shared" si="22"/>
        <v>0</v>
      </c>
      <c r="CJ126">
        <f t="shared" si="23"/>
        <v>0</v>
      </c>
      <c r="CK126">
        <f t="shared" si="24"/>
        <v>0</v>
      </c>
      <c r="CL126">
        <f t="shared" si="25"/>
        <v>0</v>
      </c>
      <c r="CM126">
        <f t="shared" si="26"/>
        <v>0</v>
      </c>
      <c r="CN126" s="1">
        <f t="shared" si="27"/>
        <v>38352.400000000001</v>
      </c>
      <c r="CO126" s="1">
        <f t="shared" si="28"/>
        <v>33352.400000000001</v>
      </c>
      <c r="CP126">
        <f t="shared" si="29"/>
        <v>13352.400000000001</v>
      </c>
      <c r="CQ126">
        <f t="shared" si="30"/>
        <v>38352.400000000001</v>
      </c>
      <c r="CR126">
        <f t="shared" si="31"/>
        <v>38352.400000000001</v>
      </c>
      <c r="CS126">
        <f t="shared" si="32"/>
        <v>0</v>
      </c>
      <c r="CT126">
        <f t="shared" si="33"/>
        <v>38352.400000000001</v>
      </c>
      <c r="CU126">
        <f t="shared" si="34"/>
        <v>0</v>
      </c>
      <c r="CV126">
        <f t="shared" si="35"/>
        <v>38352.400000000001</v>
      </c>
      <c r="CW126">
        <f t="shared" si="36"/>
        <v>1150.5719999999999</v>
      </c>
      <c r="CX126">
        <f t="shared" si="37"/>
        <v>39502.972000000002</v>
      </c>
      <c r="CY126">
        <f>CX126*pit_weights!A126</f>
        <v>3436476117.7502003</v>
      </c>
    </row>
    <row r="127" spans="1:103">
      <c r="A127">
        <v>267120107</v>
      </c>
      <c r="B127">
        <v>2017</v>
      </c>
      <c r="C127" t="s">
        <v>87</v>
      </c>
      <c r="D127" t="s">
        <v>88</v>
      </c>
      <c r="E127" t="s">
        <v>88</v>
      </c>
      <c r="F127">
        <v>0</v>
      </c>
      <c r="G127">
        <v>0</v>
      </c>
      <c r="H127">
        <v>346500</v>
      </c>
      <c r="I127">
        <v>0</v>
      </c>
      <c r="J127">
        <v>0</v>
      </c>
      <c r="K127">
        <v>0</v>
      </c>
      <c r="L127">
        <v>346500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73116</v>
      </c>
      <c r="X127">
        <v>0</v>
      </c>
      <c r="Y127">
        <v>0</v>
      </c>
      <c r="Z127">
        <v>0</v>
      </c>
      <c r="AA127">
        <v>73116</v>
      </c>
      <c r="AB127">
        <v>419616</v>
      </c>
      <c r="AC127">
        <v>0</v>
      </c>
      <c r="AD127">
        <v>419616</v>
      </c>
      <c r="AE127">
        <v>0</v>
      </c>
      <c r="AF127">
        <v>419616</v>
      </c>
      <c r="AG127">
        <v>0</v>
      </c>
      <c r="AH127">
        <v>0</v>
      </c>
      <c r="AI127">
        <v>151992</v>
      </c>
      <c r="AJ127">
        <v>0</v>
      </c>
      <c r="AK127">
        <v>151992</v>
      </c>
      <c r="AL127">
        <v>267620</v>
      </c>
      <c r="AM127">
        <v>0</v>
      </c>
      <c r="AN127">
        <v>0</v>
      </c>
      <c r="AO127">
        <v>267620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1762</v>
      </c>
      <c r="AV127">
        <v>0</v>
      </c>
      <c r="AW127">
        <v>0</v>
      </c>
      <c r="AX127">
        <v>1762</v>
      </c>
      <c r="AY127">
        <v>1762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39</v>
      </c>
      <c r="CC127">
        <v>0</v>
      </c>
      <c r="CD127">
        <v>0</v>
      </c>
      <c r="CF127">
        <f t="shared" si="19"/>
        <v>419616</v>
      </c>
      <c r="CG127">
        <f t="shared" si="20"/>
        <v>0</v>
      </c>
      <c r="CH127">
        <f t="shared" si="21"/>
        <v>0</v>
      </c>
      <c r="CI127">
        <f t="shared" si="22"/>
        <v>0</v>
      </c>
      <c r="CJ127">
        <f t="shared" si="23"/>
        <v>0</v>
      </c>
      <c r="CK127">
        <f t="shared" si="24"/>
        <v>0</v>
      </c>
      <c r="CL127">
        <f t="shared" si="25"/>
        <v>0</v>
      </c>
      <c r="CM127">
        <f t="shared" si="26"/>
        <v>0</v>
      </c>
      <c r="CN127" s="1">
        <f t="shared" si="27"/>
        <v>16961.600000000002</v>
      </c>
      <c r="CO127" s="1">
        <f t="shared" si="28"/>
        <v>11961.6</v>
      </c>
      <c r="CP127">
        <f t="shared" si="29"/>
        <v>0</v>
      </c>
      <c r="CQ127">
        <f t="shared" si="30"/>
        <v>16961.600000000002</v>
      </c>
      <c r="CR127">
        <f t="shared" si="31"/>
        <v>16961.600000000002</v>
      </c>
      <c r="CS127">
        <f t="shared" si="32"/>
        <v>5000</v>
      </c>
      <c r="CT127">
        <f t="shared" si="33"/>
        <v>11961.600000000002</v>
      </c>
      <c r="CU127">
        <f t="shared" si="34"/>
        <v>0</v>
      </c>
      <c r="CV127">
        <f t="shared" si="35"/>
        <v>11961.600000000002</v>
      </c>
      <c r="CW127">
        <f t="shared" si="36"/>
        <v>358.84800000000007</v>
      </c>
      <c r="CX127">
        <f t="shared" si="37"/>
        <v>12320.448000000002</v>
      </c>
      <c r="CY127">
        <f>CX127*pit_weights!A127</f>
        <v>1071790884.7968003</v>
      </c>
    </row>
    <row r="128" spans="1:103">
      <c r="A128">
        <v>267139296</v>
      </c>
      <c r="B128">
        <v>2017</v>
      </c>
      <c r="C128" t="s">
        <v>87</v>
      </c>
      <c r="D128" t="s">
        <v>88</v>
      </c>
      <c r="E128" t="s">
        <v>88</v>
      </c>
      <c r="F128">
        <v>0</v>
      </c>
      <c r="G128">
        <v>0</v>
      </c>
      <c r="H128">
        <v>319600</v>
      </c>
      <c r="I128">
        <v>0</v>
      </c>
      <c r="J128">
        <v>0</v>
      </c>
      <c r="K128">
        <v>0</v>
      </c>
      <c r="L128">
        <v>319600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562</v>
      </c>
      <c r="X128">
        <v>0</v>
      </c>
      <c r="Y128">
        <v>0</v>
      </c>
      <c r="Z128">
        <v>0</v>
      </c>
      <c r="AA128">
        <v>562</v>
      </c>
      <c r="AB128">
        <v>320162</v>
      </c>
      <c r="AC128">
        <v>0</v>
      </c>
      <c r="AD128">
        <v>320162</v>
      </c>
      <c r="AE128">
        <v>0</v>
      </c>
      <c r="AF128">
        <v>320162</v>
      </c>
      <c r="AG128">
        <v>0</v>
      </c>
      <c r="AH128">
        <v>0</v>
      </c>
      <c r="AI128">
        <v>21252</v>
      </c>
      <c r="AJ128">
        <v>0</v>
      </c>
      <c r="AK128">
        <v>21252</v>
      </c>
      <c r="AL128">
        <v>298910</v>
      </c>
      <c r="AM128">
        <v>0</v>
      </c>
      <c r="AN128">
        <v>0</v>
      </c>
      <c r="AO128">
        <v>298910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4891</v>
      </c>
      <c r="AV128">
        <v>0</v>
      </c>
      <c r="AW128">
        <v>0</v>
      </c>
      <c r="AX128">
        <v>4891</v>
      </c>
      <c r="AY128">
        <v>4891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23</v>
      </c>
      <c r="CC128">
        <v>0</v>
      </c>
      <c r="CD128">
        <v>0</v>
      </c>
      <c r="CF128">
        <f t="shared" si="19"/>
        <v>320162</v>
      </c>
      <c r="CG128">
        <f t="shared" si="20"/>
        <v>0</v>
      </c>
      <c r="CH128">
        <f t="shared" si="21"/>
        <v>0</v>
      </c>
      <c r="CI128">
        <f t="shared" si="22"/>
        <v>0</v>
      </c>
      <c r="CJ128">
        <f t="shared" si="23"/>
        <v>0</v>
      </c>
      <c r="CK128">
        <f t="shared" si="24"/>
        <v>0</v>
      </c>
      <c r="CL128">
        <f t="shared" si="25"/>
        <v>0</v>
      </c>
      <c r="CM128">
        <f t="shared" si="26"/>
        <v>0</v>
      </c>
      <c r="CN128" s="1">
        <f t="shared" si="27"/>
        <v>7016.2000000000007</v>
      </c>
      <c r="CO128" s="1">
        <f t="shared" si="28"/>
        <v>2016.2</v>
      </c>
      <c r="CP128">
        <f t="shared" si="29"/>
        <v>0</v>
      </c>
      <c r="CQ128">
        <f t="shared" si="30"/>
        <v>7016.2000000000007</v>
      </c>
      <c r="CR128">
        <f t="shared" si="31"/>
        <v>7016.2000000000007</v>
      </c>
      <c r="CS128">
        <f t="shared" si="32"/>
        <v>5000</v>
      </c>
      <c r="CT128">
        <f t="shared" si="33"/>
        <v>2016.2000000000007</v>
      </c>
      <c r="CU128">
        <f t="shared" si="34"/>
        <v>0</v>
      </c>
      <c r="CV128">
        <f t="shared" si="35"/>
        <v>2016.2000000000007</v>
      </c>
      <c r="CW128">
        <f t="shared" si="36"/>
        <v>60.486000000000018</v>
      </c>
      <c r="CX128">
        <f t="shared" si="37"/>
        <v>2076.6860000000006</v>
      </c>
      <c r="CY128">
        <f>CX128*pit_weights!A128</f>
        <v>180656833.69510007</v>
      </c>
    </row>
    <row r="129" spans="1:103">
      <c r="A129">
        <v>267151676</v>
      </c>
      <c r="B129">
        <v>2017</v>
      </c>
      <c r="C129" t="s">
        <v>87</v>
      </c>
      <c r="D129" t="s">
        <v>88</v>
      </c>
      <c r="E129" t="s">
        <v>88</v>
      </c>
      <c r="F129">
        <v>0</v>
      </c>
      <c r="G129">
        <v>0</v>
      </c>
      <c r="H129">
        <v>421560</v>
      </c>
      <c r="I129">
        <v>0</v>
      </c>
      <c r="J129">
        <v>0</v>
      </c>
      <c r="K129">
        <v>0</v>
      </c>
      <c r="L129">
        <v>421560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421560</v>
      </c>
      <c r="AC129">
        <v>0</v>
      </c>
      <c r="AD129">
        <v>421560</v>
      </c>
      <c r="AE129">
        <v>0</v>
      </c>
      <c r="AF129">
        <v>421560</v>
      </c>
      <c r="AG129">
        <v>0</v>
      </c>
      <c r="AH129">
        <v>0</v>
      </c>
      <c r="AI129">
        <v>71920</v>
      </c>
      <c r="AJ129">
        <v>0</v>
      </c>
      <c r="AK129">
        <v>71920</v>
      </c>
      <c r="AL129">
        <v>349640</v>
      </c>
      <c r="AM129">
        <v>0</v>
      </c>
      <c r="AN129">
        <v>0</v>
      </c>
      <c r="AO129">
        <v>349640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9964</v>
      </c>
      <c r="AV129">
        <v>0</v>
      </c>
      <c r="AW129">
        <v>0</v>
      </c>
      <c r="AX129">
        <v>9964</v>
      </c>
      <c r="AY129">
        <v>5000</v>
      </c>
      <c r="AZ129">
        <v>4964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149</v>
      </c>
      <c r="BG129">
        <v>5113</v>
      </c>
      <c r="BH129">
        <v>5113</v>
      </c>
      <c r="BI129">
        <v>0</v>
      </c>
      <c r="BJ129">
        <v>5113</v>
      </c>
      <c r="BK129">
        <v>0</v>
      </c>
      <c r="BL129">
        <v>0</v>
      </c>
      <c r="BM129">
        <v>0</v>
      </c>
      <c r="BN129">
        <v>0</v>
      </c>
      <c r="BO129">
        <v>5113</v>
      </c>
      <c r="BP129">
        <v>0</v>
      </c>
      <c r="BQ129">
        <v>0</v>
      </c>
      <c r="BR129">
        <v>0</v>
      </c>
      <c r="BS129">
        <v>0</v>
      </c>
      <c r="BT129">
        <v>5113</v>
      </c>
      <c r="BU129">
        <v>0</v>
      </c>
      <c r="BV129">
        <v>0</v>
      </c>
      <c r="BW129">
        <v>0</v>
      </c>
      <c r="BX129">
        <v>5113</v>
      </c>
      <c r="BY129">
        <v>5113</v>
      </c>
      <c r="BZ129">
        <v>0</v>
      </c>
      <c r="CA129">
        <v>0</v>
      </c>
      <c r="CB129">
        <v>44</v>
      </c>
      <c r="CC129">
        <v>149</v>
      </c>
      <c r="CD129">
        <v>0</v>
      </c>
      <c r="CF129">
        <f t="shared" si="19"/>
        <v>421560</v>
      </c>
      <c r="CG129">
        <f t="shared" si="20"/>
        <v>0</v>
      </c>
      <c r="CH129">
        <f t="shared" si="21"/>
        <v>0</v>
      </c>
      <c r="CI129">
        <f t="shared" si="22"/>
        <v>0</v>
      </c>
      <c r="CJ129">
        <f t="shared" si="23"/>
        <v>0</v>
      </c>
      <c r="CK129">
        <f t="shared" si="24"/>
        <v>0</v>
      </c>
      <c r="CL129">
        <f t="shared" si="25"/>
        <v>0</v>
      </c>
      <c r="CM129">
        <f t="shared" si="26"/>
        <v>0</v>
      </c>
      <c r="CN129" s="1">
        <f t="shared" si="27"/>
        <v>17156</v>
      </c>
      <c r="CO129" s="1">
        <f t="shared" si="28"/>
        <v>12156</v>
      </c>
      <c r="CP129">
        <f t="shared" si="29"/>
        <v>0</v>
      </c>
      <c r="CQ129">
        <f t="shared" si="30"/>
        <v>17156</v>
      </c>
      <c r="CR129">
        <f t="shared" si="31"/>
        <v>17156</v>
      </c>
      <c r="CS129">
        <f t="shared" si="32"/>
        <v>5000</v>
      </c>
      <c r="CT129">
        <f t="shared" si="33"/>
        <v>12156</v>
      </c>
      <c r="CU129">
        <f t="shared" si="34"/>
        <v>0</v>
      </c>
      <c r="CV129">
        <f t="shared" si="35"/>
        <v>12156</v>
      </c>
      <c r="CW129">
        <f t="shared" si="36"/>
        <v>364.68</v>
      </c>
      <c r="CX129">
        <f t="shared" si="37"/>
        <v>12520.68</v>
      </c>
      <c r="CY129">
        <f>CX129*pit_weights!A129</f>
        <v>1089209637.138</v>
      </c>
    </row>
    <row r="130" spans="1:103">
      <c r="A130">
        <v>267202612</v>
      </c>
      <c r="B130">
        <v>2017</v>
      </c>
      <c r="C130" t="s">
        <v>87</v>
      </c>
      <c r="D130" t="s">
        <v>88</v>
      </c>
      <c r="E130" t="s">
        <v>88</v>
      </c>
      <c r="F130">
        <v>0</v>
      </c>
      <c r="G130">
        <v>0</v>
      </c>
      <c r="H130">
        <v>517905</v>
      </c>
      <c r="I130">
        <v>0</v>
      </c>
      <c r="J130">
        <v>0</v>
      </c>
      <c r="K130">
        <v>0</v>
      </c>
      <c r="L130">
        <v>517905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517905</v>
      </c>
      <c r="AC130">
        <v>128194</v>
      </c>
      <c r="AD130">
        <v>389711</v>
      </c>
      <c r="AE130">
        <v>0</v>
      </c>
      <c r="AF130">
        <v>389711</v>
      </c>
      <c r="AG130">
        <v>0</v>
      </c>
      <c r="AH130">
        <v>0</v>
      </c>
      <c r="AI130">
        <v>63521</v>
      </c>
      <c r="AJ130">
        <v>0</v>
      </c>
      <c r="AK130">
        <v>63521</v>
      </c>
      <c r="AL130">
        <v>326190</v>
      </c>
      <c r="AM130">
        <v>0</v>
      </c>
      <c r="AN130">
        <v>0</v>
      </c>
      <c r="AO130">
        <v>326190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7619</v>
      </c>
      <c r="AV130">
        <v>0</v>
      </c>
      <c r="AW130">
        <v>0</v>
      </c>
      <c r="AX130">
        <v>7619</v>
      </c>
      <c r="AY130">
        <v>5000</v>
      </c>
      <c r="AZ130">
        <v>2619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79</v>
      </c>
      <c r="BG130">
        <v>2698</v>
      </c>
      <c r="BH130">
        <v>2698</v>
      </c>
      <c r="BI130">
        <v>0</v>
      </c>
      <c r="BJ130">
        <v>2698</v>
      </c>
      <c r="BK130">
        <v>0</v>
      </c>
      <c r="BL130">
        <v>0</v>
      </c>
      <c r="BM130">
        <v>0</v>
      </c>
      <c r="BN130">
        <v>0</v>
      </c>
      <c r="BO130">
        <v>2698</v>
      </c>
      <c r="BP130">
        <v>0</v>
      </c>
      <c r="BQ130">
        <v>0</v>
      </c>
      <c r="BR130">
        <v>0</v>
      </c>
      <c r="BS130">
        <v>0</v>
      </c>
      <c r="BT130">
        <v>2698</v>
      </c>
      <c r="BU130">
        <v>0</v>
      </c>
      <c r="BV130">
        <v>0</v>
      </c>
      <c r="BW130">
        <v>0</v>
      </c>
      <c r="BX130">
        <v>2700</v>
      </c>
      <c r="BY130">
        <v>2700</v>
      </c>
      <c r="BZ130">
        <v>0</v>
      </c>
      <c r="CA130">
        <v>0</v>
      </c>
      <c r="CB130">
        <v>32</v>
      </c>
      <c r="CC130">
        <v>79</v>
      </c>
      <c r="CD130">
        <v>0</v>
      </c>
      <c r="CF130">
        <f t="shared" si="19"/>
        <v>517905</v>
      </c>
      <c r="CG130">
        <f t="shared" si="20"/>
        <v>0</v>
      </c>
      <c r="CH130">
        <f t="shared" si="21"/>
        <v>0</v>
      </c>
      <c r="CI130">
        <f t="shared" si="22"/>
        <v>0</v>
      </c>
      <c r="CJ130">
        <f t="shared" si="23"/>
        <v>0</v>
      </c>
      <c r="CK130">
        <f t="shared" si="24"/>
        <v>0</v>
      </c>
      <c r="CL130">
        <f t="shared" si="25"/>
        <v>0</v>
      </c>
      <c r="CM130">
        <f t="shared" si="26"/>
        <v>0</v>
      </c>
      <c r="CN130" s="1">
        <f t="shared" si="27"/>
        <v>28581</v>
      </c>
      <c r="CO130" s="1">
        <f t="shared" si="28"/>
        <v>23581</v>
      </c>
      <c r="CP130">
        <f t="shared" si="29"/>
        <v>3581</v>
      </c>
      <c r="CQ130">
        <f t="shared" si="30"/>
        <v>28581</v>
      </c>
      <c r="CR130">
        <f t="shared" si="31"/>
        <v>28581</v>
      </c>
      <c r="CS130">
        <f t="shared" si="32"/>
        <v>0</v>
      </c>
      <c r="CT130">
        <f t="shared" si="33"/>
        <v>28581</v>
      </c>
      <c r="CU130">
        <f t="shared" si="34"/>
        <v>0</v>
      </c>
      <c r="CV130">
        <f t="shared" si="35"/>
        <v>28581</v>
      </c>
      <c r="CW130">
        <f t="shared" si="36"/>
        <v>857.43</v>
      </c>
      <c r="CX130">
        <f t="shared" si="37"/>
        <v>29438.43</v>
      </c>
      <c r="CY130">
        <f>CX130*pit_weights!A130</f>
        <v>2560932925.2255001</v>
      </c>
    </row>
    <row r="131" spans="1:103">
      <c r="A131">
        <v>267215643</v>
      </c>
      <c r="B131">
        <v>2017</v>
      </c>
      <c r="C131" t="s">
        <v>87</v>
      </c>
      <c r="D131" t="s">
        <v>88</v>
      </c>
      <c r="E131" t="s">
        <v>88</v>
      </c>
      <c r="F131">
        <v>0</v>
      </c>
      <c r="G131">
        <v>0</v>
      </c>
      <c r="H131">
        <v>309100</v>
      </c>
      <c r="I131">
        <v>0</v>
      </c>
      <c r="J131">
        <v>0</v>
      </c>
      <c r="K131">
        <v>0</v>
      </c>
      <c r="L131">
        <v>309100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309100</v>
      </c>
      <c r="AC131">
        <v>0</v>
      </c>
      <c r="AD131">
        <v>309100</v>
      </c>
      <c r="AE131">
        <v>0</v>
      </c>
      <c r="AF131">
        <v>309100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309100</v>
      </c>
      <c r="AM131">
        <v>0</v>
      </c>
      <c r="AN131">
        <v>0</v>
      </c>
      <c r="AO131">
        <v>309100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5910</v>
      </c>
      <c r="AV131">
        <v>0</v>
      </c>
      <c r="AW131">
        <v>0</v>
      </c>
      <c r="AX131">
        <v>5910</v>
      </c>
      <c r="AY131">
        <v>5000</v>
      </c>
      <c r="AZ131">
        <v>910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27</v>
      </c>
      <c r="BG131">
        <v>937</v>
      </c>
      <c r="BH131">
        <v>937</v>
      </c>
      <c r="BI131">
        <v>0</v>
      </c>
      <c r="BJ131">
        <v>937</v>
      </c>
      <c r="BK131">
        <v>0</v>
      </c>
      <c r="BL131">
        <v>0</v>
      </c>
      <c r="BM131">
        <v>0</v>
      </c>
      <c r="BN131">
        <v>0</v>
      </c>
      <c r="BO131">
        <v>937</v>
      </c>
      <c r="BP131">
        <v>0</v>
      </c>
      <c r="BQ131">
        <v>0</v>
      </c>
      <c r="BR131">
        <v>0</v>
      </c>
      <c r="BS131">
        <v>0</v>
      </c>
      <c r="BT131">
        <v>937</v>
      </c>
      <c r="BU131">
        <v>0</v>
      </c>
      <c r="BV131">
        <v>0</v>
      </c>
      <c r="BW131">
        <v>0</v>
      </c>
      <c r="BX131">
        <v>940</v>
      </c>
      <c r="BY131">
        <v>940</v>
      </c>
      <c r="BZ131">
        <v>0</v>
      </c>
      <c r="CA131">
        <v>3</v>
      </c>
      <c r="CB131">
        <v>29</v>
      </c>
      <c r="CC131">
        <v>27</v>
      </c>
      <c r="CD131">
        <v>0</v>
      </c>
      <c r="CF131">
        <f t="shared" ref="CF131:CF194" si="38">F131+G131+L131+P131+AA131</f>
        <v>309100</v>
      </c>
      <c r="CG131">
        <f t="shared" ref="CG131:CG194" si="39">0.15*M131</f>
        <v>0</v>
      </c>
      <c r="CH131">
        <f t="shared" ref="CH131:CH194" si="40">0.3*N131</f>
        <v>0</v>
      </c>
      <c r="CI131">
        <f t="shared" ref="CI131:CI194" si="41">CG131+CH131</f>
        <v>0</v>
      </c>
      <c r="CJ131">
        <f t="shared" ref="CJ131:CJ194" si="42">0.1*S131</f>
        <v>0</v>
      </c>
      <c r="CK131">
        <f t="shared" ref="CK131:CK194" si="43">0.2*T131</f>
        <v>0</v>
      </c>
      <c r="CL131">
        <f t="shared" ref="CL131:CL194" si="44">CJ131+CK131</f>
        <v>0</v>
      </c>
      <c r="CM131">
        <f t="shared" ref="CM131:CM194" si="45">CI131+CL131</f>
        <v>0</v>
      </c>
      <c r="CN131" s="1">
        <f t="shared" ref="CN131:CN194" si="46">(0* MIN(CF131, 250000) + 0.1 * MIN((500000- 250000), MAX(0, CF131 - 250000))+ 0.2 * MIN((1000000 - 500000), MAX(0, CF131 - 500000)) + 0.3 * MAX(0, CF131 - 1000000))</f>
        <v>5910</v>
      </c>
      <c r="CO131" s="1">
        <f t="shared" ref="CO131:CO194" si="47">(0* MIN(CF131, 300000) + 0.1 * MIN((500000 - 300000), MAX(0, CF131 - 300000))+ 0.2 * MIN((1000000 - 500000), MAX(0, CF131 - 500000)) + 0.3 * MAX(0, CF131 - 1000000))</f>
        <v>910</v>
      </c>
      <c r="CP131">
        <f t="shared" ref="CP131:CP194" si="48">(0 * MIN(CF131, 500000) + 0.1* MIN(500000 - 500000, MAX(0, CF131 - 500000)) + 0.2 * MIN(1000000 - 500000, MAX(0, CF131 - 500000)) + 0.3 * MAX(0, CF131 - 1000000))</f>
        <v>0</v>
      </c>
      <c r="CQ131">
        <f t="shared" ref="CQ131:CQ194" si="49">INDEX($CN131:$CP131,$CD131+1)</f>
        <v>5910</v>
      </c>
      <c r="CR131">
        <f t="shared" ref="CR131:CR194" si="50">CQ131+CM131</f>
        <v>5910</v>
      </c>
      <c r="CS131">
        <f t="shared" ref="CS131:CS194" si="51">IF(CF131 &gt; 500000, 0,  MIN( 0.1* CF131, 5000))</f>
        <v>5000</v>
      </c>
      <c r="CT131">
        <f t="shared" ref="CT131:CT194" si="52">IF(CS131 &gt; CR131, 0, CR131 - CS131)</f>
        <v>910</v>
      </c>
      <c r="CU131">
        <f t="shared" ref="CU131:CU194" si="53">IF(CF131 &gt; 10000000, 0.15*CT131, 0)</f>
        <v>0</v>
      </c>
      <c r="CV131">
        <f t="shared" ref="CV131:CV194" si="54">CT131+CU131</f>
        <v>910</v>
      </c>
      <c r="CW131">
        <f t="shared" ref="CW131:CW194" si="55">CV131*0.03</f>
        <v>27.3</v>
      </c>
      <c r="CX131">
        <f t="shared" ref="CX131:CX194" si="56">CV131+CW131</f>
        <v>937.3</v>
      </c>
      <c r="CY131">
        <f>CX131*pit_weights!A131</f>
        <v>81538398.305000007</v>
      </c>
    </row>
    <row r="132" spans="1:103">
      <c r="A132">
        <v>267227192</v>
      </c>
      <c r="B132">
        <v>2017</v>
      </c>
      <c r="C132" t="s">
        <v>87</v>
      </c>
      <c r="D132" t="s">
        <v>88</v>
      </c>
      <c r="E132" t="s">
        <v>88</v>
      </c>
      <c r="F132">
        <v>0</v>
      </c>
      <c r="G132">
        <v>0</v>
      </c>
      <c r="H132">
        <v>252210</v>
      </c>
      <c r="I132">
        <v>0</v>
      </c>
      <c r="J132">
        <v>0</v>
      </c>
      <c r="K132">
        <v>0</v>
      </c>
      <c r="L132">
        <v>252210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252210</v>
      </c>
      <c r="AC132">
        <v>0</v>
      </c>
      <c r="AD132">
        <v>252210</v>
      </c>
      <c r="AE132">
        <v>0</v>
      </c>
      <c r="AF132">
        <v>252210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252210</v>
      </c>
      <c r="AM132">
        <v>0</v>
      </c>
      <c r="AN132">
        <v>0</v>
      </c>
      <c r="AO132">
        <v>252210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221</v>
      </c>
      <c r="AV132">
        <v>0</v>
      </c>
      <c r="AW132">
        <v>0</v>
      </c>
      <c r="AX132">
        <v>221</v>
      </c>
      <c r="AY132">
        <v>221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44</v>
      </c>
      <c r="CC132">
        <v>0</v>
      </c>
      <c r="CD132">
        <v>0</v>
      </c>
      <c r="CF132">
        <f t="shared" si="38"/>
        <v>252210</v>
      </c>
      <c r="CG132">
        <f t="shared" si="39"/>
        <v>0</v>
      </c>
      <c r="CH132">
        <f t="shared" si="40"/>
        <v>0</v>
      </c>
      <c r="CI132">
        <f t="shared" si="41"/>
        <v>0</v>
      </c>
      <c r="CJ132">
        <f t="shared" si="42"/>
        <v>0</v>
      </c>
      <c r="CK132">
        <f t="shared" si="43"/>
        <v>0</v>
      </c>
      <c r="CL132">
        <f t="shared" si="44"/>
        <v>0</v>
      </c>
      <c r="CM132">
        <f t="shared" si="45"/>
        <v>0</v>
      </c>
      <c r="CN132" s="1">
        <f t="shared" si="46"/>
        <v>221</v>
      </c>
      <c r="CO132" s="1">
        <f t="shared" si="47"/>
        <v>0</v>
      </c>
      <c r="CP132">
        <f t="shared" si="48"/>
        <v>0</v>
      </c>
      <c r="CQ132">
        <f t="shared" si="49"/>
        <v>221</v>
      </c>
      <c r="CR132">
        <f t="shared" si="50"/>
        <v>221</v>
      </c>
      <c r="CS132">
        <f t="shared" si="51"/>
        <v>5000</v>
      </c>
      <c r="CT132">
        <f t="shared" si="52"/>
        <v>0</v>
      </c>
      <c r="CU132">
        <f t="shared" si="53"/>
        <v>0</v>
      </c>
      <c r="CV132">
        <f t="shared" si="54"/>
        <v>0</v>
      </c>
      <c r="CW132">
        <f t="shared" si="55"/>
        <v>0</v>
      </c>
      <c r="CX132">
        <f t="shared" si="56"/>
        <v>0</v>
      </c>
      <c r="CY132">
        <f>CX132*pit_weights!A132</f>
        <v>0</v>
      </c>
    </row>
    <row r="133" spans="1:103">
      <c r="A133">
        <v>267236208</v>
      </c>
      <c r="B133">
        <v>2017</v>
      </c>
      <c r="C133" t="s">
        <v>87</v>
      </c>
      <c r="D133" t="s">
        <v>88</v>
      </c>
      <c r="E133" t="s">
        <v>88</v>
      </c>
      <c r="F133">
        <v>0</v>
      </c>
      <c r="G133">
        <v>0</v>
      </c>
      <c r="H133">
        <v>390200</v>
      </c>
      <c r="I133">
        <v>0</v>
      </c>
      <c r="J133">
        <v>0</v>
      </c>
      <c r="K133">
        <v>0</v>
      </c>
      <c r="L133">
        <v>390200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15253</v>
      </c>
      <c r="X133">
        <v>0</v>
      </c>
      <c r="Y133">
        <v>0</v>
      </c>
      <c r="Z133">
        <v>0</v>
      </c>
      <c r="AA133">
        <v>15253</v>
      </c>
      <c r="AB133">
        <v>405453</v>
      </c>
      <c r="AC133">
        <v>0</v>
      </c>
      <c r="AD133">
        <v>405453</v>
      </c>
      <c r="AE133">
        <v>0</v>
      </c>
      <c r="AF133">
        <v>405453</v>
      </c>
      <c r="AG133">
        <v>0</v>
      </c>
      <c r="AH133">
        <v>0</v>
      </c>
      <c r="AI133">
        <v>73268</v>
      </c>
      <c r="AJ133">
        <v>0</v>
      </c>
      <c r="AK133">
        <v>73268</v>
      </c>
      <c r="AL133">
        <v>332190</v>
      </c>
      <c r="AM133">
        <v>0</v>
      </c>
      <c r="AN133">
        <v>160000</v>
      </c>
      <c r="AO133">
        <v>492190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24219</v>
      </c>
      <c r="AV133">
        <v>0</v>
      </c>
      <c r="AW133">
        <v>16000</v>
      </c>
      <c r="AX133">
        <v>8219</v>
      </c>
      <c r="AY133">
        <v>5000</v>
      </c>
      <c r="AZ133">
        <v>3219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97</v>
      </c>
      <c r="BG133">
        <v>3316</v>
      </c>
      <c r="BH133">
        <v>3316</v>
      </c>
      <c r="BI133">
        <v>0</v>
      </c>
      <c r="BJ133">
        <v>3316</v>
      </c>
      <c r="BK133">
        <v>0</v>
      </c>
      <c r="BL133">
        <v>0</v>
      </c>
      <c r="BM133">
        <v>0</v>
      </c>
      <c r="BN133">
        <v>0</v>
      </c>
      <c r="BO133">
        <v>3316</v>
      </c>
      <c r="BP133">
        <v>0</v>
      </c>
      <c r="BQ133">
        <v>0</v>
      </c>
      <c r="BR133">
        <v>0</v>
      </c>
      <c r="BS133">
        <v>0</v>
      </c>
      <c r="BT133">
        <v>3316</v>
      </c>
      <c r="BU133">
        <v>0</v>
      </c>
      <c r="BV133">
        <v>0</v>
      </c>
      <c r="BW133">
        <v>0</v>
      </c>
      <c r="BX133">
        <v>3320</v>
      </c>
      <c r="BY133">
        <v>3320</v>
      </c>
      <c r="BZ133">
        <v>0</v>
      </c>
      <c r="CA133">
        <v>0</v>
      </c>
      <c r="CB133">
        <v>34</v>
      </c>
      <c r="CC133">
        <v>97</v>
      </c>
      <c r="CD133">
        <v>0</v>
      </c>
      <c r="CF133">
        <f t="shared" si="38"/>
        <v>405453</v>
      </c>
      <c r="CG133">
        <f t="shared" si="39"/>
        <v>0</v>
      </c>
      <c r="CH133">
        <f t="shared" si="40"/>
        <v>0</v>
      </c>
      <c r="CI133">
        <f t="shared" si="41"/>
        <v>0</v>
      </c>
      <c r="CJ133">
        <f t="shared" si="42"/>
        <v>0</v>
      </c>
      <c r="CK133">
        <f t="shared" si="43"/>
        <v>0</v>
      </c>
      <c r="CL133">
        <f t="shared" si="44"/>
        <v>0</v>
      </c>
      <c r="CM133">
        <f t="shared" si="45"/>
        <v>0</v>
      </c>
      <c r="CN133" s="1">
        <f t="shared" si="46"/>
        <v>15545.300000000001</v>
      </c>
      <c r="CO133" s="1">
        <f t="shared" si="47"/>
        <v>10545.300000000001</v>
      </c>
      <c r="CP133">
        <f t="shared" si="48"/>
        <v>0</v>
      </c>
      <c r="CQ133">
        <f t="shared" si="49"/>
        <v>15545.300000000001</v>
      </c>
      <c r="CR133">
        <f t="shared" si="50"/>
        <v>15545.300000000001</v>
      </c>
      <c r="CS133">
        <f t="shared" si="51"/>
        <v>5000</v>
      </c>
      <c r="CT133">
        <f t="shared" si="52"/>
        <v>10545.300000000001</v>
      </c>
      <c r="CU133">
        <f t="shared" si="53"/>
        <v>0</v>
      </c>
      <c r="CV133">
        <f t="shared" si="54"/>
        <v>10545.300000000001</v>
      </c>
      <c r="CW133">
        <f t="shared" si="55"/>
        <v>316.35900000000004</v>
      </c>
      <c r="CX133">
        <f t="shared" si="56"/>
        <v>10861.659000000001</v>
      </c>
      <c r="CY133">
        <f>CX133*pit_weights!A133</f>
        <v>944886672.13815022</v>
      </c>
    </row>
    <row r="134" spans="1:103">
      <c r="A134">
        <v>267242084</v>
      </c>
      <c r="B134">
        <v>2017</v>
      </c>
      <c r="C134" t="s">
        <v>87</v>
      </c>
      <c r="D134" t="s">
        <v>88</v>
      </c>
      <c r="E134" t="s">
        <v>88</v>
      </c>
      <c r="F134">
        <v>0</v>
      </c>
      <c r="G134">
        <v>0</v>
      </c>
      <c r="H134">
        <v>340324</v>
      </c>
      <c r="I134">
        <v>0</v>
      </c>
      <c r="J134">
        <v>0</v>
      </c>
      <c r="K134">
        <v>0</v>
      </c>
      <c r="L134">
        <v>340324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31123</v>
      </c>
      <c r="X134">
        <v>0</v>
      </c>
      <c r="Y134">
        <v>0</v>
      </c>
      <c r="Z134">
        <v>0</v>
      </c>
      <c r="AA134">
        <v>31123</v>
      </c>
      <c r="AB134">
        <v>371447</v>
      </c>
      <c r="AC134">
        <v>0</v>
      </c>
      <c r="AD134">
        <v>371447</v>
      </c>
      <c r="AE134">
        <v>0</v>
      </c>
      <c r="AF134">
        <v>371447</v>
      </c>
      <c r="AG134">
        <v>0</v>
      </c>
      <c r="AH134">
        <v>0</v>
      </c>
      <c r="AI134">
        <v>66662</v>
      </c>
      <c r="AJ134">
        <v>0</v>
      </c>
      <c r="AK134">
        <v>66662</v>
      </c>
      <c r="AL134">
        <v>304790</v>
      </c>
      <c r="AM134">
        <v>0</v>
      </c>
      <c r="AN134">
        <v>0</v>
      </c>
      <c r="AO134">
        <v>304790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5479</v>
      </c>
      <c r="AV134">
        <v>0</v>
      </c>
      <c r="AW134">
        <v>0</v>
      </c>
      <c r="AX134">
        <v>5479</v>
      </c>
      <c r="AY134">
        <v>5000</v>
      </c>
      <c r="AZ134">
        <v>479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14</v>
      </c>
      <c r="BG134">
        <v>493</v>
      </c>
      <c r="BH134">
        <v>493</v>
      </c>
      <c r="BI134">
        <v>0</v>
      </c>
      <c r="BJ134">
        <v>493</v>
      </c>
      <c r="BK134">
        <v>0</v>
      </c>
      <c r="BL134">
        <v>0</v>
      </c>
      <c r="BM134">
        <v>0</v>
      </c>
      <c r="BN134">
        <v>0</v>
      </c>
      <c r="BO134">
        <v>493</v>
      </c>
      <c r="BP134">
        <v>0</v>
      </c>
      <c r="BQ134">
        <v>0</v>
      </c>
      <c r="BR134">
        <v>0</v>
      </c>
      <c r="BS134">
        <v>0</v>
      </c>
      <c r="BT134">
        <v>493</v>
      </c>
      <c r="BU134">
        <v>0</v>
      </c>
      <c r="BV134">
        <v>0</v>
      </c>
      <c r="BW134">
        <v>0</v>
      </c>
      <c r="BX134">
        <v>490</v>
      </c>
      <c r="BY134">
        <v>490</v>
      </c>
      <c r="BZ134">
        <v>0</v>
      </c>
      <c r="CA134">
        <v>0</v>
      </c>
      <c r="CB134">
        <v>51</v>
      </c>
      <c r="CC134">
        <v>14</v>
      </c>
      <c r="CD134">
        <v>0</v>
      </c>
      <c r="CF134">
        <f t="shared" si="38"/>
        <v>371447</v>
      </c>
      <c r="CG134">
        <f t="shared" si="39"/>
        <v>0</v>
      </c>
      <c r="CH134">
        <f t="shared" si="40"/>
        <v>0</v>
      </c>
      <c r="CI134">
        <f t="shared" si="41"/>
        <v>0</v>
      </c>
      <c r="CJ134">
        <f t="shared" si="42"/>
        <v>0</v>
      </c>
      <c r="CK134">
        <f t="shared" si="43"/>
        <v>0</v>
      </c>
      <c r="CL134">
        <f t="shared" si="44"/>
        <v>0</v>
      </c>
      <c r="CM134">
        <f t="shared" si="45"/>
        <v>0</v>
      </c>
      <c r="CN134" s="1">
        <f t="shared" si="46"/>
        <v>12144.7</v>
      </c>
      <c r="CO134" s="1">
        <f t="shared" si="47"/>
        <v>7144.7000000000007</v>
      </c>
      <c r="CP134">
        <f t="shared" si="48"/>
        <v>0</v>
      </c>
      <c r="CQ134">
        <f t="shared" si="49"/>
        <v>12144.7</v>
      </c>
      <c r="CR134">
        <f t="shared" si="50"/>
        <v>12144.7</v>
      </c>
      <c r="CS134">
        <f t="shared" si="51"/>
        <v>5000</v>
      </c>
      <c r="CT134">
        <f t="shared" si="52"/>
        <v>7144.7000000000007</v>
      </c>
      <c r="CU134">
        <f t="shared" si="53"/>
        <v>0</v>
      </c>
      <c r="CV134">
        <f t="shared" si="54"/>
        <v>7144.7000000000007</v>
      </c>
      <c r="CW134">
        <f t="shared" si="55"/>
        <v>214.34100000000001</v>
      </c>
      <c r="CX134">
        <f t="shared" si="56"/>
        <v>7359.0410000000011</v>
      </c>
      <c r="CY134">
        <f>CX134*pit_weights!A134</f>
        <v>640183949.85685015</v>
      </c>
    </row>
    <row r="135" spans="1:103">
      <c r="A135">
        <v>267264368</v>
      </c>
      <c r="B135">
        <v>2017</v>
      </c>
      <c r="C135" t="s">
        <v>87</v>
      </c>
      <c r="D135" t="s">
        <v>88</v>
      </c>
      <c r="E135" t="s">
        <v>88</v>
      </c>
      <c r="F135">
        <v>0</v>
      </c>
      <c r="G135">
        <v>22124</v>
      </c>
      <c r="H135">
        <v>287293</v>
      </c>
      <c r="I135">
        <v>0</v>
      </c>
      <c r="J135">
        <v>0</v>
      </c>
      <c r="K135">
        <v>0</v>
      </c>
      <c r="L135">
        <v>287293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64962</v>
      </c>
      <c r="X135">
        <v>0</v>
      </c>
      <c r="Y135">
        <v>0</v>
      </c>
      <c r="Z135">
        <v>0</v>
      </c>
      <c r="AA135">
        <v>64962</v>
      </c>
      <c r="AB135">
        <v>374379</v>
      </c>
      <c r="AC135">
        <v>0</v>
      </c>
      <c r="AD135">
        <v>374379</v>
      </c>
      <c r="AE135">
        <v>0</v>
      </c>
      <c r="AF135">
        <v>374379</v>
      </c>
      <c r="AG135">
        <v>0</v>
      </c>
      <c r="AH135">
        <v>0</v>
      </c>
      <c r="AI135">
        <v>143300</v>
      </c>
      <c r="AJ135">
        <v>0</v>
      </c>
      <c r="AK135">
        <v>143300</v>
      </c>
      <c r="AL135">
        <v>231080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12026</v>
      </c>
      <c r="BX135">
        <v>0</v>
      </c>
      <c r="BY135">
        <v>12026</v>
      </c>
      <c r="BZ135">
        <v>0</v>
      </c>
      <c r="CA135">
        <v>12030</v>
      </c>
      <c r="CB135">
        <v>50</v>
      </c>
      <c r="CC135">
        <v>0</v>
      </c>
      <c r="CD135">
        <v>0</v>
      </c>
      <c r="CF135">
        <f t="shared" si="38"/>
        <v>374379</v>
      </c>
      <c r="CG135">
        <f t="shared" si="39"/>
        <v>0</v>
      </c>
      <c r="CH135">
        <f t="shared" si="40"/>
        <v>0</v>
      </c>
      <c r="CI135">
        <f t="shared" si="41"/>
        <v>0</v>
      </c>
      <c r="CJ135">
        <f t="shared" si="42"/>
        <v>0</v>
      </c>
      <c r="CK135">
        <f t="shared" si="43"/>
        <v>0</v>
      </c>
      <c r="CL135">
        <f t="shared" si="44"/>
        <v>0</v>
      </c>
      <c r="CM135">
        <f t="shared" si="45"/>
        <v>0</v>
      </c>
      <c r="CN135" s="1">
        <f t="shared" si="46"/>
        <v>12437.900000000001</v>
      </c>
      <c r="CO135" s="1">
        <f t="shared" si="47"/>
        <v>7437.9000000000005</v>
      </c>
      <c r="CP135">
        <f t="shared" si="48"/>
        <v>0</v>
      </c>
      <c r="CQ135">
        <f t="shared" si="49"/>
        <v>12437.900000000001</v>
      </c>
      <c r="CR135">
        <f t="shared" si="50"/>
        <v>12437.900000000001</v>
      </c>
      <c r="CS135">
        <f t="shared" si="51"/>
        <v>5000</v>
      </c>
      <c r="CT135">
        <f t="shared" si="52"/>
        <v>7437.9000000000015</v>
      </c>
      <c r="CU135">
        <f t="shared" si="53"/>
        <v>0</v>
      </c>
      <c r="CV135">
        <f t="shared" si="54"/>
        <v>7437.9000000000015</v>
      </c>
      <c r="CW135">
        <f t="shared" si="55"/>
        <v>223.13700000000003</v>
      </c>
      <c r="CX135">
        <f t="shared" si="56"/>
        <v>7661.0370000000012</v>
      </c>
      <c r="CY135">
        <f>CX135*pit_weights!A135</f>
        <v>666455442.58545017</v>
      </c>
    </row>
    <row r="136" spans="1:103">
      <c r="A136">
        <v>267270886</v>
      </c>
      <c r="B136">
        <v>2017</v>
      </c>
      <c r="C136" t="s">
        <v>87</v>
      </c>
      <c r="D136" t="s">
        <v>88</v>
      </c>
      <c r="E136" t="s">
        <v>88</v>
      </c>
      <c r="F136">
        <v>0</v>
      </c>
      <c r="G136">
        <v>381003</v>
      </c>
      <c r="H136">
        <v>219418</v>
      </c>
      <c r="I136">
        <v>0</v>
      </c>
      <c r="J136">
        <v>0</v>
      </c>
      <c r="K136">
        <v>0</v>
      </c>
      <c r="L136">
        <v>219418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600421</v>
      </c>
      <c r="AC136">
        <v>0</v>
      </c>
      <c r="AD136">
        <v>600421</v>
      </c>
      <c r="AE136">
        <v>0</v>
      </c>
      <c r="AF136">
        <v>600421</v>
      </c>
      <c r="AG136">
        <v>0</v>
      </c>
      <c r="AH136">
        <v>0</v>
      </c>
      <c r="AI136">
        <v>19600</v>
      </c>
      <c r="AJ136">
        <v>0</v>
      </c>
      <c r="AK136">
        <v>19600</v>
      </c>
      <c r="AL136">
        <v>580820</v>
      </c>
      <c r="AM136">
        <v>0</v>
      </c>
      <c r="AN136">
        <v>0</v>
      </c>
      <c r="AO136">
        <v>580820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41164</v>
      </c>
      <c r="AV136">
        <v>0</v>
      </c>
      <c r="AW136">
        <v>0</v>
      </c>
      <c r="AX136">
        <v>41164</v>
      </c>
      <c r="AY136">
        <v>0</v>
      </c>
      <c r="AZ136">
        <v>41164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1235</v>
      </c>
      <c r="BG136">
        <v>42399</v>
      </c>
      <c r="BH136">
        <v>42399</v>
      </c>
      <c r="BI136">
        <v>0</v>
      </c>
      <c r="BJ136">
        <v>42399</v>
      </c>
      <c r="BK136">
        <v>0</v>
      </c>
      <c r="BL136">
        <v>0</v>
      </c>
      <c r="BM136">
        <v>0</v>
      </c>
      <c r="BN136">
        <v>0</v>
      </c>
      <c r="BO136">
        <v>42399</v>
      </c>
      <c r="BP136">
        <v>0</v>
      </c>
      <c r="BQ136">
        <v>0</v>
      </c>
      <c r="BR136">
        <v>0</v>
      </c>
      <c r="BS136">
        <v>0</v>
      </c>
      <c r="BT136">
        <v>42399</v>
      </c>
      <c r="BU136">
        <v>0</v>
      </c>
      <c r="BV136">
        <v>44829</v>
      </c>
      <c r="BW136">
        <v>0</v>
      </c>
      <c r="BX136">
        <v>0</v>
      </c>
      <c r="BY136">
        <v>44829</v>
      </c>
      <c r="BZ136">
        <v>0</v>
      </c>
      <c r="CA136">
        <v>2430</v>
      </c>
      <c r="CB136">
        <v>45</v>
      </c>
      <c r="CC136">
        <v>1235</v>
      </c>
      <c r="CD136">
        <v>0</v>
      </c>
      <c r="CF136">
        <f t="shared" si="38"/>
        <v>600421</v>
      </c>
      <c r="CG136">
        <f t="shared" si="39"/>
        <v>0</v>
      </c>
      <c r="CH136">
        <f t="shared" si="40"/>
        <v>0</v>
      </c>
      <c r="CI136">
        <f t="shared" si="41"/>
        <v>0</v>
      </c>
      <c r="CJ136">
        <f t="shared" si="42"/>
        <v>0</v>
      </c>
      <c r="CK136">
        <f t="shared" si="43"/>
        <v>0</v>
      </c>
      <c r="CL136">
        <f t="shared" si="44"/>
        <v>0</v>
      </c>
      <c r="CM136">
        <f t="shared" si="45"/>
        <v>0</v>
      </c>
      <c r="CN136" s="1">
        <f t="shared" si="46"/>
        <v>45084.2</v>
      </c>
      <c r="CO136" s="1">
        <f t="shared" si="47"/>
        <v>40084.199999999997</v>
      </c>
      <c r="CP136">
        <f t="shared" si="48"/>
        <v>20084.2</v>
      </c>
      <c r="CQ136">
        <f t="shared" si="49"/>
        <v>45084.2</v>
      </c>
      <c r="CR136">
        <f t="shared" si="50"/>
        <v>45084.2</v>
      </c>
      <c r="CS136">
        <f t="shared" si="51"/>
        <v>0</v>
      </c>
      <c r="CT136">
        <f t="shared" si="52"/>
        <v>45084.2</v>
      </c>
      <c r="CU136">
        <f t="shared" si="53"/>
        <v>0</v>
      </c>
      <c r="CV136">
        <f t="shared" si="54"/>
        <v>45084.2</v>
      </c>
      <c r="CW136">
        <f t="shared" si="55"/>
        <v>1352.5259999999998</v>
      </c>
      <c r="CX136">
        <f t="shared" si="56"/>
        <v>46436.725999999995</v>
      </c>
      <c r="CY136">
        <f>CX136*pit_weights!A136</f>
        <v>4039663139.4091001</v>
      </c>
    </row>
    <row r="137" spans="1:103">
      <c r="A137">
        <v>267276134</v>
      </c>
      <c r="B137">
        <v>2017</v>
      </c>
      <c r="C137" t="s">
        <v>87</v>
      </c>
      <c r="D137" t="s">
        <v>88</v>
      </c>
      <c r="E137" t="s">
        <v>88</v>
      </c>
      <c r="F137">
        <v>0</v>
      </c>
      <c r="G137">
        <v>0</v>
      </c>
      <c r="H137">
        <v>716662</v>
      </c>
      <c r="I137">
        <v>0</v>
      </c>
      <c r="J137">
        <v>0</v>
      </c>
      <c r="K137">
        <v>0</v>
      </c>
      <c r="L137">
        <v>716662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2575</v>
      </c>
      <c r="X137">
        <v>0</v>
      </c>
      <c r="Y137">
        <v>0</v>
      </c>
      <c r="Z137">
        <v>0</v>
      </c>
      <c r="AA137">
        <v>2575</v>
      </c>
      <c r="AB137">
        <v>719237</v>
      </c>
      <c r="AC137">
        <v>200000</v>
      </c>
      <c r="AD137">
        <v>519237</v>
      </c>
      <c r="AE137">
        <v>0</v>
      </c>
      <c r="AF137">
        <v>519237</v>
      </c>
      <c r="AG137">
        <v>0</v>
      </c>
      <c r="AH137">
        <v>0</v>
      </c>
      <c r="AI137">
        <v>24240</v>
      </c>
      <c r="AJ137">
        <v>0</v>
      </c>
      <c r="AK137">
        <v>24240</v>
      </c>
      <c r="AL137">
        <v>495000</v>
      </c>
      <c r="AM137">
        <v>0</v>
      </c>
      <c r="AN137">
        <v>0</v>
      </c>
      <c r="AO137">
        <v>495000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24500</v>
      </c>
      <c r="AV137">
        <v>0</v>
      </c>
      <c r="AW137">
        <v>0</v>
      </c>
      <c r="AX137">
        <v>24500</v>
      </c>
      <c r="AY137">
        <v>5000</v>
      </c>
      <c r="AZ137">
        <v>19500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585</v>
      </c>
      <c r="BG137">
        <v>20085</v>
      </c>
      <c r="BH137">
        <v>20085</v>
      </c>
      <c r="BI137">
        <v>0</v>
      </c>
      <c r="BJ137">
        <v>20085</v>
      </c>
      <c r="BK137">
        <v>0</v>
      </c>
      <c r="BL137">
        <v>0</v>
      </c>
      <c r="BM137">
        <v>0</v>
      </c>
      <c r="BN137">
        <v>0</v>
      </c>
      <c r="BO137">
        <v>20085</v>
      </c>
      <c r="BP137">
        <v>0</v>
      </c>
      <c r="BQ137">
        <v>200</v>
      </c>
      <c r="BR137">
        <v>1010</v>
      </c>
      <c r="BS137">
        <v>1210</v>
      </c>
      <c r="BT137">
        <v>21295</v>
      </c>
      <c r="BU137">
        <v>0</v>
      </c>
      <c r="BV137">
        <v>0</v>
      </c>
      <c r="BW137">
        <v>0</v>
      </c>
      <c r="BX137">
        <v>21300</v>
      </c>
      <c r="BY137">
        <v>21300</v>
      </c>
      <c r="BZ137">
        <v>0</v>
      </c>
      <c r="CA137">
        <v>0</v>
      </c>
      <c r="CB137">
        <v>56</v>
      </c>
      <c r="CC137">
        <v>585</v>
      </c>
      <c r="CD137">
        <v>0</v>
      </c>
      <c r="CF137">
        <f t="shared" si="38"/>
        <v>719237</v>
      </c>
      <c r="CG137">
        <f t="shared" si="39"/>
        <v>0</v>
      </c>
      <c r="CH137">
        <f t="shared" si="40"/>
        <v>0</v>
      </c>
      <c r="CI137">
        <f t="shared" si="41"/>
        <v>0</v>
      </c>
      <c r="CJ137">
        <f t="shared" si="42"/>
        <v>0</v>
      </c>
      <c r="CK137">
        <f t="shared" si="43"/>
        <v>0</v>
      </c>
      <c r="CL137">
        <f t="shared" si="44"/>
        <v>0</v>
      </c>
      <c r="CM137">
        <f t="shared" si="45"/>
        <v>0</v>
      </c>
      <c r="CN137" s="1">
        <f t="shared" si="46"/>
        <v>68847.399999999994</v>
      </c>
      <c r="CO137" s="1">
        <f t="shared" si="47"/>
        <v>63847.4</v>
      </c>
      <c r="CP137">
        <f t="shared" si="48"/>
        <v>43847.4</v>
      </c>
      <c r="CQ137">
        <f t="shared" si="49"/>
        <v>68847.399999999994</v>
      </c>
      <c r="CR137">
        <f t="shared" si="50"/>
        <v>68847.399999999994</v>
      </c>
      <c r="CS137">
        <f t="shared" si="51"/>
        <v>0</v>
      </c>
      <c r="CT137">
        <f t="shared" si="52"/>
        <v>68847.399999999994</v>
      </c>
      <c r="CU137">
        <f t="shared" si="53"/>
        <v>0</v>
      </c>
      <c r="CV137">
        <f t="shared" si="54"/>
        <v>68847.399999999994</v>
      </c>
      <c r="CW137">
        <f t="shared" si="55"/>
        <v>2065.4219999999996</v>
      </c>
      <c r="CX137">
        <f t="shared" si="56"/>
        <v>70912.822</v>
      </c>
      <c r="CY137">
        <f>CX137*pit_weights!A137</f>
        <v>6168908487.3227005</v>
      </c>
    </row>
    <row r="138" spans="1:103">
      <c r="A138">
        <v>267284382</v>
      </c>
      <c r="B138">
        <v>2017</v>
      </c>
      <c r="C138" t="s">
        <v>87</v>
      </c>
      <c r="D138" t="s">
        <v>88</v>
      </c>
      <c r="E138" t="s">
        <v>88</v>
      </c>
      <c r="F138">
        <v>0</v>
      </c>
      <c r="G138">
        <v>0</v>
      </c>
      <c r="H138">
        <v>265825</v>
      </c>
      <c r="I138">
        <v>0</v>
      </c>
      <c r="J138">
        <v>0</v>
      </c>
      <c r="K138">
        <v>0</v>
      </c>
      <c r="L138">
        <v>265825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265825</v>
      </c>
      <c r="AC138">
        <v>0</v>
      </c>
      <c r="AD138">
        <v>265825</v>
      </c>
      <c r="AE138">
        <v>0</v>
      </c>
      <c r="AF138">
        <v>265825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265830</v>
      </c>
      <c r="AM138">
        <v>0</v>
      </c>
      <c r="AN138">
        <v>0</v>
      </c>
      <c r="AO138">
        <v>265830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1583</v>
      </c>
      <c r="AV138">
        <v>0</v>
      </c>
      <c r="AW138">
        <v>0</v>
      </c>
      <c r="AX138">
        <v>1583</v>
      </c>
      <c r="AY138">
        <v>1583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44</v>
      </c>
      <c r="CC138">
        <v>0</v>
      </c>
      <c r="CD138">
        <v>0</v>
      </c>
      <c r="CF138">
        <f t="shared" si="38"/>
        <v>265825</v>
      </c>
      <c r="CG138">
        <f t="shared" si="39"/>
        <v>0</v>
      </c>
      <c r="CH138">
        <f t="shared" si="40"/>
        <v>0</v>
      </c>
      <c r="CI138">
        <f t="shared" si="41"/>
        <v>0</v>
      </c>
      <c r="CJ138">
        <f t="shared" si="42"/>
        <v>0</v>
      </c>
      <c r="CK138">
        <f t="shared" si="43"/>
        <v>0</v>
      </c>
      <c r="CL138">
        <f t="shared" si="44"/>
        <v>0</v>
      </c>
      <c r="CM138">
        <f t="shared" si="45"/>
        <v>0</v>
      </c>
      <c r="CN138" s="1">
        <f t="shared" si="46"/>
        <v>1582.5</v>
      </c>
      <c r="CO138" s="1">
        <f t="shared" si="47"/>
        <v>0</v>
      </c>
      <c r="CP138">
        <f t="shared" si="48"/>
        <v>0</v>
      </c>
      <c r="CQ138">
        <f t="shared" si="49"/>
        <v>1582.5</v>
      </c>
      <c r="CR138">
        <f t="shared" si="50"/>
        <v>1582.5</v>
      </c>
      <c r="CS138">
        <f t="shared" si="51"/>
        <v>5000</v>
      </c>
      <c r="CT138">
        <f t="shared" si="52"/>
        <v>0</v>
      </c>
      <c r="CU138">
        <f t="shared" si="53"/>
        <v>0</v>
      </c>
      <c r="CV138">
        <f t="shared" si="54"/>
        <v>0</v>
      </c>
      <c r="CW138">
        <f t="shared" si="55"/>
        <v>0</v>
      </c>
      <c r="CX138">
        <f t="shared" si="56"/>
        <v>0</v>
      </c>
      <c r="CY138">
        <f>CX138*pit_weights!A138</f>
        <v>0</v>
      </c>
    </row>
    <row r="139" spans="1:103">
      <c r="A139">
        <v>267294376</v>
      </c>
      <c r="B139">
        <v>2017</v>
      </c>
      <c r="C139" t="s">
        <v>87</v>
      </c>
      <c r="D139" t="s">
        <v>88</v>
      </c>
      <c r="E139" t="s">
        <v>88</v>
      </c>
      <c r="F139">
        <v>0</v>
      </c>
      <c r="G139">
        <v>0</v>
      </c>
      <c r="H139">
        <v>324630</v>
      </c>
      <c r="I139">
        <v>0</v>
      </c>
      <c r="J139">
        <v>0</v>
      </c>
      <c r="K139">
        <v>0</v>
      </c>
      <c r="L139">
        <v>324630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295</v>
      </c>
      <c r="X139">
        <v>0</v>
      </c>
      <c r="Y139">
        <v>0</v>
      </c>
      <c r="Z139">
        <v>0</v>
      </c>
      <c r="AA139">
        <v>295</v>
      </c>
      <c r="AB139">
        <v>324925</v>
      </c>
      <c r="AC139">
        <v>0</v>
      </c>
      <c r="AD139">
        <v>324925</v>
      </c>
      <c r="AE139">
        <v>0</v>
      </c>
      <c r="AF139">
        <v>324925</v>
      </c>
      <c r="AG139">
        <v>0</v>
      </c>
      <c r="AH139">
        <v>0</v>
      </c>
      <c r="AI139">
        <v>295</v>
      </c>
      <c r="AJ139">
        <v>0</v>
      </c>
      <c r="AK139">
        <v>295</v>
      </c>
      <c r="AL139">
        <v>324630</v>
      </c>
      <c r="AM139">
        <v>0</v>
      </c>
      <c r="AN139">
        <v>0</v>
      </c>
      <c r="AO139">
        <v>324630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7463</v>
      </c>
      <c r="AV139">
        <v>0</v>
      </c>
      <c r="AW139">
        <v>0</v>
      </c>
      <c r="AX139">
        <v>7463</v>
      </c>
      <c r="AY139">
        <v>5000</v>
      </c>
      <c r="AZ139">
        <v>2463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74</v>
      </c>
      <c r="BG139">
        <v>2537</v>
      </c>
      <c r="BH139">
        <v>2537</v>
      </c>
      <c r="BI139">
        <v>0</v>
      </c>
      <c r="BJ139">
        <v>2537</v>
      </c>
      <c r="BK139">
        <v>0</v>
      </c>
      <c r="BL139">
        <v>0</v>
      </c>
      <c r="BM139">
        <v>0</v>
      </c>
      <c r="BN139">
        <v>0</v>
      </c>
      <c r="BO139">
        <v>2537</v>
      </c>
      <c r="BP139">
        <v>0</v>
      </c>
      <c r="BQ139">
        <v>0</v>
      </c>
      <c r="BR139">
        <v>0</v>
      </c>
      <c r="BS139">
        <v>0</v>
      </c>
      <c r="BT139">
        <v>2537</v>
      </c>
      <c r="BU139">
        <v>0</v>
      </c>
      <c r="BV139">
        <v>42</v>
      </c>
      <c r="BW139">
        <v>0</v>
      </c>
      <c r="BX139">
        <v>2500</v>
      </c>
      <c r="BY139">
        <v>2542</v>
      </c>
      <c r="BZ139">
        <v>0</v>
      </c>
      <c r="CA139">
        <v>10</v>
      </c>
      <c r="CB139">
        <v>31</v>
      </c>
      <c r="CC139">
        <v>74</v>
      </c>
      <c r="CD139">
        <v>0</v>
      </c>
      <c r="CF139">
        <f t="shared" si="38"/>
        <v>324925</v>
      </c>
      <c r="CG139">
        <f t="shared" si="39"/>
        <v>0</v>
      </c>
      <c r="CH139">
        <f t="shared" si="40"/>
        <v>0</v>
      </c>
      <c r="CI139">
        <f t="shared" si="41"/>
        <v>0</v>
      </c>
      <c r="CJ139">
        <f t="shared" si="42"/>
        <v>0</v>
      </c>
      <c r="CK139">
        <f t="shared" si="43"/>
        <v>0</v>
      </c>
      <c r="CL139">
        <f t="shared" si="44"/>
        <v>0</v>
      </c>
      <c r="CM139">
        <f t="shared" si="45"/>
        <v>0</v>
      </c>
      <c r="CN139" s="1">
        <f t="shared" si="46"/>
        <v>7492.5</v>
      </c>
      <c r="CO139" s="1">
        <f t="shared" si="47"/>
        <v>2492.5</v>
      </c>
      <c r="CP139">
        <f t="shared" si="48"/>
        <v>0</v>
      </c>
      <c r="CQ139">
        <f t="shared" si="49"/>
        <v>7492.5</v>
      </c>
      <c r="CR139">
        <f t="shared" si="50"/>
        <v>7492.5</v>
      </c>
      <c r="CS139">
        <f t="shared" si="51"/>
        <v>5000</v>
      </c>
      <c r="CT139">
        <f t="shared" si="52"/>
        <v>2492.5</v>
      </c>
      <c r="CU139">
        <f t="shared" si="53"/>
        <v>0</v>
      </c>
      <c r="CV139">
        <f t="shared" si="54"/>
        <v>2492.5</v>
      </c>
      <c r="CW139">
        <f t="shared" si="55"/>
        <v>74.774999999999991</v>
      </c>
      <c r="CX139">
        <f t="shared" si="56"/>
        <v>2567.2750000000001</v>
      </c>
      <c r="CY139">
        <f>CX139*pit_weights!A139</f>
        <v>223334568.98375002</v>
      </c>
    </row>
    <row r="140" spans="1:103">
      <c r="A140">
        <v>267305998</v>
      </c>
      <c r="B140">
        <v>2017</v>
      </c>
      <c r="C140" t="s">
        <v>87</v>
      </c>
      <c r="D140" t="s">
        <v>88</v>
      </c>
      <c r="E140" t="s">
        <v>88</v>
      </c>
      <c r="F140">
        <v>36000</v>
      </c>
      <c r="G140">
        <v>0</v>
      </c>
      <c r="H140">
        <v>360000</v>
      </c>
      <c r="I140">
        <v>0</v>
      </c>
      <c r="J140">
        <v>0</v>
      </c>
      <c r="K140">
        <v>0</v>
      </c>
      <c r="L140">
        <v>360000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631</v>
      </c>
      <c r="X140">
        <v>0</v>
      </c>
      <c r="Y140">
        <v>0</v>
      </c>
      <c r="Z140">
        <v>0</v>
      </c>
      <c r="AA140">
        <v>631</v>
      </c>
      <c r="AB140">
        <v>396631</v>
      </c>
      <c r="AC140">
        <v>0</v>
      </c>
      <c r="AD140">
        <v>396631</v>
      </c>
      <c r="AE140">
        <v>0</v>
      </c>
      <c r="AF140">
        <v>396631</v>
      </c>
      <c r="AG140">
        <v>0</v>
      </c>
      <c r="AH140">
        <v>0</v>
      </c>
      <c r="AI140">
        <v>117118</v>
      </c>
      <c r="AJ140">
        <v>0</v>
      </c>
      <c r="AK140">
        <v>117118</v>
      </c>
      <c r="AL140">
        <v>279510</v>
      </c>
      <c r="AM140">
        <v>0</v>
      </c>
      <c r="AN140">
        <v>0</v>
      </c>
      <c r="AO140">
        <v>279510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2951</v>
      </c>
      <c r="AV140">
        <v>0</v>
      </c>
      <c r="AW140">
        <v>0</v>
      </c>
      <c r="AX140">
        <v>2951</v>
      </c>
      <c r="AY140">
        <v>2951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44</v>
      </c>
      <c r="CC140">
        <v>0</v>
      </c>
      <c r="CD140">
        <v>0</v>
      </c>
      <c r="CF140">
        <f t="shared" si="38"/>
        <v>396631</v>
      </c>
      <c r="CG140">
        <f t="shared" si="39"/>
        <v>0</v>
      </c>
      <c r="CH140">
        <f t="shared" si="40"/>
        <v>0</v>
      </c>
      <c r="CI140">
        <f t="shared" si="41"/>
        <v>0</v>
      </c>
      <c r="CJ140">
        <f t="shared" si="42"/>
        <v>0</v>
      </c>
      <c r="CK140">
        <f t="shared" si="43"/>
        <v>0</v>
      </c>
      <c r="CL140">
        <f t="shared" si="44"/>
        <v>0</v>
      </c>
      <c r="CM140">
        <f t="shared" si="45"/>
        <v>0</v>
      </c>
      <c r="CN140" s="1">
        <f t="shared" si="46"/>
        <v>14663.1</v>
      </c>
      <c r="CO140" s="1">
        <f t="shared" si="47"/>
        <v>9663.1</v>
      </c>
      <c r="CP140">
        <f t="shared" si="48"/>
        <v>0</v>
      </c>
      <c r="CQ140">
        <f t="shared" si="49"/>
        <v>14663.1</v>
      </c>
      <c r="CR140">
        <f t="shared" si="50"/>
        <v>14663.1</v>
      </c>
      <c r="CS140">
        <f t="shared" si="51"/>
        <v>5000</v>
      </c>
      <c r="CT140">
        <f t="shared" si="52"/>
        <v>9663.1</v>
      </c>
      <c r="CU140">
        <f t="shared" si="53"/>
        <v>0</v>
      </c>
      <c r="CV140">
        <f t="shared" si="54"/>
        <v>9663.1</v>
      </c>
      <c r="CW140">
        <f t="shared" si="55"/>
        <v>289.89299999999997</v>
      </c>
      <c r="CX140">
        <f t="shared" si="56"/>
        <v>9952.9930000000004</v>
      </c>
      <c r="CY140">
        <f>CX140*pit_weights!A140</f>
        <v>865839227.10005009</v>
      </c>
    </row>
    <row r="141" spans="1:103">
      <c r="A141">
        <v>267312809</v>
      </c>
      <c r="B141">
        <v>2017</v>
      </c>
      <c r="C141" t="s">
        <v>87</v>
      </c>
      <c r="D141" t="s">
        <v>88</v>
      </c>
      <c r="E141" t="s">
        <v>88</v>
      </c>
      <c r="F141">
        <v>0</v>
      </c>
      <c r="G141">
        <v>0</v>
      </c>
      <c r="H141">
        <v>731633</v>
      </c>
      <c r="I141">
        <v>0</v>
      </c>
      <c r="J141">
        <v>0</v>
      </c>
      <c r="K141">
        <v>0</v>
      </c>
      <c r="L141">
        <v>731633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16415</v>
      </c>
      <c r="X141">
        <v>0</v>
      </c>
      <c r="Y141">
        <v>0</v>
      </c>
      <c r="Z141">
        <v>0</v>
      </c>
      <c r="AA141">
        <v>16415</v>
      </c>
      <c r="AB141">
        <v>748048</v>
      </c>
      <c r="AC141">
        <v>0</v>
      </c>
      <c r="AD141">
        <v>748048</v>
      </c>
      <c r="AE141">
        <v>0</v>
      </c>
      <c r="AF141">
        <v>748048</v>
      </c>
      <c r="AG141">
        <v>0</v>
      </c>
      <c r="AH141">
        <v>0</v>
      </c>
      <c r="AI141">
        <v>29785</v>
      </c>
      <c r="AJ141">
        <v>0</v>
      </c>
      <c r="AK141">
        <v>29785</v>
      </c>
      <c r="AL141">
        <v>718260</v>
      </c>
      <c r="AM141">
        <v>0</v>
      </c>
      <c r="AN141">
        <v>0</v>
      </c>
      <c r="AO141">
        <v>718260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68652</v>
      </c>
      <c r="AV141">
        <v>0</v>
      </c>
      <c r="AW141">
        <v>0</v>
      </c>
      <c r="AX141">
        <v>68652</v>
      </c>
      <c r="AY141">
        <v>0</v>
      </c>
      <c r="AZ141">
        <v>68652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2060</v>
      </c>
      <c r="BG141">
        <v>70712</v>
      </c>
      <c r="BH141">
        <v>70712</v>
      </c>
      <c r="BI141">
        <v>0</v>
      </c>
      <c r="BJ141">
        <v>70712</v>
      </c>
      <c r="BK141">
        <v>0</v>
      </c>
      <c r="BL141">
        <v>0</v>
      </c>
      <c r="BM141">
        <v>0</v>
      </c>
      <c r="BN141">
        <v>0</v>
      </c>
      <c r="BO141">
        <v>70712</v>
      </c>
      <c r="BP141">
        <v>0</v>
      </c>
      <c r="BQ141">
        <v>707</v>
      </c>
      <c r="BR141">
        <v>3569</v>
      </c>
      <c r="BS141">
        <v>4276</v>
      </c>
      <c r="BT141">
        <v>74988</v>
      </c>
      <c r="BU141">
        <v>0</v>
      </c>
      <c r="BV141">
        <v>0</v>
      </c>
      <c r="BW141">
        <v>0</v>
      </c>
      <c r="BX141">
        <v>75000</v>
      </c>
      <c r="BY141">
        <v>75000</v>
      </c>
      <c r="BZ141">
        <v>0</v>
      </c>
      <c r="CA141">
        <v>10</v>
      </c>
      <c r="CB141">
        <v>28</v>
      </c>
      <c r="CC141">
        <v>2060</v>
      </c>
      <c r="CD141">
        <v>0</v>
      </c>
      <c r="CF141">
        <f t="shared" si="38"/>
        <v>748048</v>
      </c>
      <c r="CG141">
        <f t="shared" si="39"/>
        <v>0</v>
      </c>
      <c r="CH141">
        <f t="shared" si="40"/>
        <v>0</v>
      </c>
      <c r="CI141">
        <f t="shared" si="41"/>
        <v>0</v>
      </c>
      <c r="CJ141">
        <f t="shared" si="42"/>
        <v>0</v>
      </c>
      <c r="CK141">
        <f t="shared" si="43"/>
        <v>0</v>
      </c>
      <c r="CL141">
        <f t="shared" si="44"/>
        <v>0</v>
      </c>
      <c r="CM141">
        <f t="shared" si="45"/>
        <v>0</v>
      </c>
      <c r="CN141" s="1">
        <f t="shared" si="46"/>
        <v>74609.600000000006</v>
      </c>
      <c r="CO141" s="1">
        <f t="shared" si="47"/>
        <v>69609.600000000006</v>
      </c>
      <c r="CP141">
        <f t="shared" si="48"/>
        <v>49609.600000000006</v>
      </c>
      <c r="CQ141">
        <f t="shared" si="49"/>
        <v>74609.600000000006</v>
      </c>
      <c r="CR141">
        <f t="shared" si="50"/>
        <v>74609.600000000006</v>
      </c>
      <c r="CS141">
        <f t="shared" si="51"/>
        <v>0</v>
      </c>
      <c r="CT141">
        <f t="shared" si="52"/>
        <v>74609.600000000006</v>
      </c>
      <c r="CU141">
        <f t="shared" si="53"/>
        <v>0</v>
      </c>
      <c r="CV141">
        <f t="shared" si="54"/>
        <v>74609.600000000006</v>
      </c>
      <c r="CW141">
        <f t="shared" si="55"/>
        <v>2238.288</v>
      </c>
      <c r="CX141">
        <f t="shared" si="56"/>
        <v>76847.888000000006</v>
      </c>
      <c r="CY141">
        <f>CX141*pit_weights!A141</f>
        <v>6685216793.6008015</v>
      </c>
    </row>
    <row r="142" spans="1:103">
      <c r="A142">
        <v>267331233</v>
      </c>
      <c r="B142">
        <v>2017</v>
      </c>
      <c r="C142" t="s">
        <v>87</v>
      </c>
      <c r="D142" t="s">
        <v>88</v>
      </c>
      <c r="E142" t="s">
        <v>88</v>
      </c>
      <c r="F142">
        <v>0</v>
      </c>
      <c r="G142">
        <v>0</v>
      </c>
      <c r="H142">
        <v>491520</v>
      </c>
      <c r="I142">
        <v>0</v>
      </c>
      <c r="J142">
        <v>0</v>
      </c>
      <c r="K142">
        <v>0</v>
      </c>
      <c r="L142">
        <v>491520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121</v>
      </c>
      <c r="X142">
        <v>0</v>
      </c>
      <c r="Y142">
        <v>0</v>
      </c>
      <c r="Z142">
        <v>0</v>
      </c>
      <c r="AA142">
        <v>121</v>
      </c>
      <c r="AB142">
        <v>491641</v>
      </c>
      <c r="AC142">
        <v>0</v>
      </c>
      <c r="AD142">
        <v>491641</v>
      </c>
      <c r="AE142">
        <v>0</v>
      </c>
      <c r="AF142">
        <v>491641</v>
      </c>
      <c r="AG142">
        <v>0</v>
      </c>
      <c r="AH142">
        <v>0</v>
      </c>
      <c r="AI142">
        <v>121</v>
      </c>
      <c r="AJ142">
        <v>0</v>
      </c>
      <c r="AK142">
        <v>121</v>
      </c>
      <c r="AL142">
        <v>491520</v>
      </c>
      <c r="AM142">
        <v>0</v>
      </c>
      <c r="AN142">
        <v>0</v>
      </c>
      <c r="AO142">
        <v>491520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19155</v>
      </c>
      <c r="AV142">
        <v>0</v>
      </c>
      <c r="AW142">
        <v>0</v>
      </c>
      <c r="AX142">
        <v>19155</v>
      </c>
      <c r="AY142">
        <v>5000</v>
      </c>
      <c r="AZ142">
        <v>14155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425</v>
      </c>
      <c r="BG142">
        <v>14580</v>
      </c>
      <c r="BH142">
        <v>14580</v>
      </c>
      <c r="BI142">
        <v>0</v>
      </c>
      <c r="BJ142">
        <v>14580</v>
      </c>
      <c r="BK142">
        <v>0</v>
      </c>
      <c r="BL142">
        <v>0</v>
      </c>
      <c r="BM142">
        <v>0</v>
      </c>
      <c r="BN142">
        <v>0</v>
      </c>
      <c r="BO142">
        <v>14580</v>
      </c>
      <c r="BP142">
        <v>0</v>
      </c>
      <c r="BQ142">
        <v>0</v>
      </c>
      <c r="BR142">
        <v>0</v>
      </c>
      <c r="BS142">
        <v>0</v>
      </c>
      <c r="BT142">
        <v>14580</v>
      </c>
      <c r="BU142">
        <v>0</v>
      </c>
      <c r="BV142">
        <v>0</v>
      </c>
      <c r="BW142">
        <v>0</v>
      </c>
      <c r="BX142">
        <v>14580</v>
      </c>
      <c r="BY142">
        <v>14580</v>
      </c>
      <c r="BZ142">
        <v>0</v>
      </c>
      <c r="CA142">
        <v>0</v>
      </c>
      <c r="CB142">
        <v>61</v>
      </c>
      <c r="CC142">
        <v>425</v>
      </c>
      <c r="CD142">
        <v>1</v>
      </c>
      <c r="CF142">
        <f t="shared" si="38"/>
        <v>491641</v>
      </c>
      <c r="CG142">
        <f t="shared" si="39"/>
        <v>0</v>
      </c>
      <c r="CH142">
        <f t="shared" si="40"/>
        <v>0</v>
      </c>
      <c r="CI142">
        <f t="shared" si="41"/>
        <v>0</v>
      </c>
      <c r="CJ142">
        <f t="shared" si="42"/>
        <v>0</v>
      </c>
      <c r="CK142">
        <f t="shared" si="43"/>
        <v>0</v>
      </c>
      <c r="CL142">
        <f t="shared" si="44"/>
        <v>0</v>
      </c>
      <c r="CM142">
        <f t="shared" si="45"/>
        <v>0</v>
      </c>
      <c r="CN142" s="1">
        <f t="shared" si="46"/>
        <v>24164.100000000002</v>
      </c>
      <c r="CO142" s="1">
        <f t="shared" si="47"/>
        <v>19164.100000000002</v>
      </c>
      <c r="CP142">
        <f t="shared" si="48"/>
        <v>0</v>
      </c>
      <c r="CQ142">
        <f t="shared" si="49"/>
        <v>19164.100000000002</v>
      </c>
      <c r="CR142">
        <f t="shared" si="50"/>
        <v>19164.100000000002</v>
      </c>
      <c r="CS142">
        <f t="shared" si="51"/>
        <v>5000</v>
      </c>
      <c r="CT142">
        <f t="shared" si="52"/>
        <v>14164.100000000002</v>
      </c>
      <c r="CU142">
        <f t="shared" si="53"/>
        <v>0</v>
      </c>
      <c r="CV142">
        <f t="shared" si="54"/>
        <v>14164.100000000002</v>
      </c>
      <c r="CW142">
        <f t="shared" si="55"/>
        <v>424.92300000000006</v>
      </c>
      <c r="CX142">
        <f t="shared" si="56"/>
        <v>14589.023000000003</v>
      </c>
      <c r="CY142">
        <f>CX142*pit_weights!A142</f>
        <v>1269140689.4855504</v>
      </c>
    </row>
    <row r="143" spans="1:103">
      <c r="A143">
        <v>267332342</v>
      </c>
      <c r="B143">
        <v>2017</v>
      </c>
      <c r="C143" t="s">
        <v>87</v>
      </c>
      <c r="D143" t="s">
        <v>88</v>
      </c>
      <c r="E143" t="s">
        <v>88</v>
      </c>
      <c r="F143">
        <v>0</v>
      </c>
      <c r="G143">
        <v>0</v>
      </c>
      <c r="H143">
        <v>495507</v>
      </c>
      <c r="I143">
        <v>0</v>
      </c>
      <c r="J143">
        <v>0</v>
      </c>
      <c r="K143">
        <v>0</v>
      </c>
      <c r="L143">
        <v>495507</v>
      </c>
      <c r="M143">
        <v>31920</v>
      </c>
      <c r="N143">
        <v>0</v>
      </c>
      <c r="O143">
        <v>0</v>
      </c>
      <c r="P143">
        <v>0</v>
      </c>
      <c r="Q143">
        <v>0</v>
      </c>
      <c r="R143">
        <v>31920</v>
      </c>
      <c r="S143">
        <v>0</v>
      </c>
      <c r="T143">
        <v>0</v>
      </c>
      <c r="U143">
        <v>0</v>
      </c>
      <c r="V143">
        <v>31920</v>
      </c>
      <c r="W143">
        <v>1235</v>
      </c>
      <c r="X143">
        <v>0</v>
      </c>
      <c r="Y143">
        <v>0</v>
      </c>
      <c r="Z143">
        <v>0</v>
      </c>
      <c r="AA143">
        <v>1235</v>
      </c>
      <c r="AB143">
        <v>528662</v>
      </c>
      <c r="AC143">
        <v>0</v>
      </c>
      <c r="AD143">
        <v>528662</v>
      </c>
      <c r="AE143">
        <v>31920</v>
      </c>
      <c r="AF143">
        <v>496742</v>
      </c>
      <c r="AG143">
        <v>0</v>
      </c>
      <c r="AH143">
        <v>0</v>
      </c>
      <c r="AI143">
        <v>35507</v>
      </c>
      <c r="AJ143">
        <v>0</v>
      </c>
      <c r="AK143">
        <v>35507</v>
      </c>
      <c r="AL143">
        <v>461240</v>
      </c>
      <c r="AM143">
        <v>0</v>
      </c>
      <c r="AN143">
        <v>0</v>
      </c>
      <c r="AO143">
        <v>461240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21124</v>
      </c>
      <c r="AV143">
        <v>0</v>
      </c>
      <c r="AW143">
        <v>0</v>
      </c>
      <c r="AX143">
        <v>21124</v>
      </c>
      <c r="AY143">
        <v>5000</v>
      </c>
      <c r="AZ143">
        <v>16124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484</v>
      </c>
      <c r="BG143">
        <v>16608</v>
      </c>
      <c r="BH143">
        <v>16608</v>
      </c>
      <c r="BI143">
        <v>0</v>
      </c>
      <c r="BJ143">
        <v>16608</v>
      </c>
      <c r="BK143">
        <v>0</v>
      </c>
      <c r="BL143">
        <v>0</v>
      </c>
      <c r="BM143">
        <v>0</v>
      </c>
      <c r="BN143">
        <v>0</v>
      </c>
      <c r="BO143">
        <v>16608</v>
      </c>
      <c r="BP143">
        <v>0</v>
      </c>
      <c r="BQ143">
        <v>0</v>
      </c>
      <c r="BR143">
        <v>0</v>
      </c>
      <c r="BS143">
        <v>0</v>
      </c>
      <c r="BT143">
        <v>16608</v>
      </c>
      <c r="BU143">
        <v>0</v>
      </c>
      <c r="BV143">
        <v>6843</v>
      </c>
      <c r="BW143">
        <v>0</v>
      </c>
      <c r="BX143">
        <v>9770</v>
      </c>
      <c r="BY143">
        <v>16613</v>
      </c>
      <c r="BZ143">
        <v>0</v>
      </c>
      <c r="CA143">
        <v>0</v>
      </c>
      <c r="CB143">
        <v>29</v>
      </c>
      <c r="CC143">
        <v>484</v>
      </c>
      <c r="CD143">
        <v>0</v>
      </c>
      <c r="CF143">
        <f t="shared" si="38"/>
        <v>496742</v>
      </c>
      <c r="CG143">
        <f t="shared" si="39"/>
        <v>4788</v>
      </c>
      <c r="CH143">
        <f t="shared" si="40"/>
        <v>0</v>
      </c>
      <c r="CI143">
        <f t="shared" si="41"/>
        <v>4788</v>
      </c>
      <c r="CJ143">
        <f t="shared" si="42"/>
        <v>0</v>
      </c>
      <c r="CK143">
        <f t="shared" si="43"/>
        <v>0</v>
      </c>
      <c r="CL143">
        <f t="shared" si="44"/>
        <v>0</v>
      </c>
      <c r="CM143">
        <f t="shared" si="45"/>
        <v>4788</v>
      </c>
      <c r="CN143" s="1">
        <f t="shared" si="46"/>
        <v>24674.2</v>
      </c>
      <c r="CO143" s="1">
        <f t="shared" si="47"/>
        <v>19674.2</v>
      </c>
      <c r="CP143">
        <f t="shared" si="48"/>
        <v>0</v>
      </c>
      <c r="CQ143">
        <f t="shared" si="49"/>
        <v>24674.2</v>
      </c>
      <c r="CR143">
        <f t="shared" si="50"/>
        <v>29462.2</v>
      </c>
      <c r="CS143">
        <f t="shared" si="51"/>
        <v>5000</v>
      </c>
      <c r="CT143">
        <f t="shared" si="52"/>
        <v>24462.2</v>
      </c>
      <c r="CU143">
        <f t="shared" si="53"/>
        <v>0</v>
      </c>
      <c r="CV143">
        <f t="shared" si="54"/>
        <v>24462.2</v>
      </c>
      <c r="CW143">
        <f t="shared" si="55"/>
        <v>733.86599999999999</v>
      </c>
      <c r="CX143">
        <f t="shared" si="56"/>
        <v>25196.065999999999</v>
      </c>
      <c r="CY143">
        <f>CX143*pit_weights!A143</f>
        <v>2191877590.1280999</v>
      </c>
    </row>
    <row r="144" spans="1:103">
      <c r="A144">
        <v>267355950</v>
      </c>
      <c r="B144">
        <v>2017</v>
      </c>
      <c r="C144" t="s">
        <v>87</v>
      </c>
      <c r="D144" t="s">
        <v>88</v>
      </c>
      <c r="E144" t="s">
        <v>88</v>
      </c>
      <c r="F144">
        <v>0</v>
      </c>
      <c r="G144">
        <v>0</v>
      </c>
      <c r="H144">
        <v>378625</v>
      </c>
      <c r="I144">
        <v>0</v>
      </c>
      <c r="J144">
        <v>0</v>
      </c>
      <c r="K144">
        <v>0</v>
      </c>
      <c r="L144">
        <v>378625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378625</v>
      </c>
      <c r="AC144">
        <v>79778</v>
      </c>
      <c r="AD144">
        <v>298847</v>
      </c>
      <c r="AE144">
        <v>0</v>
      </c>
      <c r="AF144">
        <v>298847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298850</v>
      </c>
      <c r="AM144">
        <v>0</v>
      </c>
      <c r="AN144">
        <v>0</v>
      </c>
      <c r="AO144">
        <v>298850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4885</v>
      </c>
      <c r="AV144">
        <v>0</v>
      </c>
      <c r="AW144">
        <v>0</v>
      </c>
      <c r="AX144">
        <v>4885</v>
      </c>
      <c r="AY144">
        <v>4885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33</v>
      </c>
      <c r="CC144">
        <v>0</v>
      </c>
      <c r="CD144">
        <v>0</v>
      </c>
      <c r="CF144">
        <f t="shared" si="38"/>
        <v>378625</v>
      </c>
      <c r="CG144">
        <f t="shared" si="39"/>
        <v>0</v>
      </c>
      <c r="CH144">
        <f t="shared" si="40"/>
        <v>0</v>
      </c>
      <c r="CI144">
        <f t="shared" si="41"/>
        <v>0</v>
      </c>
      <c r="CJ144">
        <f t="shared" si="42"/>
        <v>0</v>
      </c>
      <c r="CK144">
        <f t="shared" si="43"/>
        <v>0</v>
      </c>
      <c r="CL144">
        <f t="shared" si="44"/>
        <v>0</v>
      </c>
      <c r="CM144">
        <f t="shared" si="45"/>
        <v>0</v>
      </c>
      <c r="CN144" s="1">
        <f t="shared" si="46"/>
        <v>12862.5</v>
      </c>
      <c r="CO144" s="1">
        <f t="shared" si="47"/>
        <v>7862.5</v>
      </c>
      <c r="CP144">
        <f t="shared" si="48"/>
        <v>0</v>
      </c>
      <c r="CQ144">
        <f t="shared" si="49"/>
        <v>12862.5</v>
      </c>
      <c r="CR144">
        <f t="shared" si="50"/>
        <v>12862.5</v>
      </c>
      <c r="CS144">
        <f t="shared" si="51"/>
        <v>5000</v>
      </c>
      <c r="CT144">
        <f t="shared" si="52"/>
        <v>7862.5</v>
      </c>
      <c r="CU144">
        <f t="shared" si="53"/>
        <v>0</v>
      </c>
      <c r="CV144">
        <f t="shared" si="54"/>
        <v>7862.5</v>
      </c>
      <c r="CW144">
        <f t="shared" si="55"/>
        <v>235.875</v>
      </c>
      <c r="CX144">
        <f t="shared" si="56"/>
        <v>8098.375</v>
      </c>
      <c r="CY144">
        <f>CX144*pit_weights!A144</f>
        <v>704500721.6187501</v>
      </c>
    </row>
    <row r="145" spans="1:103">
      <c r="A145">
        <v>267363007</v>
      </c>
      <c r="B145">
        <v>2017</v>
      </c>
      <c r="C145" t="s">
        <v>87</v>
      </c>
      <c r="D145" t="s">
        <v>88</v>
      </c>
      <c r="E145" t="s">
        <v>88</v>
      </c>
      <c r="F145">
        <v>0</v>
      </c>
      <c r="G145">
        <v>0</v>
      </c>
      <c r="H145">
        <v>285634</v>
      </c>
      <c r="I145">
        <v>0</v>
      </c>
      <c r="J145">
        <v>0</v>
      </c>
      <c r="K145">
        <v>0</v>
      </c>
      <c r="L145">
        <v>285634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64</v>
      </c>
      <c r="X145">
        <v>0</v>
      </c>
      <c r="Y145">
        <v>0</v>
      </c>
      <c r="Z145">
        <v>0</v>
      </c>
      <c r="AA145">
        <v>64</v>
      </c>
      <c r="AB145">
        <v>285698</v>
      </c>
      <c r="AC145">
        <v>0</v>
      </c>
      <c r="AD145">
        <v>285698</v>
      </c>
      <c r="AE145">
        <v>0</v>
      </c>
      <c r="AF145">
        <v>285698</v>
      </c>
      <c r="AG145">
        <v>0</v>
      </c>
      <c r="AH145">
        <v>0</v>
      </c>
      <c r="AI145">
        <v>64</v>
      </c>
      <c r="AJ145">
        <v>0</v>
      </c>
      <c r="AK145">
        <v>64</v>
      </c>
      <c r="AL145">
        <v>285630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65</v>
      </c>
      <c r="CC145">
        <v>0</v>
      </c>
      <c r="CD145">
        <v>1</v>
      </c>
      <c r="CF145">
        <f t="shared" si="38"/>
        <v>285698</v>
      </c>
      <c r="CG145">
        <f t="shared" si="39"/>
        <v>0</v>
      </c>
      <c r="CH145">
        <f t="shared" si="40"/>
        <v>0</v>
      </c>
      <c r="CI145">
        <f t="shared" si="41"/>
        <v>0</v>
      </c>
      <c r="CJ145">
        <f t="shared" si="42"/>
        <v>0</v>
      </c>
      <c r="CK145">
        <f t="shared" si="43"/>
        <v>0</v>
      </c>
      <c r="CL145">
        <f t="shared" si="44"/>
        <v>0</v>
      </c>
      <c r="CM145">
        <f t="shared" si="45"/>
        <v>0</v>
      </c>
      <c r="CN145" s="1">
        <f t="shared" si="46"/>
        <v>3569.8</v>
      </c>
      <c r="CO145" s="1">
        <f t="shared" si="47"/>
        <v>0</v>
      </c>
      <c r="CP145">
        <f t="shared" si="48"/>
        <v>0</v>
      </c>
      <c r="CQ145">
        <f t="shared" si="49"/>
        <v>0</v>
      </c>
      <c r="CR145">
        <f t="shared" si="50"/>
        <v>0</v>
      </c>
      <c r="CS145">
        <f t="shared" si="51"/>
        <v>5000</v>
      </c>
      <c r="CT145">
        <f t="shared" si="52"/>
        <v>0</v>
      </c>
      <c r="CU145">
        <f t="shared" si="53"/>
        <v>0</v>
      </c>
      <c r="CV145">
        <f t="shared" si="54"/>
        <v>0</v>
      </c>
      <c r="CW145">
        <f t="shared" si="55"/>
        <v>0</v>
      </c>
      <c r="CX145">
        <f t="shared" si="56"/>
        <v>0</v>
      </c>
      <c r="CY145">
        <f>CX145*pit_weights!A145</f>
        <v>0</v>
      </c>
    </row>
    <row r="146" spans="1:103">
      <c r="A146">
        <v>267365489</v>
      </c>
      <c r="B146">
        <v>2017</v>
      </c>
      <c r="C146" t="s">
        <v>87</v>
      </c>
      <c r="D146" t="s">
        <v>88</v>
      </c>
      <c r="E146" t="s">
        <v>88</v>
      </c>
      <c r="F146">
        <v>0</v>
      </c>
      <c r="G146">
        <v>0</v>
      </c>
      <c r="H146">
        <v>250000</v>
      </c>
      <c r="I146">
        <v>0</v>
      </c>
      <c r="J146">
        <v>0</v>
      </c>
      <c r="K146">
        <v>0</v>
      </c>
      <c r="L146">
        <v>250000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148</v>
      </c>
      <c r="X146">
        <v>0</v>
      </c>
      <c r="Y146">
        <v>0</v>
      </c>
      <c r="Z146">
        <v>0</v>
      </c>
      <c r="AA146">
        <v>148</v>
      </c>
      <c r="AB146">
        <v>250148</v>
      </c>
      <c r="AC146">
        <v>0</v>
      </c>
      <c r="AD146">
        <v>250148</v>
      </c>
      <c r="AE146">
        <v>0</v>
      </c>
      <c r="AF146">
        <v>250148</v>
      </c>
      <c r="AG146">
        <v>0</v>
      </c>
      <c r="AH146">
        <v>0</v>
      </c>
      <c r="AI146">
        <v>148</v>
      </c>
      <c r="AJ146">
        <v>0</v>
      </c>
      <c r="AK146">
        <v>148</v>
      </c>
      <c r="AL146">
        <v>250000</v>
      </c>
      <c r="AM146">
        <v>0</v>
      </c>
      <c r="AN146">
        <v>0</v>
      </c>
      <c r="AO146">
        <v>250000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39</v>
      </c>
      <c r="CC146">
        <v>0</v>
      </c>
      <c r="CD146">
        <v>0</v>
      </c>
      <c r="CF146">
        <f t="shared" si="38"/>
        <v>250148</v>
      </c>
      <c r="CG146">
        <f t="shared" si="39"/>
        <v>0</v>
      </c>
      <c r="CH146">
        <f t="shared" si="40"/>
        <v>0</v>
      </c>
      <c r="CI146">
        <f t="shared" si="41"/>
        <v>0</v>
      </c>
      <c r="CJ146">
        <f t="shared" si="42"/>
        <v>0</v>
      </c>
      <c r="CK146">
        <f t="shared" si="43"/>
        <v>0</v>
      </c>
      <c r="CL146">
        <f t="shared" si="44"/>
        <v>0</v>
      </c>
      <c r="CM146">
        <f t="shared" si="45"/>
        <v>0</v>
      </c>
      <c r="CN146" s="1">
        <f t="shared" si="46"/>
        <v>14.8</v>
      </c>
      <c r="CO146" s="1">
        <f t="shared" si="47"/>
        <v>0</v>
      </c>
      <c r="CP146">
        <f t="shared" si="48"/>
        <v>0</v>
      </c>
      <c r="CQ146">
        <f t="shared" si="49"/>
        <v>14.8</v>
      </c>
      <c r="CR146">
        <f t="shared" si="50"/>
        <v>14.8</v>
      </c>
      <c r="CS146">
        <f t="shared" si="51"/>
        <v>5000</v>
      </c>
      <c r="CT146">
        <f t="shared" si="52"/>
        <v>0</v>
      </c>
      <c r="CU146">
        <f t="shared" si="53"/>
        <v>0</v>
      </c>
      <c r="CV146">
        <f t="shared" si="54"/>
        <v>0</v>
      </c>
      <c r="CW146">
        <f t="shared" si="55"/>
        <v>0</v>
      </c>
      <c r="CX146">
        <f t="shared" si="56"/>
        <v>0</v>
      </c>
      <c r="CY146">
        <f>CX146*pit_weights!A146</f>
        <v>0</v>
      </c>
    </row>
    <row r="147" spans="1:103">
      <c r="A147">
        <v>267389326</v>
      </c>
      <c r="B147">
        <v>2017</v>
      </c>
      <c r="C147" t="s">
        <v>87</v>
      </c>
      <c r="D147" t="s">
        <v>88</v>
      </c>
      <c r="E147" t="s">
        <v>88</v>
      </c>
      <c r="F147">
        <v>0</v>
      </c>
      <c r="G147">
        <v>0</v>
      </c>
      <c r="H147">
        <v>859751</v>
      </c>
      <c r="I147">
        <v>0</v>
      </c>
      <c r="J147">
        <v>0</v>
      </c>
      <c r="K147">
        <v>0</v>
      </c>
      <c r="L147">
        <v>859751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155902</v>
      </c>
      <c r="X147">
        <v>0</v>
      </c>
      <c r="Y147">
        <v>0</v>
      </c>
      <c r="Z147">
        <v>0</v>
      </c>
      <c r="AA147">
        <v>155902</v>
      </c>
      <c r="AB147">
        <v>1015653</v>
      </c>
      <c r="AC147">
        <v>0</v>
      </c>
      <c r="AD147">
        <v>1015653</v>
      </c>
      <c r="AE147">
        <v>0</v>
      </c>
      <c r="AF147">
        <v>1015653</v>
      </c>
      <c r="AG147">
        <v>0</v>
      </c>
      <c r="AH147">
        <v>0</v>
      </c>
      <c r="AI147">
        <v>173035</v>
      </c>
      <c r="AJ147">
        <v>0</v>
      </c>
      <c r="AK147">
        <v>173035</v>
      </c>
      <c r="AL147">
        <v>842620</v>
      </c>
      <c r="AM147">
        <v>0</v>
      </c>
      <c r="AN147">
        <v>0</v>
      </c>
      <c r="AO147">
        <v>842620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93524</v>
      </c>
      <c r="AV147">
        <v>0</v>
      </c>
      <c r="AW147">
        <v>0</v>
      </c>
      <c r="AX147">
        <v>93524</v>
      </c>
      <c r="AY147">
        <v>0</v>
      </c>
      <c r="AZ147">
        <v>93524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2806</v>
      </c>
      <c r="BG147">
        <v>96330</v>
      </c>
      <c r="BH147">
        <v>96330</v>
      </c>
      <c r="BI147">
        <v>0</v>
      </c>
      <c r="BJ147">
        <v>96330</v>
      </c>
      <c r="BK147">
        <v>0</v>
      </c>
      <c r="BL147">
        <v>0</v>
      </c>
      <c r="BM147">
        <v>0</v>
      </c>
      <c r="BN147">
        <v>0</v>
      </c>
      <c r="BO147">
        <v>96330</v>
      </c>
      <c r="BP147">
        <v>0</v>
      </c>
      <c r="BQ147">
        <v>0</v>
      </c>
      <c r="BR147">
        <v>1260</v>
      </c>
      <c r="BS147">
        <v>1260</v>
      </c>
      <c r="BT147">
        <v>97590</v>
      </c>
      <c r="BU147">
        <v>90000</v>
      </c>
      <c r="BV147">
        <v>0</v>
      </c>
      <c r="BW147">
        <v>0</v>
      </c>
      <c r="BX147">
        <v>7591</v>
      </c>
      <c r="BY147">
        <v>97591</v>
      </c>
      <c r="BZ147">
        <v>0</v>
      </c>
      <c r="CA147">
        <v>0</v>
      </c>
      <c r="CB147">
        <v>42</v>
      </c>
      <c r="CC147">
        <v>2806</v>
      </c>
      <c r="CD147">
        <v>0</v>
      </c>
      <c r="CF147">
        <f t="shared" si="38"/>
        <v>1015653</v>
      </c>
      <c r="CG147">
        <f t="shared" si="39"/>
        <v>0</v>
      </c>
      <c r="CH147">
        <f t="shared" si="40"/>
        <v>0</v>
      </c>
      <c r="CI147">
        <f t="shared" si="41"/>
        <v>0</v>
      </c>
      <c r="CJ147">
        <f t="shared" si="42"/>
        <v>0</v>
      </c>
      <c r="CK147">
        <f t="shared" si="43"/>
        <v>0</v>
      </c>
      <c r="CL147">
        <f t="shared" si="44"/>
        <v>0</v>
      </c>
      <c r="CM147">
        <f t="shared" si="45"/>
        <v>0</v>
      </c>
      <c r="CN147" s="1">
        <f t="shared" si="46"/>
        <v>129695.9</v>
      </c>
      <c r="CO147" s="1">
        <f t="shared" si="47"/>
        <v>124695.9</v>
      </c>
      <c r="CP147">
        <f t="shared" si="48"/>
        <v>104695.9</v>
      </c>
      <c r="CQ147">
        <f t="shared" si="49"/>
        <v>129695.9</v>
      </c>
      <c r="CR147">
        <f t="shared" si="50"/>
        <v>129695.9</v>
      </c>
      <c r="CS147">
        <f t="shared" si="51"/>
        <v>0</v>
      </c>
      <c r="CT147">
        <f t="shared" si="52"/>
        <v>129695.9</v>
      </c>
      <c r="CU147">
        <f t="shared" si="53"/>
        <v>0</v>
      </c>
      <c r="CV147">
        <f t="shared" si="54"/>
        <v>129695.9</v>
      </c>
      <c r="CW147">
        <f t="shared" si="55"/>
        <v>3890.8769999999995</v>
      </c>
      <c r="CX147">
        <f t="shared" si="56"/>
        <v>133586.777</v>
      </c>
      <c r="CY147">
        <f>CX147*pit_weights!A147</f>
        <v>11621094453.544451</v>
      </c>
    </row>
    <row r="148" spans="1:103">
      <c r="A148">
        <v>267407794</v>
      </c>
      <c r="B148">
        <v>2017</v>
      </c>
      <c r="C148" t="s">
        <v>87</v>
      </c>
      <c r="D148" t="s">
        <v>88</v>
      </c>
      <c r="E148" t="s">
        <v>88</v>
      </c>
      <c r="F148">
        <v>0</v>
      </c>
      <c r="G148">
        <v>0</v>
      </c>
      <c r="H148">
        <v>306725</v>
      </c>
      <c r="I148">
        <v>0</v>
      </c>
      <c r="J148">
        <v>0</v>
      </c>
      <c r="K148">
        <v>0</v>
      </c>
      <c r="L148">
        <v>306725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7542</v>
      </c>
      <c r="X148">
        <v>0</v>
      </c>
      <c r="Y148">
        <v>0</v>
      </c>
      <c r="Z148">
        <v>0</v>
      </c>
      <c r="AA148">
        <v>7542</v>
      </c>
      <c r="AB148">
        <v>314267</v>
      </c>
      <c r="AC148">
        <v>0</v>
      </c>
      <c r="AD148">
        <v>314267</v>
      </c>
      <c r="AE148">
        <v>0</v>
      </c>
      <c r="AF148">
        <v>314267</v>
      </c>
      <c r="AG148">
        <v>0</v>
      </c>
      <c r="AH148">
        <v>0</v>
      </c>
      <c r="AI148">
        <v>27854</v>
      </c>
      <c r="AJ148">
        <v>0</v>
      </c>
      <c r="AK148">
        <v>27854</v>
      </c>
      <c r="AL148">
        <v>286410</v>
      </c>
      <c r="AM148">
        <v>0</v>
      </c>
      <c r="AN148">
        <v>0</v>
      </c>
      <c r="AO148">
        <v>286410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3641</v>
      </c>
      <c r="AV148">
        <v>0</v>
      </c>
      <c r="AW148">
        <v>0</v>
      </c>
      <c r="AX148">
        <v>3641</v>
      </c>
      <c r="AY148">
        <v>3641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42</v>
      </c>
      <c r="CC148">
        <v>0</v>
      </c>
      <c r="CD148">
        <v>0</v>
      </c>
      <c r="CF148">
        <f t="shared" si="38"/>
        <v>314267</v>
      </c>
      <c r="CG148">
        <f t="shared" si="39"/>
        <v>0</v>
      </c>
      <c r="CH148">
        <f t="shared" si="40"/>
        <v>0</v>
      </c>
      <c r="CI148">
        <f t="shared" si="41"/>
        <v>0</v>
      </c>
      <c r="CJ148">
        <f t="shared" si="42"/>
        <v>0</v>
      </c>
      <c r="CK148">
        <f t="shared" si="43"/>
        <v>0</v>
      </c>
      <c r="CL148">
        <f t="shared" si="44"/>
        <v>0</v>
      </c>
      <c r="CM148">
        <f t="shared" si="45"/>
        <v>0</v>
      </c>
      <c r="CN148" s="1">
        <f t="shared" si="46"/>
        <v>6426.7000000000007</v>
      </c>
      <c r="CO148" s="1">
        <f t="shared" si="47"/>
        <v>1426.7</v>
      </c>
      <c r="CP148">
        <f t="shared" si="48"/>
        <v>0</v>
      </c>
      <c r="CQ148">
        <f t="shared" si="49"/>
        <v>6426.7000000000007</v>
      </c>
      <c r="CR148">
        <f t="shared" si="50"/>
        <v>6426.7000000000007</v>
      </c>
      <c r="CS148">
        <f t="shared" si="51"/>
        <v>5000</v>
      </c>
      <c r="CT148">
        <f t="shared" si="52"/>
        <v>1426.7000000000007</v>
      </c>
      <c r="CU148">
        <f t="shared" si="53"/>
        <v>0</v>
      </c>
      <c r="CV148">
        <f t="shared" si="54"/>
        <v>1426.7000000000007</v>
      </c>
      <c r="CW148">
        <f t="shared" si="55"/>
        <v>42.801000000000023</v>
      </c>
      <c r="CX148">
        <f t="shared" si="56"/>
        <v>1469.5010000000007</v>
      </c>
      <c r="CY148">
        <f>CX148*pit_weights!A148</f>
        <v>127836080.06785007</v>
      </c>
    </row>
    <row r="149" spans="1:103">
      <c r="A149">
        <v>267411363</v>
      </c>
      <c r="B149">
        <v>2017</v>
      </c>
      <c r="C149" t="s">
        <v>87</v>
      </c>
      <c r="D149" t="s">
        <v>88</v>
      </c>
      <c r="E149" t="s">
        <v>88</v>
      </c>
      <c r="F149">
        <v>0</v>
      </c>
      <c r="G149">
        <v>0</v>
      </c>
      <c r="H149">
        <v>812260</v>
      </c>
      <c r="I149">
        <v>0</v>
      </c>
      <c r="J149">
        <v>0</v>
      </c>
      <c r="K149">
        <v>0</v>
      </c>
      <c r="L149">
        <v>812260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812260</v>
      </c>
      <c r="AC149">
        <v>0</v>
      </c>
      <c r="AD149">
        <v>812260</v>
      </c>
      <c r="AE149">
        <v>0</v>
      </c>
      <c r="AF149">
        <v>812260</v>
      </c>
      <c r="AG149">
        <v>0</v>
      </c>
      <c r="AH149">
        <v>0</v>
      </c>
      <c r="AI149">
        <v>150000</v>
      </c>
      <c r="AJ149">
        <v>0</v>
      </c>
      <c r="AK149">
        <v>150000</v>
      </c>
      <c r="AL149">
        <v>662260</v>
      </c>
      <c r="AM149">
        <v>0</v>
      </c>
      <c r="AN149">
        <v>0</v>
      </c>
      <c r="AO149">
        <v>662260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57452</v>
      </c>
      <c r="AV149">
        <v>0</v>
      </c>
      <c r="AW149">
        <v>0</v>
      </c>
      <c r="AX149">
        <v>57452</v>
      </c>
      <c r="AY149">
        <v>0</v>
      </c>
      <c r="AZ149">
        <v>57452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1724</v>
      </c>
      <c r="BG149">
        <v>59176</v>
      </c>
      <c r="BH149">
        <v>59176</v>
      </c>
      <c r="BI149">
        <v>0</v>
      </c>
      <c r="BJ149">
        <v>59176</v>
      </c>
      <c r="BK149">
        <v>0</v>
      </c>
      <c r="BL149">
        <v>0</v>
      </c>
      <c r="BM149">
        <v>0</v>
      </c>
      <c r="BN149">
        <v>0</v>
      </c>
      <c r="BO149">
        <v>59176</v>
      </c>
      <c r="BP149">
        <v>0</v>
      </c>
      <c r="BQ149">
        <v>0</v>
      </c>
      <c r="BR149">
        <v>0</v>
      </c>
      <c r="BS149">
        <v>0</v>
      </c>
      <c r="BT149">
        <v>59176</v>
      </c>
      <c r="BU149">
        <v>0</v>
      </c>
      <c r="BV149">
        <v>95990</v>
      </c>
      <c r="BW149">
        <v>0</v>
      </c>
      <c r="BX149">
        <v>0</v>
      </c>
      <c r="BY149">
        <v>95990</v>
      </c>
      <c r="BZ149">
        <v>0</v>
      </c>
      <c r="CA149">
        <v>36810</v>
      </c>
      <c r="CB149">
        <v>39</v>
      </c>
      <c r="CC149">
        <v>1724</v>
      </c>
      <c r="CD149">
        <v>0</v>
      </c>
      <c r="CF149">
        <f t="shared" si="38"/>
        <v>812260</v>
      </c>
      <c r="CG149">
        <f t="shared" si="39"/>
        <v>0</v>
      </c>
      <c r="CH149">
        <f t="shared" si="40"/>
        <v>0</v>
      </c>
      <c r="CI149">
        <f t="shared" si="41"/>
        <v>0</v>
      </c>
      <c r="CJ149">
        <f t="shared" si="42"/>
        <v>0</v>
      </c>
      <c r="CK149">
        <f t="shared" si="43"/>
        <v>0</v>
      </c>
      <c r="CL149">
        <f t="shared" si="44"/>
        <v>0</v>
      </c>
      <c r="CM149">
        <f t="shared" si="45"/>
        <v>0</v>
      </c>
      <c r="CN149" s="1">
        <f t="shared" si="46"/>
        <v>87452</v>
      </c>
      <c r="CO149" s="1">
        <f t="shared" si="47"/>
        <v>82452</v>
      </c>
      <c r="CP149">
        <f t="shared" si="48"/>
        <v>62452</v>
      </c>
      <c r="CQ149">
        <f t="shared" si="49"/>
        <v>87452</v>
      </c>
      <c r="CR149">
        <f t="shared" si="50"/>
        <v>87452</v>
      </c>
      <c r="CS149">
        <f t="shared" si="51"/>
        <v>0</v>
      </c>
      <c r="CT149">
        <f t="shared" si="52"/>
        <v>87452</v>
      </c>
      <c r="CU149">
        <f t="shared" si="53"/>
        <v>0</v>
      </c>
      <c r="CV149">
        <f t="shared" si="54"/>
        <v>87452</v>
      </c>
      <c r="CW149">
        <f t="shared" si="55"/>
        <v>2623.56</v>
      </c>
      <c r="CX149">
        <f t="shared" si="56"/>
        <v>90075.56</v>
      </c>
      <c r="CY149">
        <f>CX149*pit_weights!A149</f>
        <v>7835929679.7460003</v>
      </c>
    </row>
    <row r="150" spans="1:103">
      <c r="A150">
        <v>267415492</v>
      </c>
      <c r="B150">
        <v>2017</v>
      </c>
      <c r="C150" t="s">
        <v>87</v>
      </c>
      <c r="D150" t="s">
        <v>88</v>
      </c>
      <c r="E150" t="s">
        <v>88</v>
      </c>
      <c r="F150">
        <v>0</v>
      </c>
      <c r="G150">
        <v>0</v>
      </c>
      <c r="H150">
        <v>285255</v>
      </c>
      <c r="I150">
        <v>0</v>
      </c>
      <c r="J150">
        <v>0</v>
      </c>
      <c r="K150">
        <v>0</v>
      </c>
      <c r="L150">
        <v>285255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45</v>
      </c>
      <c r="X150">
        <v>0</v>
      </c>
      <c r="Y150">
        <v>0</v>
      </c>
      <c r="Z150">
        <v>0</v>
      </c>
      <c r="AA150">
        <v>45</v>
      </c>
      <c r="AB150">
        <v>285300</v>
      </c>
      <c r="AC150">
        <v>0</v>
      </c>
      <c r="AD150">
        <v>285300</v>
      </c>
      <c r="AE150">
        <v>0</v>
      </c>
      <c r="AF150">
        <v>285300</v>
      </c>
      <c r="AG150">
        <v>0</v>
      </c>
      <c r="AH150">
        <v>0</v>
      </c>
      <c r="AI150">
        <v>45</v>
      </c>
      <c r="AJ150">
        <v>0</v>
      </c>
      <c r="AK150">
        <v>45</v>
      </c>
      <c r="AL150">
        <v>285260</v>
      </c>
      <c r="AM150">
        <v>0</v>
      </c>
      <c r="AN150">
        <v>0</v>
      </c>
      <c r="AO150">
        <v>285260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3526</v>
      </c>
      <c r="AV150">
        <v>0</v>
      </c>
      <c r="AW150">
        <v>0</v>
      </c>
      <c r="AX150">
        <v>3526</v>
      </c>
      <c r="AY150">
        <v>3526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55</v>
      </c>
      <c r="CC150">
        <v>0</v>
      </c>
      <c r="CD150">
        <v>0</v>
      </c>
      <c r="CF150">
        <f t="shared" si="38"/>
        <v>285300</v>
      </c>
      <c r="CG150">
        <f t="shared" si="39"/>
        <v>0</v>
      </c>
      <c r="CH150">
        <f t="shared" si="40"/>
        <v>0</v>
      </c>
      <c r="CI150">
        <f t="shared" si="41"/>
        <v>0</v>
      </c>
      <c r="CJ150">
        <f t="shared" si="42"/>
        <v>0</v>
      </c>
      <c r="CK150">
        <f t="shared" si="43"/>
        <v>0</v>
      </c>
      <c r="CL150">
        <f t="shared" si="44"/>
        <v>0</v>
      </c>
      <c r="CM150">
        <f t="shared" si="45"/>
        <v>0</v>
      </c>
      <c r="CN150" s="1">
        <f t="shared" si="46"/>
        <v>3530</v>
      </c>
      <c r="CO150" s="1">
        <f t="shared" si="47"/>
        <v>0</v>
      </c>
      <c r="CP150">
        <f t="shared" si="48"/>
        <v>0</v>
      </c>
      <c r="CQ150">
        <f t="shared" si="49"/>
        <v>3530</v>
      </c>
      <c r="CR150">
        <f t="shared" si="50"/>
        <v>3530</v>
      </c>
      <c r="CS150">
        <f t="shared" si="51"/>
        <v>5000</v>
      </c>
      <c r="CT150">
        <f t="shared" si="52"/>
        <v>0</v>
      </c>
      <c r="CU150">
        <f t="shared" si="53"/>
        <v>0</v>
      </c>
      <c r="CV150">
        <f t="shared" si="54"/>
        <v>0</v>
      </c>
      <c r="CW150">
        <f t="shared" si="55"/>
        <v>0</v>
      </c>
      <c r="CX150">
        <f t="shared" si="56"/>
        <v>0</v>
      </c>
      <c r="CY150">
        <f>CX150*pit_weights!A150</f>
        <v>0</v>
      </c>
    </row>
    <row r="151" spans="1:103">
      <c r="A151">
        <v>267437526</v>
      </c>
      <c r="B151">
        <v>2017</v>
      </c>
      <c r="C151" t="s">
        <v>87</v>
      </c>
      <c r="D151" t="s">
        <v>88</v>
      </c>
      <c r="E151" t="s">
        <v>88</v>
      </c>
      <c r="F151">
        <v>0</v>
      </c>
      <c r="G151">
        <v>0</v>
      </c>
      <c r="H151">
        <v>288302</v>
      </c>
      <c r="I151">
        <v>0</v>
      </c>
      <c r="J151">
        <v>0</v>
      </c>
      <c r="K151">
        <v>0</v>
      </c>
      <c r="L151">
        <v>288302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9007</v>
      </c>
      <c r="X151">
        <v>0</v>
      </c>
      <c r="Y151">
        <v>0</v>
      </c>
      <c r="Z151">
        <v>0</v>
      </c>
      <c r="AA151">
        <v>9007</v>
      </c>
      <c r="AB151">
        <v>297309</v>
      </c>
      <c r="AC151">
        <v>0</v>
      </c>
      <c r="AD151">
        <v>297309</v>
      </c>
      <c r="AE151">
        <v>0</v>
      </c>
      <c r="AF151">
        <v>297309</v>
      </c>
      <c r="AG151">
        <v>0</v>
      </c>
      <c r="AH151">
        <v>0</v>
      </c>
      <c r="AI151">
        <v>9007</v>
      </c>
      <c r="AJ151">
        <v>0</v>
      </c>
      <c r="AK151">
        <v>9007</v>
      </c>
      <c r="AL151">
        <v>288300</v>
      </c>
      <c r="AM151">
        <v>0</v>
      </c>
      <c r="AN151">
        <v>0</v>
      </c>
      <c r="AO151">
        <v>288300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3830</v>
      </c>
      <c r="AV151">
        <v>0</v>
      </c>
      <c r="AW151">
        <v>0</v>
      </c>
      <c r="AX151">
        <v>3830</v>
      </c>
      <c r="AY151">
        <v>3830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32</v>
      </c>
      <c r="CC151">
        <v>0</v>
      </c>
      <c r="CD151">
        <v>0</v>
      </c>
      <c r="CF151">
        <f t="shared" si="38"/>
        <v>297309</v>
      </c>
      <c r="CG151">
        <f t="shared" si="39"/>
        <v>0</v>
      </c>
      <c r="CH151">
        <f t="shared" si="40"/>
        <v>0</v>
      </c>
      <c r="CI151">
        <f t="shared" si="41"/>
        <v>0</v>
      </c>
      <c r="CJ151">
        <f t="shared" si="42"/>
        <v>0</v>
      </c>
      <c r="CK151">
        <f t="shared" si="43"/>
        <v>0</v>
      </c>
      <c r="CL151">
        <f t="shared" si="44"/>
        <v>0</v>
      </c>
      <c r="CM151">
        <f t="shared" si="45"/>
        <v>0</v>
      </c>
      <c r="CN151" s="1">
        <f t="shared" si="46"/>
        <v>4730.9000000000005</v>
      </c>
      <c r="CO151" s="1">
        <f t="shared" si="47"/>
        <v>0</v>
      </c>
      <c r="CP151">
        <f t="shared" si="48"/>
        <v>0</v>
      </c>
      <c r="CQ151">
        <f t="shared" si="49"/>
        <v>4730.9000000000005</v>
      </c>
      <c r="CR151">
        <f t="shared" si="50"/>
        <v>4730.9000000000005</v>
      </c>
      <c r="CS151">
        <f t="shared" si="51"/>
        <v>5000</v>
      </c>
      <c r="CT151">
        <f t="shared" si="52"/>
        <v>0</v>
      </c>
      <c r="CU151">
        <f t="shared" si="53"/>
        <v>0</v>
      </c>
      <c r="CV151">
        <f t="shared" si="54"/>
        <v>0</v>
      </c>
      <c r="CW151">
        <f t="shared" si="55"/>
        <v>0</v>
      </c>
      <c r="CX151">
        <f t="shared" si="56"/>
        <v>0</v>
      </c>
      <c r="CY151">
        <f>CX151*pit_weights!A151</f>
        <v>0</v>
      </c>
    </row>
    <row r="152" spans="1:103">
      <c r="A152">
        <v>267437815</v>
      </c>
      <c r="B152">
        <v>2017</v>
      </c>
      <c r="C152" t="s">
        <v>87</v>
      </c>
      <c r="D152" t="s">
        <v>88</v>
      </c>
      <c r="E152" t="s">
        <v>88</v>
      </c>
      <c r="F152">
        <v>0</v>
      </c>
      <c r="G152">
        <v>0</v>
      </c>
      <c r="H152">
        <v>408412</v>
      </c>
      <c r="I152">
        <v>0</v>
      </c>
      <c r="J152">
        <v>0</v>
      </c>
      <c r="K152">
        <v>0</v>
      </c>
      <c r="L152">
        <v>408412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408412</v>
      </c>
      <c r="AC152">
        <v>0</v>
      </c>
      <c r="AD152">
        <v>408412</v>
      </c>
      <c r="AE152">
        <v>0</v>
      </c>
      <c r="AF152">
        <v>408412</v>
      </c>
      <c r="AG152">
        <v>0</v>
      </c>
      <c r="AH152">
        <v>0</v>
      </c>
      <c r="AI152">
        <v>83400</v>
      </c>
      <c r="AJ152">
        <v>0</v>
      </c>
      <c r="AK152">
        <v>83400</v>
      </c>
      <c r="AL152">
        <v>325010</v>
      </c>
      <c r="AM152">
        <v>0</v>
      </c>
      <c r="AN152">
        <v>0</v>
      </c>
      <c r="AO152">
        <v>325010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7501</v>
      </c>
      <c r="AV152">
        <v>0</v>
      </c>
      <c r="AW152">
        <v>0</v>
      </c>
      <c r="AX152">
        <v>7501</v>
      </c>
      <c r="AY152">
        <v>5000</v>
      </c>
      <c r="AZ152">
        <v>2501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75</v>
      </c>
      <c r="BG152">
        <v>2576</v>
      </c>
      <c r="BH152">
        <v>2576</v>
      </c>
      <c r="BI152">
        <v>0</v>
      </c>
      <c r="BJ152">
        <v>2576</v>
      </c>
      <c r="BK152">
        <v>0</v>
      </c>
      <c r="BL152">
        <v>0</v>
      </c>
      <c r="BM152">
        <v>0</v>
      </c>
      <c r="BN152">
        <v>0</v>
      </c>
      <c r="BO152">
        <v>2576</v>
      </c>
      <c r="BP152">
        <v>0</v>
      </c>
      <c r="BQ152">
        <v>0</v>
      </c>
      <c r="BR152">
        <v>0</v>
      </c>
      <c r="BS152">
        <v>0</v>
      </c>
      <c r="BT152">
        <v>2576</v>
      </c>
      <c r="BU152">
        <v>0</v>
      </c>
      <c r="BV152">
        <v>0</v>
      </c>
      <c r="BW152">
        <v>0</v>
      </c>
      <c r="BX152">
        <v>2576</v>
      </c>
      <c r="BY152">
        <v>2576</v>
      </c>
      <c r="BZ152">
        <v>0</v>
      </c>
      <c r="CA152">
        <v>0</v>
      </c>
      <c r="CB152">
        <v>39</v>
      </c>
      <c r="CC152">
        <v>75</v>
      </c>
      <c r="CD152">
        <v>0</v>
      </c>
      <c r="CF152">
        <f t="shared" si="38"/>
        <v>408412</v>
      </c>
      <c r="CG152">
        <f t="shared" si="39"/>
        <v>0</v>
      </c>
      <c r="CH152">
        <f t="shared" si="40"/>
        <v>0</v>
      </c>
      <c r="CI152">
        <f t="shared" si="41"/>
        <v>0</v>
      </c>
      <c r="CJ152">
        <f t="shared" si="42"/>
        <v>0</v>
      </c>
      <c r="CK152">
        <f t="shared" si="43"/>
        <v>0</v>
      </c>
      <c r="CL152">
        <f t="shared" si="44"/>
        <v>0</v>
      </c>
      <c r="CM152">
        <f t="shared" si="45"/>
        <v>0</v>
      </c>
      <c r="CN152" s="1">
        <f t="shared" si="46"/>
        <v>15841.2</v>
      </c>
      <c r="CO152" s="1">
        <f t="shared" si="47"/>
        <v>10841.2</v>
      </c>
      <c r="CP152">
        <f t="shared" si="48"/>
        <v>0</v>
      </c>
      <c r="CQ152">
        <f t="shared" si="49"/>
        <v>15841.2</v>
      </c>
      <c r="CR152">
        <f t="shared" si="50"/>
        <v>15841.2</v>
      </c>
      <c r="CS152">
        <f t="shared" si="51"/>
        <v>5000</v>
      </c>
      <c r="CT152">
        <f t="shared" si="52"/>
        <v>10841.2</v>
      </c>
      <c r="CU152">
        <f t="shared" si="53"/>
        <v>0</v>
      </c>
      <c r="CV152">
        <f t="shared" si="54"/>
        <v>10841.2</v>
      </c>
      <c r="CW152">
        <f t="shared" si="55"/>
        <v>325.23599999999999</v>
      </c>
      <c r="CX152">
        <f t="shared" si="56"/>
        <v>11166.436000000002</v>
      </c>
      <c r="CY152">
        <f>CX152*pit_weights!A152</f>
        <v>971400091.98260021</v>
      </c>
    </row>
    <row r="153" spans="1:103">
      <c r="A153">
        <v>267438857</v>
      </c>
      <c r="B153">
        <v>2017</v>
      </c>
      <c r="C153" t="s">
        <v>87</v>
      </c>
      <c r="D153" t="s">
        <v>88</v>
      </c>
      <c r="E153" t="s">
        <v>88</v>
      </c>
      <c r="F153">
        <v>0</v>
      </c>
      <c r="G153">
        <v>0</v>
      </c>
      <c r="H153">
        <v>217034</v>
      </c>
      <c r="I153">
        <v>0</v>
      </c>
      <c r="J153">
        <v>0</v>
      </c>
      <c r="K153">
        <v>0</v>
      </c>
      <c r="L153">
        <v>217034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87830</v>
      </c>
      <c r="X153">
        <v>0</v>
      </c>
      <c r="Y153">
        <v>0</v>
      </c>
      <c r="Z153">
        <v>0</v>
      </c>
      <c r="AA153">
        <v>87830</v>
      </c>
      <c r="AB153">
        <v>304864</v>
      </c>
      <c r="AC153">
        <v>0</v>
      </c>
      <c r="AD153">
        <v>304864</v>
      </c>
      <c r="AE153">
        <v>0</v>
      </c>
      <c r="AF153">
        <v>304864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304860</v>
      </c>
      <c r="AM153">
        <v>0</v>
      </c>
      <c r="AN153">
        <v>56920</v>
      </c>
      <c r="AO153">
        <v>361780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11178</v>
      </c>
      <c r="AV153">
        <v>0</v>
      </c>
      <c r="AW153">
        <v>5692</v>
      </c>
      <c r="AX153">
        <v>5486</v>
      </c>
      <c r="AY153">
        <v>5000</v>
      </c>
      <c r="AZ153">
        <v>486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15</v>
      </c>
      <c r="BG153">
        <v>501</v>
      </c>
      <c r="BH153">
        <v>501</v>
      </c>
      <c r="BI153">
        <v>0</v>
      </c>
      <c r="BJ153">
        <v>501</v>
      </c>
      <c r="BK153">
        <v>0</v>
      </c>
      <c r="BL153">
        <v>0</v>
      </c>
      <c r="BM153">
        <v>0</v>
      </c>
      <c r="BN153">
        <v>0</v>
      </c>
      <c r="BO153">
        <v>501</v>
      </c>
      <c r="BP153">
        <v>0</v>
      </c>
      <c r="BQ153">
        <v>0</v>
      </c>
      <c r="BR153">
        <v>0</v>
      </c>
      <c r="BS153">
        <v>0</v>
      </c>
      <c r="BT153">
        <v>501</v>
      </c>
      <c r="BU153">
        <v>0</v>
      </c>
      <c r="BV153">
        <v>0</v>
      </c>
      <c r="BW153">
        <v>0</v>
      </c>
      <c r="BX153">
        <v>500</v>
      </c>
      <c r="BY153">
        <v>500</v>
      </c>
      <c r="BZ153">
        <v>0</v>
      </c>
      <c r="CA153">
        <v>0</v>
      </c>
      <c r="CB153">
        <v>35</v>
      </c>
      <c r="CC153">
        <v>15</v>
      </c>
      <c r="CD153">
        <v>0</v>
      </c>
      <c r="CF153">
        <f t="shared" si="38"/>
        <v>304864</v>
      </c>
      <c r="CG153">
        <f t="shared" si="39"/>
        <v>0</v>
      </c>
      <c r="CH153">
        <f t="shared" si="40"/>
        <v>0</v>
      </c>
      <c r="CI153">
        <f t="shared" si="41"/>
        <v>0</v>
      </c>
      <c r="CJ153">
        <f t="shared" si="42"/>
        <v>0</v>
      </c>
      <c r="CK153">
        <f t="shared" si="43"/>
        <v>0</v>
      </c>
      <c r="CL153">
        <f t="shared" si="44"/>
        <v>0</v>
      </c>
      <c r="CM153">
        <f t="shared" si="45"/>
        <v>0</v>
      </c>
      <c r="CN153" s="1">
        <f t="shared" si="46"/>
        <v>5486.4000000000005</v>
      </c>
      <c r="CO153" s="1">
        <f t="shared" si="47"/>
        <v>486.40000000000003</v>
      </c>
      <c r="CP153">
        <f t="shared" si="48"/>
        <v>0</v>
      </c>
      <c r="CQ153">
        <f t="shared" si="49"/>
        <v>5486.4000000000005</v>
      </c>
      <c r="CR153">
        <f t="shared" si="50"/>
        <v>5486.4000000000005</v>
      </c>
      <c r="CS153">
        <f t="shared" si="51"/>
        <v>5000</v>
      </c>
      <c r="CT153">
        <f t="shared" si="52"/>
        <v>486.40000000000055</v>
      </c>
      <c r="CU153">
        <f t="shared" si="53"/>
        <v>0</v>
      </c>
      <c r="CV153">
        <f t="shared" si="54"/>
        <v>486.40000000000055</v>
      </c>
      <c r="CW153">
        <f t="shared" si="55"/>
        <v>14.592000000000017</v>
      </c>
      <c r="CX153">
        <f t="shared" si="56"/>
        <v>500.99200000000059</v>
      </c>
      <c r="CY153">
        <f>CX153*pit_weights!A153</f>
        <v>43582721.907200053</v>
      </c>
    </row>
    <row r="154" spans="1:103">
      <c r="A154">
        <v>267485353</v>
      </c>
      <c r="B154">
        <v>2017</v>
      </c>
      <c r="C154" t="s">
        <v>87</v>
      </c>
      <c r="D154" t="s">
        <v>88</v>
      </c>
      <c r="E154" t="s">
        <v>88</v>
      </c>
      <c r="F154">
        <v>0</v>
      </c>
      <c r="G154">
        <v>0</v>
      </c>
      <c r="H154">
        <v>250450</v>
      </c>
      <c r="I154">
        <v>0</v>
      </c>
      <c r="J154">
        <v>0</v>
      </c>
      <c r="K154">
        <v>0</v>
      </c>
      <c r="L154">
        <v>250450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250450</v>
      </c>
      <c r="AC154">
        <v>0</v>
      </c>
      <c r="AD154">
        <v>250450</v>
      </c>
      <c r="AE154">
        <v>0</v>
      </c>
      <c r="AF154">
        <v>250450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250450</v>
      </c>
      <c r="AM154">
        <v>0</v>
      </c>
      <c r="AN154">
        <v>0</v>
      </c>
      <c r="AO154">
        <v>250450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45</v>
      </c>
      <c r="AV154">
        <v>0</v>
      </c>
      <c r="AW154">
        <v>0</v>
      </c>
      <c r="AX154">
        <v>45</v>
      </c>
      <c r="AY154">
        <v>45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49</v>
      </c>
      <c r="CC154">
        <v>0</v>
      </c>
      <c r="CD154">
        <v>0</v>
      </c>
      <c r="CF154">
        <f t="shared" si="38"/>
        <v>250450</v>
      </c>
      <c r="CG154">
        <f t="shared" si="39"/>
        <v>0</v>
      </c>
      <c r="CH154">
        <f t="shared" si="40"/>
        <v>0</v>
      </c>
      <c r="CI154">
        <f t="shared" si="41"/>
        <v>0</v>
      </c>
      <c r="CJ154">
        <f t="shared" si="42"/>
        <v>0</v>
      </c>
      <c r="CK154">
        <f t="shared" si="43"/>
        <v>0</v>
      </c>
      <c r="CL154">
        <f t="shared" si="44"/>
        <v>0</v>
      </c>
      <c r="CM154">
        <f t="shared" si="45"/>
        <v>0</v>
      </c>
      <c r="CN154" s="1">
        <f t="shared" si="46"/>
        <v>45</v>
      </c>
      <c r="CO154" s="1">
        <f t="shared" si="47"/>
        <v>0</v>
      </c>
      <c r="CP154">
        <f t="shared" si="48"/>
        <v>0</v>
      </c>
      <c r="CQ154">
        <f t="shared" si="49"/>
        <v>45</v>
      </c>
      <c r="CR154">
        <f t="shared" si="50"/>
        <v>45</v>
      </c>
      <c r="CS154">
        <f t="shared" si="51"/>
        <v>5000</v>
      </c>
      <c r="CT154">
        <f t="shared" si="52"/>
        <v>0</v>
      </c>
      <c r="CU154">
        <f t="shared" si="53"/>
        <v>0</v>
      </c>
      <c r="CV154">
        <f t="shared" si="54"/>
        <v>0</v>
      </c>
      <c r="CW154">
        <f t="shared" si="55"/>
        <v>0</v>
      </c>
      <c r="CX154">
        <f t="shared" si="56"/>
        <v>0</v>
      </c>
      <c r="CY154">
        <f>CX154*pit_weights!A154</f>
        <v>0</v>
      </c>
    </row>
    <row r="155" spans="1:103">
      <c r="A155">
        <v>267497731</v>
      </c>
      <c r="B155">
        <v>2017</v>
      </c>
      <c r="C155" t="s">
        <v>87</v>
      </c>
      <c r="D155" t="s">
        <v>88</v>
      </c>
      <c r="E155" t="s">
        <v>88</v>
      </c>
      <c r="F155">
        <v>0</v>
      </c>
      <c r="G155">
        <v>0</v>
      </c>
      <c r="H155">
        <v>173627</v>
      </c>
      <c r="I155">
        <v>0</v>
      </c>
      <c r="J155">
        <v>0</v>
      </c>
      <c r="K155">
        <v>0</v>
      </c>
      <c r="L155">
        <v>173627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468</v>
      </c>
      <c r="X155">
        <v>0</v>
      </c>
      <c r="Y155">
        <v>0</v>
      </c>
      <c r="Z155">
        <v>0</v>
      </c>
      <c r="AA155">
        <v>468</v>
      </c>
      <c r="AB155">
        <v>174095</v>
      </c>
      <c r="AC155">
        <v>0</v>
      </c>
      <c r="AD155">
        <v>174095</v>
      </c>
      <c r="AE155">
        <v>0</v>
      </c>
      <c r="AF155">
        <v>174095</v>
      </c>
      <c r="AG155">
        <v>0</v>
      </c>
      <c r="AH155">
        <v>0</v>
      </c>
      <c r="AI155">
        <v>468</v>
      </c>
      <c r="AJ155">
        <v>0</v>
      </c>
      <c r="AK155">
        <v>468</v>
      </c>
      <c r="AL155">
        <v>173630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25</v>
      </c>
      <c r="CC155">
        <v>0</v>
      </c>
      <c r="CD155">
        <v>0</v>
      </c>
      <c r="CF155">
        <f t="shared" si="38"/>
        <v>174095</v>
      </c>
      <c r="CG155">
        <f t="shared" si="39"/>
        <v>0</v>
      </c>
      <c r="CH155">
        <f t="shared" si="40"/>
        <v>0</v>
      </c>
      <c r="CI155">
        <f t="shared" si="41"/>
        <v>0</v>
      </c>
      <c r="CJ155">
        <f t="shared" si="42"/>
        <v>0</v>
      </c>
      <c r="CK155">
        <f t="shared" si="43"/>
        <v>0</v>
      </c>
      <c r="CL155">
        <f t="shared" si="44"/>
        <v>0</v>
      </c>
      <c r="CM155">
        <f t="shared" si="45"/>
        <v>0</v>
      </c>
      <c r="CN155" s="1">
        <f t="shared" si="46"/>
        <v>0</v>
      </c>
      <c r="CO155" s="1">
        <f t="shared" si="47"/>
        <v>0</v>
      </c>
      <c r="CP155">
        <f t="shared" si="48"/>
        <v>0</v>
      </c>
      <c r="CQ155">
        <f t="shared" si="49"/>
        <v>0</v>
      </c>
      <c r="CR155">
        <f t="shared" si="50"/>
        <v>0</v>
      </c>
      <c r="CS155">
        <f t="shared" si="51"/>
        <v>5000</v>
      </c>
      <c r="CT155">
        <f t="shared" si="52"/>
        <v>0</v>
      </c>
      <c r="CU155">
        <f t="shared" si="53"/>
        <v>0</v>
      </c>
      <c r="CV155">
        <f t="shared" si="54"/>
        <v>0</v>
      </c>
      <c r="CW155">
        <f t="shared" si="55"/>
        <v>0</v>
      </c>
      <c r="CX155">
        <f t="shared" si="56"/>
        <v>0</v>
      </c>
      <c r="CY155">
        <f>CX155*pit_weights!A155</f>
        <v>0</v>
      </c>
    </row>
    <row r="156" spans="1:103">
      <c r="A156">
        <v>267502092</v>
      </c>
      <c r="B156">
        <v>2017</v>
      </c>
      <c r="C156" t="s">
        <v>87</v>
      </c>
      <c r="D156" t="s">
        <v>88</v>
      </c>
      <c r="E156" t="s">
        <v>88</v>
      </c>
      <c r="F156">
        <v>0</v>
      </c>
      <c r="G156">
        <v>0</v>
      </c>
      <c r="H156">
        <v>329220</v>
      </c>
      <c r="I156">
        <v>0</v>
      </c>
      <c r="J156">
        <v>0</v>
      </c>
      <c r="K156">
        <v>0</v>
      </c>
      <c r="L156">
        <v>329220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329220</v>
      </c>
      <c r="AC156">
        <v>0</v>
      </c>
      <c r="AD156">
        <v>329220</v>
      </c>
      <c r="AE156">
        <v>0</v>
      </c>
      <c r="AF156">
        <v>329220</v>
      </c>
      <c r="AG156">
        <v>0</v>
      </c>
      <c r="AH156">
        <v>0</v>
      </c>
      <c r="AI156">
        <v>9800</v>
      </c>
      <c r="AJ156">
        <v>0</v>
      </c>
      <c r="AK156">
        <v>9800</v>
      </c>
      <c r="AL156">
        <v>319420</v>
      </c>
      <c r="AM156">
        <v>0</v>
      </c>
      <c r="AN156">
        <v>0</v>
      </c>
      <c r="AO156">
        <v>319420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6942</v>
      </c>
      <c r="AV156">
        <v>0</v>
      </c>
      <c r="AW156">
        <v>0</v>
      </c>
      <c r="AX156">
        <v>6942</v>
      </c>
      <c r="AY156">
        <v>5000</v>
      </c>
      <c r="AZ156">
        <v>1942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58</v>
      </c>
      <c r="BG156">
        <v>2000</v>
      </c>
      <c r="BH156">
        <v>2000</v>
      </c>
      <c r="BI156">
        <v>0</v>
      </c>
      <c r="BJ156">
        <v>2000</v>
      </c>
      <c r="BK156">
        <v>0</v>
      </c>
      <c r="BL156">
        <v>0</v>
      </c>
      <c r="BM156">
        <v>0</v>
      </c>
      <c r="BN156">
        <v>0</v>
      </c>
      <c r="BO156">
        <v>2000</v>
      </c>
      <c r="BP156">
        <v>0</v>
      </c>
      <c r="BQ156">
        <v>0</v>
      </c>
      <c r="BR156">
        <v>0</v>
      </c>
      <c r="BS156">
        <v>0</v>
      </c>
      <c r="BT156">
        <v>2000</v>
      </c>
      <c r="BU156">
        <v>0</v>
      </c>
      <c r="BV156">
        <v>0</v>
      </c>
      <c r="BW156">
        <v>0</v>
      </c>
      <c r="BX156">
        <v>2000</v>
      </c>
      <c r="BY156">
        <v>2000</v>
      </c>
      <c r="BZ156">
        <v>0</v>
      </c>
      <c r="CA156">
        <v>0</v>
      </c>
      <c r="CB156">
        <v>27</v>
      </c>
      <c r="CC156">
        <v>58</v>
      </c>
      <c r="CD156">
        <v>0</v>
      </c>
      <c r="CF156">
        <f t="shared" si="38"/>
        <v>329220</v>
      </c>
      <c r="CG156">
        <f t="shared" si="39"/>
        <v>0</v>
      </c>
      <c r="CH156">
        <f t="shared" si="40"/>
        <v>0</v>
      </c>
      <c r="CI156">
        <f t="shared" si="41"/>
        <v>0</v>
      </c>
      <c r="CJ156">
        <f t="shared" si="42"/>
        <v>0</v>
      </c>
      <c r="CK156">
        <f t="shared" si="43"/>
        <v>0</v>
      </c>
      <c r="CL156">
        <f t="shared" si="44"/>
        <v>0</v>
      </c>
      <c r="CM156">
        <f t="shared" si="45"/>
        <v>0</v>
      </c>
      <c r="CN156" s="1">
        <f t="shared" si="46"/>
        <v>7922</v>
      </c>
      <c r="CO156" s="1">
        <f t="shared" si="47"/>
        <v>2922</v>
      </c>
      <c r="CP156">
        <f t="shared" si="48"/>
        <v>0</v>
      </c>
      <c r="CQ156">
        <f t="shared" si="49"/>
        <v>7922</v>
      </c>
      <c r="CR156">
        <f t="shared" si="50"/>
        <v>7922</v>
      </c>
      <c r="CS156">
        <f t="shared" si="51"/>
        <v>5000</v>
      </c>
      <c r="CT156">
        <f t="shared" si="52"/>
        <v>2922</v>
      </c>
      <c r="CU156">
        <f t="shared" si="53"/>
        <v>0</v>
      </c>
      <c r="CV156">
        <f t="shared" si="54"/>
        <v>2922</v>
      </c>
      <c r="CW156">
        <f t="shared" si="55"/>
        <v>87.66</v>
      </c>
      <c r="CX156">
        <f t="shared" si="56"/>
        <v>3009.66</v>
      </c>
      <c r="CY156">
        <f>CX156*pit_weights!A156</f>
        <v>261818900.93099999</v>
      </c>
    </row>
    <row r="157" spans="1:103">
      <c r="A157">
        <v>267537591</v>
      </c>
      <c r="B157">
        <v>2017</v>
      </c>
      <c r="C157" t="s">
        <v>87</v>
      </c>
      <c r="D157" t="s">
        <v>88</v>
      </c>
      <c r="E157" t="s">
        <v>88</v>
      </c>
      <c r="F157">
        <v>160000</v>
      </c>
      <c r="G157">
        <v>0</v>
      </c>
      <c r="H157">
        <v>914836</v>
      </c>
      <c r="I157">
        <v>0</v>
      </c>
      <c r="J157">
        <v>0</v>
      </c>
      <c r="K157">
        <v>0</v>
      </c>
      <c r="L157">
        <v>914836</v>
      </c>
      <c r="M157">
        <v>207157</v>
      </c>
      <c r="N157">
        <v>0</v>
      </c>
      <c r="O157">
        <v>0</v>
      </c>
      <c r="P157">
        <v>0</v>
      </c>
      <c r="Q157">
        <v>0</v>
      </c>
      <c r="R157">
        <v>207157</v>
      </c>
      <c r="S157">
        <v>0</v>
      </c>
      <c r="T157">
        <v>0</v>
      </c>
      <c r="U157">
        <v>0</v>
      </c>
      <c r="V157">
        <v>207157</v>
      </c>
      <c r="W157">
        <v>8403</v>
      </c>
      <c r="X157">
        <v>0</v>
      </c>
      <c r="Y157">
        <v>0</v>
      </c>
      <c r="Z157">
        <v>0</v>
      </c>
      <c r="AA157">
        <v>8403</v>
      </c>
      <c r="AB157">
        <v>1290396</v>
      </c>
      <c r="AC157">
        <v>74000</v>
      </c>
      <c r="AD157">
        <v>1216396</v>
      </c>
      <c r="AE157">
        <v>0</v>
      </c>
      <c r="AF157">
        <v>1216396</v>
      </c>
      <c r="AG157">
        <v>207157</v>
      </c>
      <c r="AH157">
        <v>0</v>
      </c>
      <c r="AI157">
        <v>154231</v>
      </c>
      <c r="AJ157">
        <v>0</v>
      </c>
      <c r="AK157">
        <v>154231</v>
      </c>
      <c r="AL157">
        <v>1062170</v>
      </c>
      <c r="AM157">
        <v>207157</v>
      </c>
      <c r="AN157">
        <v>0</v>
      </c>
      <c r="AO157">
        <v>855013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96003</v>
      </c>
      <c r="AV157">
        <v>31074</v>
      </c>
      <c r="AW157">
        <v>0</v>
      </c>
      <c r="AX157">
        <v>127077</v>
      </c>
      <c r="AY157">
        <v>0</v>
      </c>
      <c r="AZ157">
        <v>127077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3813</v>
      </c>
      <c r="BG157">
        <v>130890</v>
      </c>
      <c r="BH157">
        <v>130890</v>
      </c>
      <c r="BI157">
        <v>0</v>
      </c>
      <c r="BJ157">
        <v>130890</v>
      </c>
      <c r="BK157">
        <v>0</v>
      </c>
      <c r="BL157">
        <v>0</v>
      </c>
      <c r="BM157">
        <v>0</v>
      </c>
      <c r="BN157">
        <v>0</v>
      </c>
      <c r="BO157">
        <v>130890</v>
      </c>
      <c r="BP157">
        <v>0</v>
      </c>
      <c r="BQ157">
        <v>0</v>
      </c>
      <c r="BR157">
        <v>3612</v>
      </c>
      <c r="BS157">
        <v>3612</v>
      </c>
      <c r="BT157">
        <v>134502</v>
      </c>
      <c r="BU157">
        <v>150000</v>
      </c>
      <c r="BV157">
        <v>34000</v>
      </c>
      <c r="BW157">
        <v>0</v>
      </c>
      <c r="BX157">
        <v>0</v>
      </c>
      <c r="BY157">
        <v>184000</v>
      </c>
      <c r="BZ157">
        <v>0</v>
      </c>
      <c r="CA157">
        <v>49500</v>
      </c>
      <c r="CB157">
        <v>28</v>
      </c>
      <c r="CC157">
        <v>3813</v>
      </c>
      <c r="CD157">
        <v>0</v>
      </c>
      <c r="CF157">
        <f t="shared" si="38"/>
        <v>1083239</v>
      </c>
      <c r="CG157">
        <f t="shared" si="39"/>
        <v>31073.55</v>
      </c>
      <c r="CH157">
        <f t="shared" si="40"/>
        <v>0</v>
      </c>
      <c r="CI157">
        <f t="shared" si="41"/>
        <v>31073.55</v>
      </c>
      <c r="CJ157">
        <f t="shared" si="42"/>
        <v>0</v>
      </c>
      <c r="CK157">
        <f t="shared" si="43"/>
        <v>0</v>
      </c>
      <c r="CL157">
        <f t="shared" si="44"/>
        <v>0</v>
      </c>
      <c r="CM157">
        <f t="shared" si="45"/>
        <v>31073.55</v>
      </c>
      <c r="CN157" s="1">
        <f t="shared" si="46"/>
        <v>149971.70000000001</v>
      </c>
      <c r="CO157" s="1">
        <f t="shared" si="47"/>
        <v>144971.70000000001</v>
      </c>
      <c r="CP157">
        <f t="shared" si="48"/>
        <v>124971.7</v>
      </c>
      <c r="CQ157">
        <f t="shared" si="49"/>
        <v>149971.70000000001</v>
      </c>
      <c r="CR157">
        <f t="shared" si="50"/>
        <v>181045.25</v>
      </c>
      <c r="CS157">
        <f t="shared" si="51"/>
        <v>0</v>
      </c>
      <c r="CT157">
        <f t="shared" si="52"/>
        <v>181045.25</v>
      </c>
      <c r="CU157">
        <f t="shared" si="53"/>
        <v>0</v>
      </c>
      <c r="CV157">
        <f t="shared" si="54"/>
        <v>181045.25</v>
      </c>
      <c r="CW157">
        <f t="shared" si="55"/>
        <v>5431.3575000000001</v>
      </c>
      <c r="CX157">
        <f t="shared" si="56"/>
        <v>186476.60750000001</v>
      </c>
      <c r="CY157">
        <f>CX157*pit_weights!A157</f>
        <v>16222131544.756376</v>
      </c>
    </row>
    <row r="158" spans="1:103">
      <c r="A158">
        <v>267548753</v>
      </c>
      <c r="B158">
        <v>2017</v>
      </c>
      <c r="C158" t="s">
        <v>87</v>
      </c>
      <c r="D158" t="s">
        <v>88</v>
      </c>
      <c r="E158" t="s">
        <v>88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1604152</v>
      </c>
      <c r="U158">
        <v>1604152</v>
      </c>
      <c r="V158">
        <v>1604152</v>
      </c>
      <c r="W158">
        <v>114947</v>
      </c>
      <c r="X158">
        <v>0</v>
      </c>
      <c r="Y158">
        <v>0</v>
      </c>
      <c r="Z158">
        <v>0</v>
      </c>
      <c r="AA158">
        <v>114947</v>
      </c>
      <c r="AB158">
        <v>1719099</v>
      </c>
      <c r="AC158">
        <v>311903</v>
      </c>
      <c r="AD158">
        <v>1407196</v>
      </c>
      <c r="AE158">
        <v>0</v>
      </c>
      <c r="AF158">
        <v>1407196</v>
      </c>
      <c r="AG158">
        <v>1292249</v>
      </c>
      <c r="AH158">
        <v>0</v>
      </c>
      <c r="AI158">
        <v>114947</v>
      </c>
      <c r="AJ158">
        <v>0</v>
      </c>
      <c r="AK158">
        <v>114947</v>
      </c>
      <c r="AL158">
        <v>1292250</v>
      </c>
      <c r="AM158">
        <v>1292249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208450</v>
      </c>
      <c r="AW158">
        <v>0</v>
      </c>
      <c r="AX158">
        <v>208450</v>
      </c>
      <c r="AY158">
        <v>0</v>
      </c>
      <c r="AZ158">
        <v>208450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6254</v>
      </c>
      <c r="BG158">
        <v>214704</v>
      </c>
      <c r="BH158">
        <v>214704</v>
      </c>
      <c r="BI158">
        <v>0</v>
      </c>
      <c r="BJ158">
        <v>214704</v>
      </c>
      <c r="BK158">
        <v>0</v>
      </c>
      <c r="BL158">
        <v>0</v>
      </c>
      <c r="BM158">
        <v>0</v>
      </c>
      <c r="BN158">
        <v>0</v>
      </c>
      <c r="BO158">
        <v>214704</v>
      </c>
      <c r="BP158">
        <v>0</v>
      </c>
      <c r="BQ158">
        <v>0</v>
      </c>
      <c r="BR158">
        <v>0</v>
      </c>
      <c r="BS158">
        <v>0</v>
      </c>
      <c r="BT158">
        <v>214704</v>
      </c>
      <c r="BU158">
        <v>330000</v>
      </c>
      <c r="BV158">
        <v>3188</v>
      </c>
      <c r="BW158">
        <v>0</v>
      </c>
      <c r="BX158">
        <v>0</v>
      </c>
      <c r="BY158">
        <v>333188</v>
      </c>
      <c r="BZ158">
        <v>0</v>
      </c>
      <c r="CA158">
        <v>118480</v>
      </c>
      <c r="CB158">
        <v>43</v>
      </c>
      <c r="CC158">
        <v>6254</v>
      </c>
      <c r="CD158">
        <v>0</v>
      </c>
      <c r="CF158">
        <f t="shared" si="38"/>
        <v>114947</v>
      </c>
      <c r="CG158">
        <f t="shared" si="39"/>
        <v>0</v>
      </c>
      <c r="CH158">
        <f t="shared" si="40"/>
        <v>0</v>
      </c>
      <c r="CI158">
        <f t="shared" si="41"/>
        <v>0</v>
      </c>
      <c r="CJ158">
        <f t="shared" si="42"/>
        <v>0</v>
      </c>
      <c r="CK158">
        <f t="shared" si="43"/>
        <v>320830.40000000002</v>
      </c>
      <c r="CL158">
        <f t="shared" si="44"/>
        <v>320830.40000000002</v>
      </c>
      <c r="CM158">
        <f t="shared" si="45"/>
        <v>320830.40000000002</v>
      </c>
      <c r="CN158" s="1">
        <f t="shared" si="46"/>
        <v>0</v>
      </c>
      <c r="CO158" s="1">
        <f t="shared" si="47"/>
        <v>0</v>
      </c>
      <c r="CP158">
        <f t="shared" si="48"/>
        <v>0</v>
      </c>
      <c r="CQ158">
        <f t="shared" si="49"/>
        <v>0</v>
      </c>
      <c r="CR158">
        <f t="shared" si="50"/>
        <v>320830.40000000002</v>
      </c>
      <c r="CS158">
        <f t="shared" si="51"/>
        <v>5000</v>
      </c>
      <c r="CT158">
        <f t="shared" si="52"/>
        <v>315830.40000000002</v>
      </c>
      <c r="CU158">
        <f t="shared" si="53"/>
        <v>0</v>
      </c>
      <c r="CV158">
        <f t="shared" si="54"/>
        <v>315830.40000000002</v>
      </c>
      <c r="CW158">
        <f t="shared" si="55"/>
        <v>9474.9120000000003</v>
      </c>
      <c r="CX158">
        <f t="shared" si="56"/>
        <v>325305.31200000003</v>
      </c>
      <c r="CY158">
        <f>CX158*pit_weights!A158</f>
        <v>28299236211.019203</v>
      </c>
    </row>
    <row r="159" spans="1:103">
      <c r="A159">
        <v>267566687</v>
      </c>
      <c r="B159">
        <v>2017</v>
      </c>
      <c r="C159" t="s">
        <v>87</v>
      </c>
      <c r="D159" t="s">
        <v>88</v>
      </c>
      <c r="E159" t="s">
        <v>88</v>
      </c>
      <c r="F159">
        <v>0</v>
      </c>
      <c r="G159">
        <v>0</v>
      </c>
      <c r="H159">
        <v>360156</v>
      </c>
      <c r="I159">
        <v>0</v>
      </c>
      <c r="J159">
        <v>0</v>
      </c>
      <c r="K159">
        <v>0</v>
      </c>
      <c r="L159">
        <v>360156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814</v>
      </c>
      <c r="X159">
        <v>0</v>
      </c>
      <c r="Y159">
        <v>0</v>
      </c>
      <c r="Z159">
        <v>0</v>
      </c>
      <c r="AA159">
        <v>814</v>
      </c>
      <c r="AB159">
        <v>360970</v>
      </c>
      <c r="AC159">
        <v>0</v>
      </c>
      <c r="AD159">
        <v>360970</v>
      </c>
      <c r="AE159">
        <v>0</v>
      </c>
      <c r="AF159">
        <v>360970</v>
      </c>
      <c r="AG159">
        <v>0</v>
      </c>
      <c r="AH159">
        <v>0</v>
      </c>
      <c r="AI159">
        <v>50914</v>
      </c>
      <c r="AJ159">
        <v>0</v>
      </c>
      <c r="AK159">
        <v>50914</v>
      </c>
      <c r="AL159">
        <v>310060</v>
      </c>
      <c r="AM159">
        <v>0</v>
      </c>
      <c r="AN159">
        <v>0</v>
      </c>
      <c r="AO159">
        <v>310060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6006</v>
      </c>
      <c r="AV159">
        <v>0</v>
      </c>
      <c r="AW159">
        <v>0</v>
      </c>
      <c r="AX159">
        <v>6006</v>
      </c>
      <c r="AY159">
        <v>5000</v>
      </c>
      <c r="AZ159">
        <v>1006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30</v>
      </c>
      <c r="BG159">
        <v>1036</v>
      </c>
      <c r="BH159">
        <v>1036</v>
      </c>
      <c r="BI159">
        <v>0</v>
      </c>
      <c r="BJ159">
        <v>1036</v>
      </c>
      <c r="BK159">
        <v>0</v>
      </c>
      <c r="BL159">
        <v>0</v>
      </c>
      <c r="BM159">
        <v>0</v>
      </c>
      <c r="BN159">
        <v>0</v>
      </c>
      <c r="BO159">
        <v>1036</v>
      </c>
      <c r="BP159">
        <v>0</v>
      </c>
      <c r="BQ159">
        <v>0</v>
      </c>
      <c r="BR159">
        <v>0</v>
      </c>
      <c r="BS159">
        <v>0</v>
      </c>
      <c r="BT159">
        <v>1036</v>
      </c>
      <c r="BU159">
        <v>0</v>
      </c>
      <c r="BV159">
        <v>0</v>
      </c>
      <c r="BW159">
        <v>0</v>
      </c>
      <c r="BX159">
        <v>1050</v>
      </c>
      <c r="BY159">
        <v>1050</v>
      </c>
      <c r="BZ159">
        <v>0</v>
      </c>
      <c r="CA159">
        <v>10</v>
      </c>
      <c r="CB159">
        <v>40</v>
      </c>
      <c r="CC159">
        <v>30</v>
      </c>
      <c r="CD159">
        <v>0</v>
      </c>
      <c r="CF159">
        <f t="shared" si="38"/>
        <v>360970</v>
      </c>
      <c r="CG159">
        <f t="shared" si="39"/>
        <v>0</v>
      </c>
      <c r="CH159">
        <f t="shared" si="40"/>
        <v>0</v>
      </c>
      <c r="CI159">
        <f t="shared" si="41"/>
        <v>0</v>
      </c>
      <c r="CJ159">
        <f t="shared" si="42"/>
        <v>0</v>
      </c>
      <c r="CK159">
        <f t="shared" si="43"/>
        <v>0</v>
      </c>
      <c r="CL159">
        <f t="shared" si="44"/>
        <v>0</v>
      </c>
      <c r="CM159">
        <f t="shared" si="45"/>
        <v>0</v>
      </c>
      <c r="CN159" s="1">
        <f t="shared" si="46"/>
        <v>11097</v>
      </c>
      <c r="CO159" s="1">
        <f t="shared" si="47"/>
        <v>6097</v>
      </c>
      <c r="CP159">
        <f t="shared" si="48"/>
        <v>0</v>
      </c>
      <c r="CQ159">
        <f t="shared" si="49"/>
        <v>11097</v>
      </c>
      <c r="CR159">
        <f t="shared" si="50"/>
        <v>11097</v>
      </c>
      <c r="CS159">
        <f t="shared" si="51"/>
        <v>5000</v>
      </c>
      <c r="CT159">
        <f t="shared" si="52"/>
        <v>6097</v>
      </c>
      <c r="CU159">
        <f t="shared" si="53"/>
        <v>0</v>
      </c>
      <c r="CV159">
        <f t="shared" si="54"/>
        <v>6097</v>
      </c>
      <c r="CW159">
        <f t="shared" si="55"/>
        <v>182.91</v>
      </c>
      <c r="CX159">
        <f t="shared" si="56"/>
        <v>6279.91</v>
      </c>
      <c r="CY159">
        <f>CX159*pit_weights!A159</f>
        <v>546307268.64349997</v>
      </c>
    </row>
    <row r="160" spans="1:103">
      <c r="A160">
        <v>267575919</v>
      </c>
      <c r="B160">
        <v>2017</v>
      </c>
      <c r="C160" t="s">
        <v>87</v>
      </c>
      <c r="D160" t="s">
        <v>88</v>
      </c>
      <c r="E160" t="s">
        <v>88</v>
      </c>
      <c r="F160">
        <v>0</v>
      </c>
      <c r="G160">
        <v>0</v>
      </c>
      <c r="H160">
        <v>370150</v>
      </c>
      <c r="I160">
        <v>0</v>
      </c>
      <c r="J160">
        <v>0</v>
      </c>
      <c r="K160">
        <v>0</v>
      </c>
      <c r="L160">
        <v>370150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370150</v>
      </c>
      <c r="AC160">
        <v>801</v>
      </c>
      <c r="AD160">
        <v>369349</v>
      </c>
      <c r="AE160">
        <v>0</v>
      </c>
      <c r="AF160">
        <v>369349</v>
      </c>
      <c r="AG160">
        <v>0</v>
      </c>
      <c r="AH160">
        <v>0</v>
      </c>
      <c r="AI160">
        <v>30505</v>
      </c>
      <c r="AJ160">
        <v>0</v>
      </c>
      <c r="AK160">
        <v>30505</v>
      </c>
      <c r="AL160">
        <v>338840</v>
      </c>
      <c r="AM160">
        <v>0</v>
      </c>
      <c r="AN160">
        <v>0</v>
      </c>
      <c r="AO160">
        <v>338840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8884</v>
      </c>
      <c r="AV160">
        <v>0</v>
      </c>
      <c r="AW160">
        <v>0</v>
      </c>
      <c r="AX160">
        <v>8884</v>
      </c>
      <c r="AY160">
        <v>5000</v>
      </c>
      <c r="AZ160">
        <v>3884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117</v>
      </c>
      <c r="BG160">
        <v>4001</v>
      </c>
      <c r="BH160">
        <v>4001</v>
      </c>
      <c r="BI160">
        <v>0</v>
      </c>
      <c r="BJ160">
        <v>4001</v>
      </c>
      <c r="BK160">
        <v>0</v>
      </c>
      <c r="BL160">
        <v>0</v>
      </c>
      <c r="BM160">
        <v>0</v>
      </c>
      <c r="BN160">
        <v>0</v>
      </c>
      <c r="BO160">
        <v>4001</v>
      </c>
      <c r="BP160">
        <v>0</v>
      </c>
      <c r="BQ160">
        <v>0</v>
      </c>
      <c r="BR160">
        <v>0</v>
      </c>
      <c r="BS160">
        <v>0</v>
      </c>
      <c r="BT160">
        <v>4001</v>
      </c>
      <c r="BU160">
        <v>0</v>
      </c>
      <c r="BV160">
        <v>0</v>
      </c>
      <c r="BW160">
        <v>0</v>
      </c>
      <c r="BX160">
        <v>4000</v>
      </c>
      <c r="BY160">
        <v>4000</v>
      </c>
      <c r="BZ160">
        <v>0</v>
      </c>
      <c r="CA160">
        <v>0</v>
      </c>
      <c r="CB160">
        <v>58</v>
      </c>
      <c r="CC160">
        <v>117</v>
      </c>
      <c r="CD160">
        <v>0</v>
      </c>
      <c r="CF160">
        <f t="shared" si="38"/>
        <v>370150</v>
      </c>
      <c r="CG160">
        <f t="shared" si="39"/>
        <v>0</v>
      </c>
      <c r="CH160">
        <f t="shared" si="40"/>
        <v>0</v>
      </c>
      <c r="CI160">
        <f t="shared" si="41"/>
        <v>0</v>
      </c>
      <c r="CJ160">
        <f t="shared" si="42"/>
        <v>0</v>
      </c>
      <c r="CK160">
        <f t="shared" si="43"/>
        <v>0</v>
      </c>
      <c r="CL160">
        <f t="shared" si="44"/>
        <v>0</v>
      </c>
      <c r="CM160">
        <f t="shared" si="45"/>
        <v>0</v>
      </c>
      <c r="CN160" s="1">
        <f t="shared" si="46"/>
        <v>12015</v>
      </c>
      <c r="CO160" s="1">
        <f t="shared" si="47"/>
        <v>7015</v>
      </c>
      <c r="CP160">
        <f t="shared" si="48"/>
        <v>0</v>
      </c>
      <c r="CQ160">
        <f t="shared" si="49"/>
        <v>12015</v>
      </c>
      <c r="CR160">
        <f t="shared" si="50"/>
        <v>12015</v>
      </c>
      <c r="CS160">
        <f t="shared" si="51"/>
        <v>5000</v>
      </c>
      <c r="CT160">
        <f t="shared" si="52"/>
        <v>7015</v>
      </c>
      <c r="CU160">
        <f t="shared" si="53"/>
        <v>0</v>
      </c>
      <c r="CV160">
        <f t="shared" si="54"/>
        <v>7015</v>
      </c>
      <c r="CW160">
        <f t="shared" si="55"/>
        <v>210.45</v>
      </c>
      <c r="CX160">
        <f t="shared" si="56"/>
        <v>7225.45</v>
      </c>
      <c r="CY160">
        <f>CX160*pit_weights!A160</f>
        <v>628562488.03250003</v>
      </c>
    </row>
    <row r="161" spans="1:103">
      <c r="A161">
        <v>267576422</v>
      </c>
      <c r="B161">
        <v>2017</v>
      </c>
      <c r="C161" t="s">
        <v>87</v>
      </c>
      <c r="D161" t="s">
        <v>88</v>
      </c>
      <c r="E161" t="s">
        <v>88</v>
      </c>
      <c r="F161">
        <v>0</v>
      </c>
      <c r="G161">
        <v>107904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291752</v>
      </c>
      <c r="X161">
        <v>0</v>
      </c>
      <c r="Y161">
        <v>0</v>
      </c>
      <c r="Z161">
        <v>0</v>
      </c>
      <c r="AA161">
        <v>291752</v>
      </c>
      <c r="AB161">
        <v>399656</v>
      </c>
      <c r="AC161">
        <v>0</v>
      </c>
      <c r="AD161">
        <v>399656</v>
      </c>
      <c r="AE161">
        <v>0</v>
      </c>
      <c r="AF161">
        <v>399656</v>
      </c>
      <c r="AG161">
        <v>0</v>
      </c>
      <c r="AH161">
        <v>0</v>
      </c>
      <c r="AI161">
        <v>31202</v>
      </c>
      <c r="AJ161">
        <v>0</v>
      </c>
      <c r="AK161">
        <v>31202</v>
      </c>
      <c r="AL161">
        <v>368450</v>
      </c>
      <c r="AM161">
        <v>0</v>
      </c>
      <c r="AN161">
        <v>0</v>
      </c>
      <c r="AO161">
        <v>368450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6845</v>
      </c>
      <c r="AV161">
        <v>0</v>
      </c>
      <c r="AW161">
        <v>0</v>
      </c>
      <c r="AX161">
        <v>6845</v>
      </c>
      <c r="AY161">
        <v>5000</v>
      </c>
      <c r="AZ161">
        <v>1845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55</v>
      </c>
      <c r="BG161">
        <v>1900</v>
      </c>
      <c r="BH161">
        <v>1900</v>
      </c>
      <c r="BI161">
        <v>0</v>
      </c>
      <c r="BJ161">
        <v>1900</v>
      </c>
      <c r="BK161">
        <v>0</v>
      </c>
      <c r="BL161">
        <v>0</v>
      </c>
      <c r="BM161">
        <v>0</v>
      </c>
      <c r="BN161">
        <v>0</v>
      </c>
      <c r="BO161">
        <v>1900</v>
      </c>
      <c r="BP161">
        <v>0</v>
      </c>
      <c r="BQ161">
        <v>0</v>
      </c>
      <c r="BR161">
        <v>0</v>
      </c>
      <c r="BS161">
        <v>0</v>
      </c>
      <c r="BT161">
        <v>1900</v>
      </c>
      <c r="BU161">
        <v>0</v>
      </c>
      <c r="BV161">
        <v>200</v>
      </c>
      <c r="BW161">
        <v>0</v>
      </c>
      <c r="BX161">
        <v>1700</v>
      </c>
      <c r="BY161">
        <v>1900</v>
      </c>
      <c r="BZ161">
        <v>0</v>
      </c>
      <c r="CA161">
        <v>0</v>
      </c>
      <c r="CB161">
        <v>73</v>
      </c>
      <c r="CC161">
        <v>55</v>
      </c>
      <c r="CD161">
        <v>1</v>
      </c>
      <c r="CF161">
        <f t="shared" si="38"/>
        <v>399656</v>
      </c>
      <c r="CG161">
        <f t="shared" si="39"/>
        <v>0</v>
      </c>
      <c r="CH161">
        <f t="shared" si="40"/>
        <v>0</v>
      </c>
      <c r="CI161">
        <f t="shared" si="41"/>
        <v>0</v>
      </c>
      <c r="CJ161">
        <f t="shared" si="42"/>
        <v>0</v>
      </c>
      <c r="CK161">
        <f t="shared" si="43"/>
        <v>0</v>
      </c>
      <c r="CL161">
        <f t="shared" si="44"/>
        <v>0</v>
      </c>
      <c r="CM161">
        <f t="shared" si="45"/>
        <v>0</v>
      </c>
      <c r="CN161" s="1">
        <f t="shared" si="46"/>
        <v>14965.6</v>
      </c>
      <c r="CO161" s="1">
        <f t="shared" si="47"/>
        <v>9965.6</v>
      </c>
      <c r="CP161">
        <f t="shared" si="48"/>
        <v>0</v>
      </c>
      <c r="CQ161">
        <f t="shared" si="49"/>
        <v>9965.6</v>
      </c>
      <c r="CR161">
        <f t="shared" si="50"/>
        <v>9965.6</v>
      </c>
      <c r="CS161">
        <f t="shared" si="51"/>
        <v>5000</v>
      </c>
      <c r="CT161">
        <f t="shared" si="52"/>
        <v>4965.6000000000004</v>
      </c>
      <c r="CU161">
        <f t="shared" si="53"/>
        <v>0</v>
      </c>
      <c r="CV161">
        <f t="shared" si="54"/>
        <v>4965.6000000000004</v>
      </c>
      <c r="CW161">
        <f t="shared" si="55"/>
        <v>148.96800000000002</v>
      </c>
      <c r="CX161">
        <f t="shared" si="56"/>
        <v>5114.5680000000002</v>
      </c>
      <c r="CY161">
        <f>CX161*pit_weights!A161</f>
        <v>444930846.83880007</v>
      </c>
    </row>
    <row r="162" spans="1:103">
      <c r="A162">
        <v>267589771</v>
      </c>
      <c r="B162">
        <v>2017</v>
      </c>
      <c r="C162" t="s">
        <v>87</v>
      </c>
      <c r="D162" t="s">
        <v>88</v>
      </c>
      <c r="E162" t="s">
        <v>88</v>
      </c>
      <c r="F162">
        <v>0</v>
      </c>
      <c r="G162">
        <v>0</v>
      </c>
      <c r="H162">
        <v>476508</v>
      </c>
      <c r="I162">
        <v>0</v>
      </c>
      <c r="J162">
        <v>0</v>
      </c>
      <c r="K162">
        <v>0</v>
      </c>
      <c r="L162">
        <v>476508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11099</v>
      </c>
      <c r="X162">
        <v>0</v>
      </c>
      <c r="Y162">
        <v>0</v>
      </c>
      <c r="Z162">
        <v>0</v>
      </c>
      <c r="AA162">
        <v>11099</v>
      </c>
      <c r="AB162">
        <v>487607</v>
      </c>
      <c r="AC162">
        <v>37993</v>
      </c>
      <c r="AD162">
        <v>449614</v>
      </c>
      <c r="AE162">
        <v>0</v>
      </c>
      <c r="AF162">
        <v>449614</v>
      </c>
      <c r="AG162">
        <v>0</v>
      </c>
      <c r="AH162">
        <v>0</v>
      </c>
      <c r="AI162">
        <v>152797</v>
      </c>
      <c r="AJ162">
        <v>0</v>
      </c>
      <c r="AK162">
        <v>152797</v>
      </c>
      <c r="AL162">
        <v>296820</v>
      </c>
      <c r="AM162">
        <v>0</v>
      </c>
      <c r="AN162">
        <v>0</v>
      </c>
      <c r="AO162">
        <v>296820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4682</v>
      </c>
      <c r="AV162">
        <v>0</v>
      </c>
      <c r="AW162">
        <v>0</v>
      </c>
      <c r="AX162">
        <v>4682</v>
      </c>
      <c r="AY162">
        <v>4682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54</v>
      </c>
      <c r="CC162">
        <v>0</v>
      </c>
      <c r="CD162">
        <v>0</v>
      </c>
      <c r="CF162">
        <f t="shared" si="38"/>
        <v>487607</v>
      </c>
      <c r="CG162">
        <f t="shared" si="39"/>
        <v>0</v>
      </c>
      <c r="CH162">
        <f t="shared" si="40"/>
        <v>0</v>
      </c>
      <c r="CI162">
        <f t="shared" si="41"/>
        <v>0</v>
      </c>
      <c r="CJ162">
        <f t="shared" si="42"/>
        <v>0</v>
      </c>
      <c r="CK162">
        <f t="shared" si="43"/>
        <v>0</v>
      </c>
      <c r="CL162">
        <f t="shared" si="44"/>
        <v>0</v>
      </c>
      <c r="CM162">
        <f t="shared" si="45"/>
        <v>0</v>
      </c>
      <c r="CN162" s="1">
        <f t="shared" si="46"/>
        <v>23760.7</v>
      </c>
      <c r="CO162" s="1">
        <f t="shared" si="47"/>
        <v>18760.7</v>
      </c>
      <c r="CP162">
        <f t="shared" si="48"/>
        <v>0</v>
      </c>
      <c r="CQ162">
        <f t="shared" si="49"/>
        <v>23760.7</v>
      </c>
      <c r="CR162">
        <f t="shared" si="50"/>
        <v>23760.7</v>
      </c>
      <c r="CS162">
        <f t="shared" si="51"/>
        <v>5000</v>
      </c>
      <c r="CT162">
        <f t="shared" si="52"/>
        <v>18760.7</v>
      </c>
      <c r="CU162">
        <f t="shared" si="53"/>
        <v>0</v>
      </c>
      <c r="CV162">
        <f t="shared" si="54"/>
        <v>18760.7</v>
      </c>
      <c r="CW162">
        <f t="shared" si="55"/>
        <v>562.82100000000003</v>
      </c>
      <c r="CX162">
        <f t="shared" si="56"/>
        <v>19323.521000000001</v>
      </c>
      <c r="CY162">
        <f>CX162*pit_weights!A162</f>
        <v>1681008163.8248501</v>
      </c>
    </row>
    <row r="163" spans="1:103">
      <c r="A163">
        <v>267600012</v>
      </c>
      <c r="B163">
        <v>2017</v>
      </c>
      <c r="C163" t="s">
        <v>87</v>
      </c>
      <c r="D163" t="s">
        <v>88</v>
      </c>
      <c r="E163" t="s">
        <v>88</v>
      </c>
      <c r="F163">
        <v>0</v>
      </c>
      <c r="G163">
        <v>0</v>
      </c>
      <c r="H163">
        <v>329130</v>
      </c>
      <c r="I163">
        <v>0</v>
      </c>
      <c r="J163">
        <v>0</v>
      </c>
      <c r="K163">
        <v>0</v>
      </c>
      <c r="L163">
        <v>329130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329130</v>
      </c>
      <c r="AC163">
        <v>0</v>
      </c>
      <c r="AD163">
        <v>329130</v>
      </c>
      <c r="AE163">
        <v>0</v>
      </c>
      <c r="AF163">
        <v>329130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329130</v>
      </c>
      <c r="AM163">
        <v>0</v>
      </c>
      <c r="AN163">
        <v>110100</v>
      </c>
      <c r="AO163">
        <v>439230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18923</v>
      </c>
      <c r="AV163">
        <v>0</v>
      </c>
      <c r="AW163">
        <v>11010</v>
      </c>
      <c r="AX163">
        <v>7913</v>
      </c>
      <c r="AY163">
        <v>5000</v>
      </c>
      <c r="AZ163">
        <v>2913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87</v>
      </c>
      <c r="BG163">
        <v>3000</v>
      </c>
      <c r="BH163">
        <v>3000</v>
      </c>
      <c r="BI163">
        <v>0</v>
      </c>
      <c r="BJ163">
        <v>3000</v>
      </c>
      <c r="BK163">
        <v>0</v>
      </c>
      <c r="BL163">
        <v>0</v>
      </c>
      <c r="BM163">
        <v>0</v>
      </c>
      <c r="BN163">
        <v>0</v>
      </c>
      <c r="BO163">
        <v>3000</v>
      </c>
      <c r="BP163">
        <v>0</v>
      </c>
      <c r="BQ163">
        <v>0</v>
      </c>
      <c r="BR163">
        <v>0</v>
      </c>
      <c r="BS163">
        <v>0</v>
      </c>
      <c r="BT163">
        <v>3000</v>
      </c>
      <c r="BU163">
        <v>0</v>
      </c>
      <c r="BV163">
        <v>0</v>
      </c>
      <c r="BW163">
        <v>0</v>
      </c>
      <c r="BX163">
        <v>3000</v>
      </c>
      <c r="BY163">
        <v>3000</v>
      </c>
      <c r="BZ163">
        <v>0</v>
      </c>
      <c r="CA163">
        <v>0</v>
      </c>
      <c r="CB163">
        <v>24</v>
      </c>
      <c r="CC163">
        <v>87</v>
      </c>
      <c r="CD163">
        <v>0</v>
      </c>
      <c r="CF163">
        <f t="shared" si="38"/>
        <v>329130</v>
      </c>
      <c r="CG163">
        <f t="shared" si="39"/>
        <v>0</v>
      </c>
      <c r="CH163">
        <f t="shared" si="40"/>
        <v>0</v>
      </c>
      <c r="CI163">
        <f t="shared" si="41"/>
        <v>0</v>
      </c>
      <c r="CJ163">
        <f t="shared" si="42"/>
        <v>0</v>
      </c>
      <c r="CK163">
        <f t="shared" si="43"/>
        <v>0</v>
      </c>
      <c r="CL163">
        <f t="shared" si="44"/>
        <v>0</v>
      </c>
      <c r="CM163">
        <f t="shared" si="45"/>
        <v>0</v>
      </c>
      <c r="CN163" s="1">
        <f t="shared" si="46"/>
        <v>7913</v>
      </c>
      <c r="CO163" s="1">
        <f t="shared" si="47"/>
        <v>2913</v>
      </c>
      <c r="CP163">
        <f t="shared" si="48"/>
        <v>0</v>
      </c>
      <c r="CQ163">
        <f t="shared" si="49"/>
        <v>7913</v>
      </c>
      <c r="CR163">
        <f t="shared" si="50"/>
        <v>7913</v>
      </c>
      <c r="CS163">
        <f t="shared" si="51"/>
        <v>5000</v>
      </c>
      <c r="CT163">
        <f t="shared" si="52"/>
        <v>2913</v>
      </c>
      <c r="CU163">
        <f t="shared" si="53"/>
        <v>0</v>
      </c>
      <c r="CV163">
        <f t="shared" si="54"/>
        <v>2913</v>
      </c>
      <c r="CW163">
        <f t="shared" si="55"/>
        <v>87.39</v>
      </c>
      <c r="CX163">
        <f t="shared" si="56"/>
        <v>3000.39</v>
      </c>
      <c r="CY163">
        <f>CX163*pit_weights!A163</f>
        <v>261012477.21150002</v>
      </c>
    </row>
    <row r="164" spans="1:103">
      <c r="A164">
        <v>267646979</v>
      </c>
      <c r="B164">
        <v>2017</v>
      </c>
      <c r="C164" t="s">
        <v>87</v>
      </c>
      <c r="D164" t="s">
        <v>88</v>
      </c>
      <c r="E164" t="s">
        <v>88</v>
      </c>
      <c r="F164">
        <v>0</v>
      </c>
      <c r="G164">
        <v>0</v>
      </c>
      <c r="H164">
        <v>258219</v>
      </c>
      <c r="I164">
        <v>0</v>
      </c>
      <c r="J164">
        <v>0</v>
      </c>
      <c r="K164">
        <v>0</v>
      </c>
      <c r="L164">
        <v>258219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1141</v>
      </c>
      <c r="X164">
        <v>0</v>
      </c>
      <c r="Y164">
        <v>0</v>
      </c>
      <c r="Z164">
        <v>0</v>
      </c>
      <c r="AA164">
        <v>1141</v>
      </c>
      <c r="AB164">
        <v>259360</v>
      </c>
      <c r="AC164">
        <v>0</v>
      </c>
      <c r="AD164">
        <v>259360</v>
      </c>
      <c r="AE164">
        <v>0</v>
      </c>
      <c r="AF164">
        <v>259360</v>
      </c>
      <c r="AG164">
        <v>0</v>
      </c>
      <c r="AH164">
        <v>0</v>
      </c>
      <c r="AI164">
        <v>1141</v>
      </c>
      <c r="AJ164">
        <v>0</v>
      </c>
      <c r="AK164">
        <v>1141</v>
      </c>
      <c r="AL164">
        <v>258220</v>
      </c>
      <c r="AM164">
        <v>0</v>
      </c>
      <c r="AN164">
        <v>0</v>
      </c>
      <c r="AO164">
        <v>258220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822</v>
      </c>
      <c r="AV164">
        <v>0</v>
      </c>
      <c r="AW164">
        <v>0</v>
      </c>
      <c r="AX164">
        <v>822</v>
      </c>
      <c r="AY164">
        <v>822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32</v>
      </c>
      <c r="CC164">
        <v>0</v>
      </c>
      <c r="CD164">
        <v>0</v>
      </c>
      <c r="CF164">
        <f t="shared" si="38"/>
        <v>259360</v>
      </c>
      <c r="CG164">
        <f t="shared" si="39"/>
        <v>0</v>
      </c>
      <c r="CH164">
        <f t="shared" si="40"/>
        <v>0</v>
      </c>
      <c r="CI164">
        <f t="shared" si="41"/>
        <v>0</v>
      </c>
      <c r="CJ164">
        <f t="shared" si="42"/>
        <v>0</v>
      </c>
      <c r="CK164">
        <f t="shared" si="43"/>
        <v>0</v>
      </c>
      <c r="CL164">
        <f t="shared" si="44"/>
        <v>0</v>
      </c>
      <c r="CM164">
        <f t="shared" si="45"/>
        <v>0</v>
      </c>
      <c r="CN164" s="1">
        <f t="shared" si="46"/>
        <v>936</v>
      </c>
      <c r="CO164" s="1">
        <f t="shared" si="47"/>
        <v>0</v>
      </c>
      <c r="CP164">
        <f t="shared" si="48"/>
        <v>0</v>
      </c>
      <c r="CQ164">
        <f t="shared" si="49"/>
        <v>936</v>
      </c>
      <c r="CR164">
        <f t="shared" si="50"/>
        <v>936</v>
      </c>
      <c r="CS164">
        <f t="shared" si="51"/>
        <v>5000</v>
      </c>
      <c r="CT164">
        <f t="shared" si="52"/>
        <v>0</v>
      </c>
      <c r="CU164">
        <f t="shared" si="53"/>
        <v>0</v>
      </c>
      <c r="CV164">
        <f t="shared" si="54"/>
        <v>0</v>
      </c>
      <c r="CW164">
        <f t="shared" si="55"/>
        <v>0</v>
      </c>
      <c r="CX164">
        <f t="shared" si="56"/>
        <v>0</v>
      </c>
      <c r="CY164">
        <f>CX164*pit_weights!A164</f>
        <v>0</v>
      </c>
    </row>
    <row r="165" spans="1:103">
      <c r="A165">
        <v>267659398</v>
      </c>
      <c r="B165">
        <v>2017</v>
      </c>
      <c r="C165" t="s">
        <v>87</v>
      </c>
      <c r="D165" t="s">
        <v>88</v>
      </c>
      <c r="E165" t="s">
        <v>88</v>
      </c>
      <c r="F165">
        <v>0</v>
      </c>
      <c r="G165">
        <v>0</v>
      </c>
      <c r="H165">
        <v>277925</v>
      </c>
      <c r="I165">
        <v>0</v>
      </c>
      <c r="J165">
        <v>0</v>
      </c>
      <c r="K165">
        <v>0</v>
      </c>
      <c r="L165">
        <v>277925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2894</v>
      </c>
      <c r="X165">
        <v>0</v>
      </c>
      <c r="Y165">
        <v>0</v>
      </c>
      <c r="Z165">
        <v>0</v>
      </c>
      <c r="AA165">
        <v>2894</v>
      </c>
      <c r="AB165">
        <v>280819</v>
      </c>
      <c r="AC165">
        <v>0</v>
      </c>
      <c r="AD165">
        <v>280819</v>
      </c>
      <c r="AE165">
        <v>0</v>
      </c>
      <c r="AF165">
        <v>280819</v>
      </c>
      <c r="AG165">
        <v>0</v>
      </c>
      <c r="AH165">
        <v>0</v>
      </c>
      <c r="AI165">
        <v>2894</v>
      </c>
      <c r="AJ165">
        <v>0</v>
      </c>
      <c r="AK165">
        <v>2894</v>
      </c>
      <c r="AL165">
        <v>277930</v>
      </c>
      <c r="AM165">
        <v>0</v>
      </c>
      <c r="AN165">
        <v>0</v>
      </c>
      <c r="AO165">
        <v>277930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2793</v>
      </c>
      <c r="AV165">
        <v>0</v>
      </c>
      <c r="AW165">
        <v>0</v>
      </c>
      <c r="AX165">
        <v>2793</v>
      </c>
      <c r="AY165">
        <v>2793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45</v>
      </c>
      <c r="CC165">
        <v>0</v>
      </c>
      <c r="CD165">
        <v>0</v>
      </c>
      <c r="CF165">
        <f t="shared" si="38"/>
        <v>280819</v>
      </c>
      <c r="CG165">
        <f t="shared" si="39"/>
        <v>0</v>
      </c>
      <c r="CH165">
        <f t="shared" si="40"/>
        <v>0</v>
      </c>
      <c r="CI165">
        <f t="shared" si="41"/>
        <v>0</v>
      </c>
      <c r="CJ165">
        <f t="shared" si="42"/>
        <v>0</v>
      </c>
      <c r="CK165">
        <f t="shared" si="43"/>
        <v>0</v>
      </c>
      <c r="CL165">
        <f t="shared" si="44"/>
        <v>0</v>
      </c>
      <c r="CM165">
        <f t="shared" si="45"/>
        <v>0</v>
      </c>
      <c r="CN165" s="1">
        <f t="shared" si="46"/>
        <v>3081.9</v>
      </c>
      <c r="CO165" s="1">
        <f t="shared" si="47"/>
        <v>0</v>
      </c>
      <c r="CP165">
        <f t="shared" si="48"/>
        <v>0</v>
      </c>
      <c r="CQ165">
        <f t="shared" si="49"/>
        <v>3081.9</v>
      </c>
      <c r="CR165">
        <f t="shared" si="50"/>
        <v>3081.9</v>
      </c>
      <c r="CS165">
        <f t="shared" si="51"/>
        <v>5000</v>
      </c>
      <c r="CT165">
        <f t="shared" si="52"/>
        <v>0</v>
      </c>
      <c r="CU165">
        <f t="shared" si="53"/>
        <v>0</v>
      </c>
      <c r="CV165">
        <f t="shared" si="54"/>
        <v>0</v>
      </c>
      <c r="CW165">
        <f t="shared" si="55"/>
        <v>0</v>
      </c>
      <c r="CX165">
        <f t="shared" si="56"/>
        <v>0</v>
      </c>
      <c r="CY165">
        <f>CX165*pit_weights!A165</f>
        <v>0</v>
      </c>
    </row>
    <row r="166" spans="1:103">
      <c r="A166">
        <v>267669568</v>
      </c>
      <c r="B166">
        <v>2017</v>
      </c>
      <c r="C166" t="s">
        <v>87</v>
      </c>
      <c r="D166" t="s">
        <v>88</v>
      </c>
      <c r="E166" t="s">
        <v>88</v>
      </c>
      <c r="F166">
        <v>0</v>
      </c>
      <c r="G166">
        <v>0</v>
      </c>
      <c r="H166">
        <v>371200</v>
      </c>
      <c r="I166">
        <v>0</v>
      </c>
      <c r="J166">
        <v>0</v>
      </c>
      <c r="K166">
        <v>0</v>
      </c>
      <c r="L166">
        <v>371200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1850</v>
      </c>
      <c r="X166">
        <v>0</v>
      </c>
      <c r="Y166">
        <v>0</v>
      </c>
      <c r="Z166">
        <v>0</v>
      </c>
      <c r="AA166">
        <v>1850</v>
      </c>
      <c r="AB166">
        <v>373050</v>
      </c>
      <c r="AC166">
        <v>0</v>
      </c>
      <c r="AD166">
        <v>373050</v>
      </c>
      <c r="AE166">
        <v>0</v>
      </c>
      <c r="AF166">
        <v>373050</v>
      </c>
      <c r="AG166">
        <v>0</v>
      </c>
      <c r="AH166">
        <v>0</v>
      </c>
      <c r="AI166">
        <v>63350</v>
      </c>
      <c r="AJ166">
        <v>0</v>
      </c>
      <c r="AK166">
        <v>63350</v>
      </c>
      <c r="AL166">
        <v>309700</v>
      </c>
      <c r="AM166">
        <v>0</v>
      </c>
      <c r="AN166">
        <v>0</v>
      </c>
      <c r="AO166">
        <v>309700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5970</v>
      </c>
      <c r="AV166">
        <v>0</v>
      </c>
      <c r="AW166">
        <v>0</v>
      </c>
      <c r="AX166">
        <v>5970</v>
      </c>
      <c r="AY166">
        <v>5000</v>
      </c>
      <c r="AZ166">
        <v>970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29</v>
      </c>
      <c r="BG166">
        <v>999</v>
      </c>
      <c r="BH166">
        <v>999</v>
      </c>
      <c r="BI166">
        <v>0</v>
      </c>
      <c r="BJ166">
        <v>999</v>
      </c>
      <c r="BK166">
        <v>0</v>
      </c>
      <c r="BL166">
        <v>0</v>
      </c>
      <c r="BM166">
        <v>0</v>
      </c>
      <c r="BN166">
        <v>0</v>
      </c>
      <c r="BO166">
        <v>999</v>
      </c>
      <c r="BP166">
        <v>0</v>
      </c>
      <c r="BQ166">
        <v>0</v>
      </c>
      <c r="BR166">
        <v>0</v>
      </c>
      <c r="BS166">
        <v>0</v>
      </c>
      <c r="BT166">
        <v>999</v>
      </c>
      <c r="BU166">
        <v>0</v>
      </c>
      <c r="BV166">
        <v>0</v>
      </c>
      <c r="BW166">
        <v>0</v>
      </c>
      <c r="BX166">
        <v>1000</v>
      </c>
      <c r="BY166">
        <v>1000</v>
      </c>
      <c r="BZ166">
        <v>0</v>
      </c>
      <c r="CA166">
        <v>0</v>
      </c>
      <c r="CB166">
        <v>45</v>
      </c>
      <c r="CC166">
        <v>29</v>
      </c>
      <c r="CD166">
        <v>0</v>
      </c>
      <c r="CF166">
        <f t="shared" si="38"/>
        <v>373050</v>
      </c>
      <c r="CG166">
        <f t="shared" si="39"/>
        <v>0</v>
      </c>
      <c r="CH166">
        <f t="shared" si="40"/>
        <v>0</v>
      </c>
      <c r="CI166">
        <f t="shared" si="41"/>
        <v>0</v>
      </c>
      <c r="CJ166">
        <f t="shared" si="42"/>
        <v>0</v>
      </c>
      <c r="CK166">
        <f t="shared" si="43"/>
        <v>0</v>
      </c>
      <c r="CL166">
        <f t="shared" si="44"/>
        <v>0</v>
      </c>
      <c r="CM166">
        <f t="shared" si="45"/>
        <v>0</v>
      </c>
      <c r="CN166" s="1">
        <f t="shared" si="46"/>
        <v>12305</v>
      </c>
      <c r="CO166" s="1">
        <f t="shared" si="47"/>
        <v>7305</v>
      </c>
      <c r="CP166">
        <f t="shared" si="48"/>
        <v>0</v>
      </c>
      <c r="CQ166">
        <f t="shared" si="49"/>
        <v>12305</v>
      </c>
      <c r="CR166">
        <f t="shared" si="50"/>
        <v>12305</v>
      </c>
      <c r="CS166">
        <f t="shared" si="51"/>
        <v>5000</v>
      </c>
      <c r="CT166">
        <f t="shared" si="52"/>
        <v>7305</v>
      </c>
      <c r="CU166">
        <f t="shared" si="53"/>
        <v>0</v>
      </c>
      <c r="CV166">
        <f t="shared" si="54"/>
        <v>7305</v>
      </c>
      <c r="CW166">
        <f t="shared" si="55"/>
        <v>219.15</v>
      </c>
      <c r="CX166">
        <f t="shared" si="56"/>
        <v>7524.15</v>
      </c>
      <c r="CY166">
        <f>CX166*pit_weights!A166</f>
        <v>654547252.32749999</v>
      </c>
    </row>
    <row r="167" spans="1:103">
      <c r="A167">
        <v>267679409</v>
      </c>
      <c r="B167">
        <v>2017</v>
      </c>
      <c r="C167" t="s">
        <v>87</v>
      </c>
      <c r="D167" t="s">
        <v>88</v>
      </c>
      <c r="E167" t="s">
        <v>88</v>
      </c>
      <c r="F167">
        <v>0</v>
      </c>
      <c r="G167">
        <v>0</v>
      </c>
      <c r="H167">
        <v>68370</v>
      </c>
      <c r="I167">
        <v>0</v>
      </c>
      <c r="J167">
        <v>0</v>
      </c>
      <c r="K167">
        <v>0</v>
      </c>
      <c r="L167">
        <v>68370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232391</v>
      </c>
      <c r="X167">
        <v>0</v>
      </c>
      <c r="Y167">
        <v>0</v>
      </c>
      <c r="Z167">
        <v>0</v>
      </c>
      <c r="AA167">
        <v>232391</v>
      </c>
      <c r="AB167">
        <v>300761</v>
      </c>
      <c r="AC167">
        <v>0</v>
      </c>
      <c r="AD167">
        <v>300761</v>
      </c>
      <c r="AE167">
        <v>0</v>
      </c>
      <c r="AF167">
        <v>300761</v>
      </c>
      <c r="AG167">
        <v>0</v>
      </c>
      <c r="AH167">
        <v>0</v>
      </c>
      <c r="AI167">
        <v>6641</v>
      </c>
      <c r="AJ167">
        <v>0</v>
      </c>
      <c r="AK167">
        <v>6641</v>
      </c>
      <c r="AL167">
        <v>294120</v>
      </c>
      <c r="AM167">
        <v>0</v>
      </c>
      <c r="AN167">
        <v>190000</v>
      </c>
      <c r="AO167">
        <v>484120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23412</v>
      </c>
      <c r="AV167">
        <v>0</v>
      </c>
      <c r="AW167">
        <v>19000</v>
      </c>
      <c r="AX167">
        <v>4412</v>
      </c>
      <c r="AY167">
        <v>4412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33</v>
      </c>
      <c r="CC167">
        <v>0</v>
      </c>
      <c r="CD167">
        <v>0</v>
      </c>
      <c r="CF167">
        <f t="shared" si="38"/>
        <v>300761</v>
      </c>
      <c r="CG167">
        <f t="shared" si="39"/>
        <v>0</v>
      </c>
      <c r="CH167">
        <f t="shared" si="40"/>
        <v>0</v>
      </c>
      <c r="CI167">
        <f t="shared" si="41"/>
        <v>0</v>
      </c>
      <c r="CJ167">
        <f t="shared" si="42"/>
        <v>0</v>
      </c>
      <c r="CK167">
        <f t="shared" si="43"/>
        <v>0</v>
      </c>
      <c r="CL167">
        <f t="shared" si="44"/>
        <v>0</v>
      </c>
      <c r="CM167">
        <f t="shared" si="45"/>
        <v>0</v>
      </c>
      <c r="CN167" s="1">
        <f t="shared" si="46"/>
        <v>5076.1000000000004</v>
      </c>
      <c r="CO167" s="1">
        <f t="shared" si="47"/>
        <v>76.100000000000009</v>
      </c>
      <c r="CP167">
        <f t="shared" si="48"/>
        <v>0</v>
      </c>
      <c r="CQ167">
        <f t="shared" si="49"/>
        <v>5076.1000000000004</v>
      </c>
      <c r="CR167">
        <f t="shared" si="50"/>
        <v>5076.1000000000004</v>
      </c>
      <c r="CS167">
        <f t="shared" si="51"/>
        <v>5000</v>
      </c>
      <c r="CT167">
        <f t="shared" si="52"/>
        <v>76.100000000000364</v>
      </c>
      <c r="CU167">
        <f t="shared" si="53"/>
        <v>0</v>
      </c>
      <c r="CV167">
        <f t="shared" si="54"/>
        <v>76.100000000000364</v>
      </c>
      <c r="CW167">
        <f t="shared" si="55"/>
        <v>2.283000000000011</v>
      </c>
      <c r="CX167">
        <f t="shared" si="56"/>
        <v>78.383000000000379</v>
      </c>
      <c r="CY167">
        <f>CX167*pit_weights!A167</f>
        <v>6818760.5615500333</v>
      </c>
    </row>
    <row r="168" spans="1:103">
      <c r="A168">
        <v>267687089</v>
      </c>
      <c r="B168">
        <v>2017</v>
      </c>
      <c r="C168" t="s">
        <v>87</v>
      </c>
      <c r="D168" t="s">
        <v>88</v>
      </c>
      <c r="E168" t="s">
        <v>88</v>
      </c>
      <c r="F168">
        <v>0</v>
      </c>
      <c r="G168">
        <v>0</v>
      </c>
      <c r="H168">
        <v>853304</v>
      </c>
      <c r="I168">
        <v>0</v>
      </c>
      <c r="J168">
        <v>0</v>
      </c>
      <c r="K168">
        <v>0</v>
      </c>
      <c r="L168">
        <v>853304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853304</v>
      </c>
      <c r="AC168">
        <v>0</v>
      </c>
      <c r="AD168">
        <v>853304</v>
      </c>
      <c r="AE168">
        <v>0</v>
      </c>
      <c r="AF168">
        <v>853304</v>
      </c>
      <c r="AG168">
        <v>0</v>
      </c>
      <c r="AH168">
        <v>0</v>
      </c>
      <c r="AI168">
        <v>38580</v>
      </c>
      <c r="AJ168">
        <v>0</v>
      </c>
      <c r="AK168">
        <v>38580</v>
      </c>
      <c r="AL168">
        <v>814720</v>
      </c>
      <c r="AM168">
        <v>0</v>
      </c>
      <c r="AN168">
        <v>0</v>
      </c>
      <c r="AO168">
        <v>814720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87944</v>
      </c>
      <c r="AV168">
        <v>0</v>
      </c>
      <c r="AW168">
        <v>0</v>
      </c>
      <c r="AX168">
        <v>87944</v>
      </c>
      <c r="AY168">
        <v>0</v>
      </c>
      <c r="AZ168">
        <v>87944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2638</v>
      </c>
      <c r="BG168">
        <v>90582</v>
      </c>
      <c r="BH168">
        <v>90582</v>
      </c>
      <c r="BI168">
        <v>0</v>
      </c>
      <c r="BJ168">
        <v>90582</v>
      </c>
      <c r="BK168">
        <v>0</v>
      </c>
      <c r="BL168">
        <v>0</v>
      </c>
      <c r="BM168">
        <v>0</v>
      </c>
      <c r="BN168">
        <v>0</v>
      </c>
      <c r="BO168">
        <v>90582</v>
      </c>
      <c r="BP168">
        <v>0</v>
      </c>
      <c r="BQ168">
        <v>672</v>
      </c>
      <c r="BR168">
        <v>1695</v>
      </c>
      <c r="BS168">
        <v>2367</v>
      </c>
      <c r="BT168">
        <v>92949</v>
      </c>
      <c r="BU168">
        <v>0</v>
      </c>
      <c r="BV168">
        <v>56930</v>
      </c>
      <c r="BW168">
        <v>0</v>
      </c>
      <c r="BX168">
        <v>36019</v>
      </c>
      <c r="BY168">
        <v>92949</v>
      </c>
      <c r="BZ168">
        <v>0</v>
      </c>
      <c r="CA168">
        <v>0</v>
      </c>
      <c r="CB168">
        <v>29</v>
      </c>
      <c r="CC168">
        <v>2638</v>
      </c>
      <c r="CD168">
        <v>0</v>
      </c>
      <c r="CF168">
        <f t="shared" si="38"/>
        <v>853304</v>
      </c>
      <c r="CG168">
        <f t="shared" si="39"/>
        <v>0</v>
      </c>
      <c r="CH168">
        <f t="shared" si="40"/>
        <v>0</v>
      </c>
      <c r="CI168">
        <f t="shared" si="41"/>
        <v>0</v>
      </c>
      <c r="CJ168">
        <f t="shared" si="42"/>
        <v>0</v>
      </c>
      <c r="CK168">
        <f t="shared" si="43"/>
        <v>0</v>
      </c>
      <c r="CL168">
        <f t="shared" si="44"/>
        <v>0</v>
      </c>
      <c r="CM168">
        <f t="shared" si="45"/>
        <v>0</v>
      </c>
      <c r="CN168" s="1">
        <f t="shared" si="46"/>
        <v>95660.800000000003</v>
      </c>
      <c r="CO168" s="1">
        <f t="shared" si="47"/>
        <v>90660.800000000003</v>
      </c>
      <c r="CP168">
        <f t="shared" si="48"/>
        <v>70660.800000000003</v>
      </c>
      <c r="CQ168">
        <f t="shared" si="49"/>
        <v>95660.800000000003</v>
      </c>
      <c r="CR168">
        <f t="shared" si="50"/>
        <v>95660.800000000003</v>
      </c>
      <c r="CS168">
        <f t="shared" si="51"/>
        <v>0</v>
      </c>
      <c r="CT168">
        <f t="shared" si="52"/>
        <v>95660.800000000003</v>
      </c>
      <c r="CU168">
        <f t="shared" si="53"/>
        <v>0</v>
      </c>
      <c r="CV168">
        <f t="shared" si="54"/>
        <v>95660.800000000003</v>
      </c>
      <c r="CW168">
        <f t="shared" si="55"/>
        <v>2869.8240000000001</v>
      </c>
      <c r="CX168">
        <f t="shared" si="56"/>
        <v>98530.623999999996</v>
      </c>
      <c r="CY168">
        <f>CX168*pit_weights!A168</f>
        <v>8571459794.0384007</v>
      </c>
    </row>
    <row r="169" spans="1:103">
      <c r="A169">
        <v>267702895</v>
      </c>
      <c r="B169">
        <v>2017</v>
      </c>
      <c r="C169" t="s">
        <v>87</v>
      </c>
      <c r="D169" t="s">
        <v>88</v>
      </c>
      <c r="E169" t="s">
        <v>88</v>
      </c>
      <c r="F169">
        <v>0</v>
      </c>
      <c r="G169">
        <v>0</v>
      </c>
      <c r="H169">
        <v>318216</v>
      </c>
      <c r="I169">
        <v>0</v>
      </c>
      <c r="J169">
        <v>0</v>
      </c>
      <c r="K169">
        <v>0</v>
      </c>
      <c r="L169">
        <v>318216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318216</v>
      </c>
      <c r="AC169">
        <v>0</v>
      </c>
      <c r="AD169">
        <v>318216</v>
      </c>
      <c r="AE169">
        <v>0</v>
      </c>
      <c r="AF169">
        <v>318216</v>
      </c>
      <c r="AG169">
        <v>0</v>
      </c>
      <c r="AH169">
        <v>0</v>
      </c>
      <c r="AI169">
        <v>25000</v>
      </c>
      <c r="AJ169">
        <v>0</v>
      </c>
      <c r="AK169">
        <v>25000</v>
      </c>
      <c r="AL169">
        <v>293220</v>
      </c>
      <c r="AM169">
        <v>0</v>
      </c>
      <c r="AN169">
        <v>0</v>
      </c>
      <c r="AO169">
        <v>293220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4322</v>
      </c>
      <c r="AV169">
        <v>0</v>
      </c>
      <c r="AW169">
        <v>0</v>
      </c>
      <c r="AX169">
        <v>4322</v>
      </c>
      <c r="AY169">
        <v>4322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31</v>
      </c>
      <c r="CC169">
        <v>0</v>
      </c>
      <c r="CD169">
        <v>0</v>
      </c>
      <c r="CF169">
        <f t="shared" si="38"/>
        <v>318216</v>
      </c>
      <c r="CG169">
        <f t="shared" si="39"/>
        <v>0</v>
      </c>
      <c r="CH169">
        <f t="shared" si="40"/>
        <v>0</v>
      </c>
      <c r="CI169">
        <f t="shared" si="41"/>
        <v>0</v>
      </c>
      <c r="CJ169">
        <f t="shared" si="42"/>
        <v>0</v>
      </c>
      <c r="CK169">
        <f t="shared" si="43"/>
        <v>0</v>
      </c>
      <c r="CL169">
        <f t="shared" si="44"/>
        <v>0</v>
      </c>
      <c r="CM169">
        <f t="shared" si="45"/>
        <v>0</v>
      </c>
      <c r="CN169" s="1">
        <f t="shared" si="46"/>
        <v>6821.6</v>
      </c>
      <c r="CO169" s="1">
        <f t="shared" si="47"/>
        <v>1821.6000000000001</v>
      </c>
      <c r="CP169">
        <f t="shared" si="48"/>
        <v>0</v>
      </c>
      <c r="CQ169">
        <f t="shared" si="49"/>
        <v>6821.6</v>
      </c>
      <c r="CR169">
        <f t="shared" si="50"/>
        <v>6821.6</v>
      </c>
      <c r="CS169">
        <f t="shared" si="51"/>
        <v>5000</v>
      </c>
      <c r="CT169">
        <f t="shared" si="52"/>
        <v>1821.6000000000004</v>
      </c>
      <c r="CU169">
        <f t="shared" si="53"/>
        <v>0</v>
      </c>
      <c r="CV169">
        <f t="shared" si="54"/>
        <v>1821.6000000000004</v>
      </c>
      <c r="CW169">
        <f t="shared" si="55"/>
        <v>54.64800000000001</v>
      </c>
      <c r="CX169">
        <f t="shared" si="56"/>
        <v>1876.2480000000003</v>
      </c>
      <c r="CY169">
        <f>CX169*pit_weights!A169</f>
        <v>163220160.82680005</v>
      </c>
    </row>
    <row r="170" spans="1:103">
      <c r="A170">
        <v>267711539</v>
      </c>
      <c r="B170">
        <v>2017</v>
      </c>
      <c r="C170" t="s">
        <v>87</v>
      </c>
      <c r="D170" t="s">
        <v>88</v>
      </c>
      <c r="E170" t="s">
        <v>88</v>
      </c>
      <c r="F170">
        <v>0</v>
      </c>
      <c r="G170">
        <v>0</v>
      </c>
      <c r="H170">
        <v>211550</v>
      </c>
      <c r="I170">
        <v>0</v>
      </c>
      <c r="J170">
        <v>0</v>
      </c>
      <c r="K170">
        <v>0</v>
      </c>
      <c r="L170">
        <v>211550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81000</v>
      </c>
      <c r="X170">
        <v>0</v>
      </c>
      <c r="Y170">
        <v>0</v>
      </c>
      <c r="Z170">
        <v>0</v>
      </c>
      <c r="AA170">
        <v>81000</v>
      </c>
      <c r="AB170">
        <v>292550</v>
      </c>
      <c r="AC170">
        <v>0</v>
      </c>
      <c r="AD170">
        <v>292550</v>
      </c>
      <c r="AE170">
        <v>0</v>
      </c>
      <c r="AF170">
        <v>292550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292550</v>
      </c>
      <c r="AM170">
        <v>0</v>
      </c>
      <c r="AN170">
        <v>0</v>
      </c>
      <c r="AO170">
        <v>292550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4255</v>
      </c>
      <c r="AV170">
        <v>0</v>
      </c>
      <c r="AW170">
        <v>0</v>
      </c>
      <c r="AX170">
        <v>4255</v>
      </c>
      <c r="AY170">
        <v>4255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106</v>
      </c>
      <c r="BW170">
        <v>0</v>
      </c>
      <c r="BX170">
        <v>0</v>
      </c>
      <c r="BY170">
        <v>106</v>
      </c>
      <c r="BZ170">
        <v>0</v>
      </c>
      <c r="CA170">
        <v>110</v>
      </c>
      <c r="CB170">
        <v>52</v>
      </c>
      <c r="CC170">
        <v>0</v>
      </c>
      <c r="CD170">
        <v>0</v>
      </c>
      <c r="CF170">
        <f t="shared" si="38"/>
        <v>292550</v>
      </c>
      <c r="CG170">
        <f t="shared" si="39"/>
        <v>0</v>
      </c>
      <c r="CH170">
        <f t="shared" si="40"/>
        <v>0</v>
      </c>
      <c r="CI170">
        <f t="shared" si="41"/>
        <v>0</v>
      </c>
      <c r="CJ170">
        <f t="shared" si="42"/>
        <v>0</v>
      </c>
      <c r="CK170">
        <f t="shared" si="43"/>
        <v>0</v>
      </c>
      <c r="CL170">
        <f t="shared" si="44"/>
        <v>0</v>
      </c>
      <c r="CM170">
        <f t="shared" si="45"/>
        <v>0</v>
      </c>
      <c r="CN170" s="1">
        <f t="shared" si="46"/>
        <v>4255</v>
      </c>
      <c r="CO170" s="1">
        <f t="shared" si="47"/>
        <v>0</v>
      </c>
      <c r="CP170">
        <f t="shared" si="48"/>
        <v>0</v>
      </c>
      <c r="CQ170">
        <f t="shared" si="49"/>
        <v>4255</v>
      </c>
      <c r="CR170">
        <f t="shared" si="50"/>
        <v>4255</v>
      </c>
      <c r="CS170">
        <f t="shared" si="51"/>
        <v>5000</v>
      </c>
      <c r="CT170">
        <f t="shared" si="52"/>
        <v>0</v>
      </c>
      <c r="CU170">
        <f t="shared" si="53"/>
        <v>0</v>
      </c>
      <c r="CV170">
        <f t="shared" si="54"/>
        <v>0</v>
      </c>
      <c r="CW170">
        <f t="shared" si="55"/>
        <v>0</v>
      </c>
      <c r="CX170">
        <f t="shared" si="56"/>
        <v>0</v>
      </c>
      <c r="CY170">
        <f>CX170*pit_weights!A170</f>
        <v>0</v>
      </c>
    </row>
    <row r="171" spans="1:103">
      <c r="A171">
        <v>267721237</v>
      </c>
      <c r="B171">
        <v>2017</v>
      </c>
      <c r="C171" t="s">
        <v>87</v>
      </c>
      <c r="D171" t="s">
        <v>88</v>
      </c>
      <c r="E171" t="s">
        <v>88</v>
      </c>
      <c r="F171">
        <v>0</v>
      </c>
      <c r="G171">
        <v>0</v>
      </c>
      <c r="H171">
        <v>222915</v>
      </c>
      <c r="I171">
        <v>0</v>
      </c>
      <c r="J171">
        <v>0</v>
      </c>
      <c r="K171">
        <v>0</v>
      </c>
      <c r="L171">
        <v>222915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1902</v>
      </c>
      <c r="X171">
        <v>0</v>
      </c>
      <c r="Y171">
        <v>0</v>
      </c>
      <c r="Z171">
        <v>0</v>
      </c>
      <c r="AA171">
        <v>1902</v>
      </c>
      <c r="AB171">
        <v>224817</v>
      </c>
      <c r="AC171">
        <v>0</v>
      </c>
      <c r="AD171">
        <v>224817</v>
      </c>
      <c r="AE171">
        <v>0</v>
      </c>
      <c r="AF171">
        <v>224817</v>
      </c>
      <c r="AG171">
        <v>0</v>
      </c>
      <c r="AH171">
        <v>0</v>
      </c>
      <c r="AI171">
        <v>1799</v>
      </c>
      <c r="AJ171">
        <v>0</v>
      </c>
      <c r="AK171">
        <v>1799</v>
      </c>
      <c r="AL171">
        <v>223020</v>
      </c>
      <c r="AM171">
        <v>0</v>
      </c>
      <c r="AN171">
        <v>139920</v>
      </c>
      <c r="AO171">
        <v>362940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45</v>
      </c>
      <c r="CC171">
        <v>0</v>
      </c>
      <c r="CD171">
        <v>0</v>
      </c>
      <c r="CF171">
        <f t="shared" si="38"/>
        <v>224817</v>
      </c>
      <c r="CG171">
        <f t="shared" si="39"/>
        <v>0</v>
      </c>
      <c r="CH171">
        <f t="shared" si="40"/>
        <v>0</v>
      </c>
      <c r="CI171">
        <f t="shared" si="41"/>
        <v>0</v>
      </c>
      <c r="CJ171">
        <f t="shared" si="42"/>
        <v>0</v>
      </c>
      <c r="CK171">
        <f t="shared" si="43"/>
        <v>0</v>
      </c>
      <c r="CL171">
        <f t="shared" si="44"/>
        <v>0</v>
      </c>
      <c r="CM171">
        <f t="shared" si="45"/>
        <v>0</v>
      </c>
      <c r="CN171" s="1">
        <f t="shared" si="46"/>
        <v>0</v>
      </c>
      <c r="CO171" s="1">
        <f t="shared" si="47"/>
        <v>0</v>
      </c>
      <c r="CP171">
        <f t="shared" si="48"/>
        <v>0</v>
      </c>
      <c r="CQ171">
        <f t="shared" si="49"/>
        <v>0</v>
      </c>
      <c r="CR171">
        <f t="shared" si="50"/>
        <v>0</v>
      </c>
      <c r="CS171">
        <f t="shared" si="51"/>
        <v>5000</v>
      </c>
      <c r="CT171">
        <f t="shared" si="52"/>
        <v>0</v>
      </c>
      <c r="CU171">
        <f t="shared" si="53"/>
        <v>0</v>
      </c>
      <c r="CV171">
        <f t="shared" si="54"/>
        <v>0</v>
      </c>
      <c r="CW171">
        <f t="shared" si="55"/>
        <v>0</v>
      </c>
      <c r="CX171">
        <f t="shared" si="56"/>
        <v>0</v>
      </c>
      <c r="CY171">
        <f>CX171*pit_weights!A171</f>
        <v>0</v>
      </c>
    </row>
    <row r="172" spans="1:103">
      <c r="A172">
        <v>267728754</v>
      </c>
      <c r="B172">
        <v>2017</v>
      </c>
      <c r="C172" t="s">
        <v>87</v>
      </c>
      <c r="D172" t="s">
        <v>88</v>
      </c>
      <c r="E172" t="s">
        <v>88</v>
      </c>
      <c r="F172">
        <v>0</v>
      </c>
      <c r="G172">
        <v>0</v>
      </c>
      <c r="H172">
        <v>268048</v>
      </c>
      <c r="I172">
        <v>0</v>
      </c>
      <c r="J172">
        <v>0</v>
      </c>
      <c r="K172">
        <v>0</v>
      </c>
      <c r="L172">
        <v>268048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268048</v>
      </c>
      <c r="AC172">
        <v>0</v>
      </c>
      <c r="AD172">
        <v>268048</v>
      </c>
      <c r="AE172">
        <v>0</v>
      </c>
      <c r="AF172">
        <v>268048</v>
      </c>
      <c r="AG172">
        <v>0</v>
      </c>
      <c r="AH172">
        <v>0</v>
      </c>
      <c r="AI172">
        <v>4769</v>
      </c>
      <c r="AJ172">
        <v>0</v>
      </c>
      <c r="AK172">
        <v>4769</v>
      </c>
      <c r="AL172">
        <v>263280</v>
      </c>
      <c r="AM172">
        <v>0</v>
      </c>
      <c r="AN172">
        <v>0</v>
      </c>
      <c r="AO172">
        <v>263280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1328</v>
      </c>
      <c r="AV172">
        <v>0</v>
      </c>
      <c r="AW172">
        <v>0</v>
      </c>
      <c r="AX172">
        <v>1328</v>
      </c>
      <c r="AY172">
        <v>1328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44</v>
      </c>
      <c r="CC172">
        <v>0</v>
      </c>
      <c r="CD172">
        <v>0</v>
      </c>
      <c r="CF172">
        <f t="shared" si="38"/>
        <v>268048</v>
      </c>
      <c r="CG172">
        <f t="shared" si="39"/>
        <v>0</v>
      </c>
      <c r="CH172">
        <f t="shared" si="40"/>
        <v>0</v>
      </c>
      <c r="CI172">
        <f t="shared" si="41"/>
        <v>0</v>
      </c>
      <c r="CJ172">
        <f t="shared" si="42"/>
        <v>0</v>
      </c>
      <c r="CK172">
        <f t="shared" si="43"/>
        <v>0</v>
      </c>
      <c r="CL172">
        <f t="shared" si="44"/>
        <v>0</v>
      </c>
      <c r="CM172">
        <f t="shared" si="45"/>
        <v>0</v>
      </c>
      <c r="CN172" s="1">
        <f t="shared" si="46"/>
        <v>1804.8000000000002</v>
      </c>
      <c r="CO172" s="1">
        <f t="shared" si="47"/>
        <v>0</v>
      </c>
      <c r="CP172">
        <f t="shared" si="48"/>
        <v>0</v>
      </c>
      <c r="CQ172">
        <f t="shared" si="49"/>
        <v>1804.8000000000002</v>
      </c>
      <c r="CR172">
        <f t="shared" si="50"/>
        <v>1804.8000000000002</v>
      </c>
      <c r="CS172">
        <f t="shared" si="51"/>
        <v>5000</v>
      </c>
      <c r="CT172">
        <f t="shared" si="52"/>
        <v>0</v>
      </c>
      <c r="CU172">
        <f t="shared" si="53"/>
        <v>0</v>
      </c>
      <c r="CV172">
        <f t="shared" si="54"/>
        <v>0</v>
      </c>
      <c r="CW172">
        <f t="shared" si="55"/>
        <v>0</v>
      </c>
      <c r="CX172">
        <f t="shared" si="56"/>
        <v>0</v>
      </c>
      <c r="CY172">
        <f>CX172*pit_weights!A172</f>
        <v>0</v>
      </c>
    </row>
    <row r="173" spans="1:103">
      <c r="A173">
        <v>267732448</v>
      </c>
      <c r="B173">
        <v>2017</v>
      </c>
      <c r="C173" t="s">
        <v>87</v>
      </c>
      <c r="D173" t="s">
        <v>88</v>
      </c>
      <c r="E173" t="s">
        <v>88</v>
      </c>
      <c r="F173">
        <v>0</v>
      </c>
      <c r="G173">
        <v>0</v>
      </c>
      <c r="H173">
        <v>356229</v>
      </c>
      <c r="I173">
        <v>0</v>
      </c>
      <c r="J173">
        <v>0</v>
      </c>
      <c r="K173">
        <v>0</v>
      </c>
      <c r="L173">
        <v>356229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26856</v>
      </c>
      <c r="X173">
        <v>0</v>
      </c>
      <c r="Y173">
        <v>0</v>
      </c>
      <c r="Z173">
        <v>0</v>
      </c>
      <c r="AA173">
        <v>26856</v>
      </c>
      <c r="AB173">
        <v>383085</v>
      </c>
      <c r="AC173">
        <v>0</v>
      </c>
      <c r="AD173">
        <v>383085</v>
      </c>
      <c r="AE173">
        <v>0</v>
      </c>
      <c r="AF173">
        <v>383085</v>
      </c>
      <c r="AG173">
        <v>0</v>
      </c>
      <c r="AH173">
        <v>0</v>
      </c>
      <c r="AI173">
        <v>72720</v>
      </c>
      <c r="AJ173">
        <v>0</v>
      </c>
      <c r="AK173">
        <v>72720</v>
      </c>
      <c r="AL173">
        <v>310370</v>
      </c>
      <c r="AM173">
        <v>0</v>
      </c>
      <c r="AN173">
        <v>0</v>
      </c>
      <c r="AO173">
        <v>310370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6037</v>
      </c>
      <c r="AV173">
        <v>0</v>
      </c>
      <c r="AW173">
        <v>0</v>
      </c>
      <c r="AX173">
        <v>6037</v>
      </c>
      <c r="AY173">
        <v>5000</v>
      </c>
      <c r="AZ173">
        <v>1037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31</v>
      </c>
      <c r="BG173">
        <v>1068</v>
      </c>
      <c r="BH173">
        <v>1068</v>
      </c>
      <c r="BI173">
        <v>0</v>
      </c>
      <c r="BJ173">
        <v>1068</v>
      </c>
      <c r="BK173">
        <v>0</v>
      </c>
      <c r="BL173">
        <v>0</v>
      </c>
      <c r="BM173">
        <v>0</v>
      </c>
      <c r="BN173">
        <v>0</v>
      </c>
      <c r="BO173">
        <v>1068</v>
      </c>
      <c r="BP173">
        <v>0</v>
      </c>
      <c r="BQ173">
        <v>0</v>
      </c>
      <c r="BR173">
        <v>0</v>
      </c>
      <c r="BS173">
        <v>0</v>
      </c>
      <c r="BT173">
        <v>1068</v>
      </c>
      <c r="BU173">
        <v>0</v>
      </c>
      <c r="BV173">
        <v>2277</v>
      </c>
      <c r="BW173">
        <v>0</v>
      </c>
      <c r="BX173">
        <v>0</v>
      </c>
      <c r="BY173">
        <v>2277</v>
      </c>
      <c r="BZ173">
        <v>0</v>
      </c>
      <c r="CA173">
        <v>1210</v>
      </c>
      <c r="CB173">
        <v>47</v>
      </c>
      <c r="CC173">
        <v>31</v>
      </c>
      <c r="CD173">
        <v>0</v>
      </c>
      <c r="CF173">
        <f t="shared" si="38"/>
        <v>383085</v>
      </c>
      <c r="CG173">
        <f t="shared" si="39"/>
        <v>0</v>
      </c>
      <c r="CH173">
        <f t="shared" si="40"/>
        <v>0</v>
      </c>
      <c r="CI173">
        <f t="shared" si="41"/>
        <v>0</v>
      </c>
      <c r="CJ173">
        <f t="shared" si="42"/>
        <v>0</v>
      </c>
      <c r="CK173">
        <f t="shared" si="43"/>
        <v>0</v>
      </c>
      <c r="CL173">
        <f t="shared" si="44"/>
        <v>0</v>
      </c>
      <c r="CM173">
        <f t="shared" si="45"/>
        <v>0</v>
      </c>
      <c r="CN173" s="1">
        <f t="shared" si="46"/>
        <v>13308.5</v>
      </c>
      <c r="CO173" s="1">
        <f t="shared" si="47"/>
        <v>8308.5</v>
      </c>
      <c r="CP173">
        <f t="shared" si="48"/>
        <v>0</v>
      </c>
      <c r="CQ173">
        <f t="shared" si="49"/>
        <v>13308.5</v>
      </c>
      <c r="CR173">
        <f t="shared" si="50"/>
        <v>13308.5</v>
      </c>
      <c r="CS173">
        <f t="shared" si="51"/>
        <v>5000</v>
      </c>
      <c r="CT173">
        <f t="shared" si="52"/>
        <v>8308.5</v>
      </c>
      <c r="CU173">
        <f t="shared" si="53"/>
        <v>0</v>
      </c>
      <c r="CV173">
        <f t="shared" si="54"/>
        <v>8308.5</v>
      </c>
      <c r="CW173">
        <f t="shared" si="55"/>
        <v>249.255</v>
      </c>
      <c r="CX173">
        <f t="shared" si="56"/>
        <v>8557.7549999999992</v>
      </c>
      <c r="CY173">
        <f>CX173*pit_weights!A173</f>
        <v>744463497.05174994</v>
      </c>
    </row>
    <row r="174" spans="1:103">
      <c r="A174">
        <v>267753758</v>
      </c>
      <c r="B174">
        <v>2017</v>
      </c>
      <c r="C174" t="s">
        <v>87</v>
      </c>
      <c r="D174" t="s">
        <v>88</v>
      </c>
      <c r="E174" t="s">
        <v>88</v>
      </c>
      <c r="F174">
        <v>0</v>
      </c>
      <c r="G174">
        <v>0</v>
      </c>
      <c r="H174">
        <v>305000</v>
      </c>
      <c r="I174">
        <v>0</v>
      </c>
      <c r="J174">
        <v>0</v>
      </c>
      <c r="K174">
        <v>0</v>
      </c>
      <c r="L174">
        <v>305000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305000</v>
      </c>
      <c r="AC174">
        <v>0</v>
      </c>
      <c r="AD174">
        <v>305000</v>
      </c>
      <c r="AE174">
        <v>0</v>
      </c>
      <c r="AF174">
        <v>305000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305000</v>
      </c>
      <c r="AM174">
        <v>0</v>
      </c>
      <c r="AN174">
        <v>0</v>
      </c>
      <c r="AO174">
        <v>305000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5500</v>
      </c>
      <c r="AV174">
        <v>0</v>
      </c>
      <c r="AW174">
        <v>0</v>
      </c>
      <c r="AX174">
        <v>5500</v>
      </c>
      <c r="AY174">
        <v>5000</v>
      </c>
      <c r="AZ174">
        <v>500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15</v>
      </c>
      <c r="BG174">
        <v>515</v>
      </c>
      <c r="BH174">
        <v>515</v>
      </c>
      <c r="BI174">
        <v>0</v>
      </c>
      <c r="BJ174">
        <v>515</v>
      </c>
      <c r="BK174">
        <v>0</v>
      </c>
      <c r="BL174">
        <v>0</v>
      </c>
      <c r="BM174">
        <v>0</v>
      </c>
      <c r="BN174">
        <v>0</v>
      </c>
      <c r="BO174">
        <v>515</v>
      </c>
      <c r="BP174">
        <v>0</v>
      </c>
      <c r="BQ174">
        <v>0</v>
      </c>
      <c r="BR174">
        <v>0</v>
      </c>
      <c r="BS174">
        <v>0</v>
      </c>
      <c r="BT174">
        <v>515</v>
      </c>
      <c r="BU174">
        <v>0</v>
      </c>
      <c r="BV174">
        <v>0</v>
      </c>
      <c r="BW174">
        <v>0</v>
      </c>
      <c r="BX174">
        <v>520</v>
      </c>
      <c r="BY174">
        <v>520</v>
      </c>
      <c r="BZ174">
        <v>0</v>
      </c>
      <c r="CA174">
        <v>0</v>
      </c>
      <c r="CB174">
        <v>43</v>
      </c>
      <c r="CC174">
        <v>15</v>
      </c>
      <c r="CD174">
        <v>0</v>
      </c>
      <c r="CF174">
        <f t="shared" si="38"/>
        <v>305000</v>
      </c>
      <c r="CG174">
        <f t="shared" si="39"/>
        <v>0</v>
      </c>
      <c r="CH174">
        <f t="shared" si="40"/>
        <v>0</v>
      </c>
      <c r="CI174">
        <f t="shared" si="41"/>
        <v>0</v>
      </c>
      <c r="CJ174">
        <f t="shared" si="42"/>
        <v>0</v>
      </c>
      <c r="CK174">
        <f t="shared" si="43"/>
        <v>0</v>
      </c>
      <c r="CL174">
        <f t="shared" si="44"/>
        <v>0</v>
      </c>
      <c r="CM174">
        <f t="shared" si="45"/>
        <v>0</v>
      </c>
      <c r="CN174" s="1">
        <f t="shared" si="46"/>
        <v>5500</v>
      </c>
      <c r="CO174" s="1">
        <f t="shared" si="47"/>
        <v>500</v>
      </c>
      <c r="CP174">
        <f t="shared" si="48"/>
        <v>0</v>
      </c>
      <c r="CQ174">
        <f t="shared" si="49"/>
        <v>5500</v>
      </c>
      <c r="CR174">
        <f t="shared" si="50"/>
        <v>5500</v>
      </c>
      <c r="CS174">
        <f t="shared" si="51"/>
        <v>5000</v>
      </c>
      <c r="CT174">
        <f t="shared" si="52"/>
        <v>500</v>
      </c>
      <c r="CU174">
        <f t="shared" si="53"/>
        <v>0</v>
      </c>
      <c r="CV174">
        <f t="shared" si="54"/>
        <v>500</v>
      </c>
      <c r="CW174">
        <f t="shared" si="55"/>
        <v>15</v>
      </c>
      <c r="CX174">
        <f t="shared" si="56"/>
        <v>515</v>
      </c>
      <c r="CY174">
        <f>CX174*pit_weights!A174</f>
        <v>44801317.75</v>
      </c>
    </row>
    <row r="175" spans="1:103">
      <c r="A175">
        <v>267764491</v>
      </c>
      <c r="B175">
        <v>2017</v>
      </c>
      <c r="C175" t="s">
        <v>87</v>
      </c>
      <c r="D175" t="s">
        <v>88</v>
      </c>
      <c r="E175" t="s">
        <v>88</v>
      </c>
      <c r="F175">
        <v>0</v>
      </c>
      <c r="G175">
        <v>0</v>
      </c>
      <c r="H175">
        <v>400500</v>
      </c>
      <c r="I175">
        <v>0</v>
      </c>
      <c r="J175">
        <v>0</v>
      </c>
      <c r="K175">
        <v>0</v>
      </c>
      <c r="L175">
        <v>400500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7800</v>
      </c>
      <c r="X175">
        <v>0</v>
      </c>
      <c r="Y175">
        <v>0</v>
      </c>
      <c r="Z175">
        <v>0</v>
      </c>
      <c r="AA175">
        <v>7800</v>
      </c>
      <c r="AB175">
        <v>408300</v>
      </c>
      <c r="AC175">
        <v>0</v>
      </c>
      <c r="AD175">
        <v>408300</v>
      </c>
      <c r="AE175">
        <v>0</v>
      </c>
      <c r="AF175">
        <v>408300</v>
      </c>
      <c r="AG175">
        <v>0</v>
      </c>
      <c r="AH175">
        <v>0</v>
      </c>
      <c r="AI175">
        <v>75000</v>
      </c>
      <c r="AJ175">
        <v>0</v>
      </c>
      <c r="AK175">
        <v>75000</v>
      </c>
      <c r="AL175">
        <v>333300</v>
      </c>
      <c r="AM175">
        <v>0</v>
      </c>
      <c r="AN175">
        <v>0</v>
      </c>
      <c r="AO175">
        <v>333300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8330</v>
      </c>
      <c r="AV175">
        <v>0</v>
      </c>
      <c r="AW175">
        <v>0</v>
      </c>
      <c r="AX175">
        <v>8330</v>
      </c>
      <c r="AY175">
        <v>5000</v>
      </c>
      <c r="AZ175">
        <v>3330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100</v>
      </c>
      <c r="BG175">
        <v>3430</v>
      </c>
      <c r="BH175">
        <v>3430</v>
      </c>
      <c r="BI175">
        <v>0</v>
      </c>
      <c r="BJ175">
        <v>3430</v>
      </c>
      <c r="BK175">
        <v>0</v>
      </c>
      <c r="BL175">
        <v>0</v>
      </c>
      <c r="BM175">
        <v>0</v>
      </c>
      <c r="BN175">
        <v>0</v>
      </c>
      <c r="BO175">
        <v>3430</v>
      </c>
      <c r="BP175">
        <v>0</v>
      </c>
      <c r="BQ175">
        <v>0</v>
      </c>
      <c r="BR175">
        <v>0</v>
      </c>
      <c r="BS175">
        <v>0</v>
      </c>
      <c r="BT175">
        <v>3430</v>
      </c>
      <c r="BU175">
        <v>0</v>
      </c>
      <c r="BV175">
        <v>0</v>
      </c>
      <c r="BW175">
        <v>0</v>
      </c>
      <c r="BX175">
        <v>3430</v>
      </c>
      <c r="BY175">
        <v>3430</v>
      </c>
      <c r="BZ175">
        <v>0</v>
      </c>
      <c r="CA175">
        <v>0</v>
      </c>
      <c r="CB175">
        <v>30</v>
      </c>
      <c r="CC175">
        <v>100</v>
      </c>
      <c r="CD175">
        <v>0</v>
      </c>
      <c r="CF175">
        <f t="shared" si="38"/>
        <v>408300</v>
      </c>
      <c r="CG175">
        <f t="shared" si="39"/>
        <v>0</v>
      </c>
      <c r="CH175">
        <f t="shared" si="40"/>
        <v>0</v>
      </c>
      <c r="CI175">
        <f t="shared" si="41"/>
        <v>0</v>
      </c>
      <c r="CJ175">
        <f t="shared" si="42"/>
        <v>0</v>
      </c>
      <c r="CK175">
        <f t="shared" si="43"/>
        <v>0</v>
      </c>
      <c r="CL175">
        <f t="shared" si="44"/>
        <v>0</v>
      </c>
      <c r="CM175">
        <f t="shared" si="45"/>
        <v>0</v>
      </c>
      <c r="CN175" s="1">
        <f t="shared" si="46"/>
        <v>15830</v>
      </c>
      <c r="CO175" s="1">
        <f t="shared" si="47"/>
        <v>10830</v>
      </c>
      <c r="CP175">
        <f t="shared" si="48"/>
        <v>0</v>
      </c>
      <c r="CQ175">
        <f t="shared" si="49"/>
        <v>15830</v>
      </c>
      <c r="CR175">
        <f t="shared" si="50"/>
        <v>15830</v>
      </c>
      <c r="CS175">
        <f t="shared" si="51"/>
        <v>5000</v>
      </c>
      <c r="CT175">
        <f t="shared" si="52"/>
        <v>10830</v>
      </c>
      <c r="CU175">
        <f t="shared" si="53"/>
        <v>0</v>
      </c>
      <c r="CV175">
        <f t="shared" si="54"/>
        <v>10830</v>
      </c>
      <c r="CW175">
        <f t="shared" si="55"/>
        <v>324.89999999999998</v>
      </c>
      <c r="CX175">
        <f t="shared" si="56"/>
        <v>11154.9</v>
      </c>
      <c r="CY175">
        <f>CX175*pit_weights!A175</f>
        <v>970396542.46500003</v>
      </c>
    </row>
    <row r="176" spans="1:103">
      <c r="A176">
        <v>267767075</v>
      </c>
      <c r="B176">
        <v>2017</v>
      </c>
      <c r="C176" t="s">
        <v>87</v>
      </c>
      <c r="D176" t="s">
        <v>88</v>
      </c>
      <c r="E176" t="s">
        <v>88</v>
      </c>
      <c r="F176">
        <v>0</v>
      </c>
      <c r="G176">
        <v>0</v>
      </c>
      <c r="H176">
        <v>299582</v>
      </c>
      <c r="I176">
        <v>0</v>
      </c>
      <c r="J176">
        <v>0</v>
      </c>
      <c r="K176">
        <v>0</v>
      </c>
      <c r="L176">
        <v>299582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1345</v>
      </c>
      <c r="X176">
        <v>0</v>
      </c>
      <c r="Y176">
        <v>0</v>
      </c>
      <c r="Z176">
        <v>0</v>
      </c>
      <c r="AA176">
        <v>1345</v>
      </c>
      <c r="AB176">
        <v>300927</v>
      </c>
      <c r="AC176">
        <v>0</v>
      </c>
      <c r="AD176">
        <v>300927</v>
      </c>
      <c r="AE176">
        <v>0</v>
      </c>
      <c r="AF176">
        <v>300927</v>
      </c>
      <c r="AG176">
        <v>0</v>
      </c>
      <c r="AH176">
        <v>0</v>
      </c>
      <c r="AI176">
        <v>820</v>
      </c>
      <c r="AJ176">
        <v>0</v>
      </c>
      <c r="AK176">
        <v>820</v>
      </c>
      <c r="AL176">
        <v>300110</v>
      </c>
      <c r="AM176">
        <v>0</v>
      </c>
      <c r="AN176">
        <v>0</v>
      </c>
      <c r="AO176">
        <v>300110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84</v>
      </c>
      <c r="CC176">
        <v>0</v>
      </c>
      <c r="CD176">
        <v>2</v>
      </c>
      <c r="CF176">
        <f t="shared" si="38"/>
        <v>300927</v>
      </c>
      <c r="CG176">
        <f t="shared" si="39"/>
        <v>0</v>
      </c>
      <c r="CH176">
        <f t="shared" si="40"/>
        <v>0</v>
      </c>
      <c r="CI176">
        <f t="shared" si="41"/>
        <v>0</v>
      </c>
      <c r="CJ176">
        <f t="shared" si="42"/>
        <v>0</v>
      </c>
      <c r="CK176">
        <f t="shared" si="43"/>
        <v>0</v>
      </c>
      <c r="CL176">
        <f t="shared" si="44"/>
        <v>0</v>
      </c>
      <c r="CM176">
        <f t="shared" si="45"/>
        <v>0</v>
      </c>
      <c r="CN176" s="1">
        <f t="shared" si="46"/>
        <v>5092.7000000000007</v>
      </c>
      <c r="CO176" s="1">
        <f t="shared" si="47"/>
        <v>92.7</v>
      </c>
      <c r="CP176">
        <f t="shared" si="48"/>
        <v>0</v>
      </c>
      <c r="CQ176">
        <f t="shared" si="49"/>
        <v>0</v>
      </c>
      <c r="CR176">
        <f t="shared" si="50"/>
        <v>0</v>
      </c>
      <c r="CS176">
        <f t="shared" si="51"/>
        <v>5000</v>
      </c>
      <c r="CT176">
        <f t="shared" si="52"/>
        <v>0</v>
      </c>
      <c r="CU176">
        <f t="shared" si="53"/>
        <v>0</v>
      </c>
      <c r="CV176">
        <f t="shared" si="54"/>
        <v>0</v>
      </c>
      <c r="CW176">
        <f t="shared" si="55"/>
        <v>0</v>
      </c>
      <c r="CX176">
        <f t="shared" si="56"/>
        <v>0</v>
      </c>
      <c r="CY176">
        <f>CX176*pit_weights!A176</f>
        <v>0</v>
      </c>
    </row>
    <row r="177" spans="1:103">
      <c r="A177">
        <v>267791162</v>
      </c>
      <c r="B177">
        <v>2017</v>
      </c>
      <c r="C177" t="s">
        <v>87</v>
      </c>
      <c r="D177" t="s">
        <v>88</v>
      </c>
      <c r="E177" t="s">
        <v>88</v>
      </c>
      <c r="F177">
        <v>0</v>
      </c>
      <c r="G177">
        <v>0</v>
      </c>
      <c r="H177">
        <v>275881</v>
      </c>
      <c r="I177">
        <v>0</v>
      </c>
      <c r="J177">
        <v>0</v>
      </c>
      <c r="K177">
        <v>0</v>
      </c>
      <c r="L177">
        <v>275881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14382</v>
      </c>
      <c r="X177">
        <v>0</v>
      </c>
      <c r="Y177">
        <v>0</v>
      </c>
      <c r="Z177">
        <v>0</v>
      </c>
      <c r="AA177">
        <v>14382</v>
      </c>
      <c r="AB177">
        <v>290263</v>
      </c>
      <c r="AC177">
        <v>0</v>
      </c>
      <c r="AD177">
        <v>290263</v>
      </c>
      <c r="AE177">
        <v>0</v>
      </c>
      <c r="AF177">
        <v>290263</v>
      </c>
      <c r="AG177">
        <v>0</v>
      </c>
      <c r="AH177">
        <v>0</v>
      </c>
      <c r="AI177">
        <v>4039</v>
      </c>
      <c r="AJ177">
        <v>0</v>
      </c>
      <c r="AK177">
        <v>4039</v>
      </c>
      <c r="AL177">
        <v>286220</v>
      </c>
      <c r="AM177">
        <v>0</v>
      </c>
      <c r="AN177">
        <v>0</v>
      </c>
      <c r="AO177">
        <v>286220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3622</v>
      </c>
      <c r="AV177">
        <v>0</v>
      </c>
      <c r="AW177">
        <v>0</v>
      </c>
      <c r="AX177">
        <v>3622</v>
      </c>
      <c r="AY177">
        <v>3622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30</v>
      </c>
      <c r="CC177">
        <v>0</v>
      </c>
      <c r="CD177">
        <v>0</v>
      </c>
      <c r="CF177">
        <f t="shared" si="38"/>
        <v>290263</v>
      </c>
      <c r="CG177">
        <f t="shared" si="39"/>
        <v>0</v>
      </c>
      <c r="CH177">
        <f t="shared" si="40"/>
        <v>0</v>
      </c>
      <c r="CI177">
        <f t="shared" si="41"/>
        <v>0</v>
      </c>
      <c r="CJ177">
        <f t="shared" si="42"/>
        <v>0</v>
      </c>
      <c r="CK177">
        <f t="shared" si="43"/>
        <v>0</v>
      </c>
      <c r="CL177">
        <f t="shared" si="44"/>
        <v>0</v>
      </c>
      <c r="CM177">
        <f t="shared" si="45"/>
        <v>0</v>
      </c>
      <c r="CN177" s="1">
        <f t="shared" si="46"/>
        <v>4026.3</v>
      </c>
      <c r="CO177" s="1">
        <f t="shared" si="47"/>
        <v>0</v>
      </c>
      <c r="CP177">
        <f t="shared" si="48"/>
        <v>0</v>
      </c>
      <c r="CQ177">
        <f t="shared" si="49"/>
        <v>4026.3</v>
      </c>
      <c r="CR177">
        <f t="shared" si="50"/>
        <v>4026.3</v>
      </c>
      <c r="CS177">
        <f t="shared" si="51"/>
        <v>5000</v>
      </c>
      <c r="CT177">
        <f t="shared" si="52"/>
        <v>0</v>
      </c>
      <c r="CU177">
        <f t="shared" si="53"/>
        <v>0</v>
      </c>
      <c r="CV177">
        <f t="shared" si="54"/>
        <v>0</v>
      </c>
      <c r="CW177">
        <f t="shared" si="55"/>
        <v>0</v>
      </c>
      <c r="CX177">
        <f t="shared" si="56"/>
        <v>0</v>
      </c>
      <c r="CY177">
        <f>CX177*pit_weights!A177</f>
        <v>0</v>
      </c>
    </row>
    <row r="178" spans="1:103">
      <c r="A178">
        <v>267792569</v>
      </c>
      <c r="B178">
        <v>2017</v>
      </c>
      <c r="C178" t="s">
        <v>87</v>
      </c>
      <c r="D178" t="s">
        <v>88</v>
      </c>
      <c r="E178" t="s">
        <v>88</v>
      </c>
      <c r="F178">
        <v>0</v>
      </c>
      <c r="G178">
        <v>0</v>
      </c>
      <c r="H178">
        <v>839438</v>
      </c>
      <c r="I178">
        <v>0</v>
      </c>
      <c r="J178">
        <v>0</v>
      </c>
      <c r="K178">
        <v>0</v>
      </c>
      <c r="L178">
        <v>839438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839438</v>
      </c>
      <c r="AC178">
        <v>73410</v>
      </c>
      <c r="AD178">
        <v>766028</v>
      </c>
      <c r="AE178">
        <v>0</v>
      </c>
      <c r="AF178">
        <v>766028</v>
      </c>
      <c r="AG178">
        <v>0</v>
      </c>
      <c r="AH178">
        <v>0</v>
      </c>
      <c r="AI178">
        <v>150000</v>
      </c>
      <c r="AJ178">
        <v>0</v>
      </c>
      <c r="AK178">
        <v>150000</v>
      </c>
      <c r="AL178">
        <v>616030</v>
      </c>
      <c r="AM178">
        <v>0</v>
      </c>
      <c r="AN178">
        <v>0</v>
      </c>
      <c r="AO178">
        <v>616030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43206</v>
      </c>
      <c r="AV178">
        <v>0</v>
      </c>
      <c r="AW178">
        <v>0</v>
      </c>
      <c r="AX178">
        <v>43206</v>
      </c>
      <c r="AY178">
        <v>0</v>
      </c>
      <c r="AZ178">
        <v>43206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1296</v>
      </c>
      <c r="BG178">
        <v>44502</v>
      </c>
      <c r="BH178">
        <v>44502</v>
      </c>
      <c r="BI178">
        <v>0</v>
      </c>
      <c r="BJ178">
        <v>44502</v>
      </c>
      <c r="BK178">
        <v>0</v>
      </c>
      <c r="BL178">
        <v>0</v>
      </c>
      <c r="BM178">
        <v>0</v>
      </c>
      <c r="BN178">
        <v>0</v>
      </c>
      <c r="BO178">
        <v>44502</v>
      </c>
      <c r="BP178">
        <v>0</v>
      </c>
      <c r="BQ178">
        <v>890</v>
      </c>
      <c r="BR178">
        <v>2242</v>
      </c>
      <c r="BS178">
        <v>3132</v>
      </c>
      <c r="BT178">
        <v>47634</v>
      </c>
      <c r="BU178">
        <v>0</v>
      </c>
      <c r="BV178">
        <v>0</v>
      </c>
      <c r="BW178">
        <v>0</v>
      </c>
      <c r="BX178">
        <v>54912</v>
      </c>
      <c r="BY178">
        <v>54912</v>
      </c>
      <c r="BZ178">
        <v>0</v>
      </c>
      <c r="CA178">
        <v>7280</v>
      </c>
      <c r="CB178">
        <v>61</v>
      </c>
      <c r="CC178">
        <v>1296</v>
      </c>
      <c r="CD178">
        <v>1</v>
      </c>
      <c r="CF178">
        <f t="shared" si="38"/>
        <v>839438</v>
      </c>
      <c r="CG178">
        <f t="shared" si="39"/>
        <v>0</v>
      </c>
      <c r="CH178">
        <f t="shared" si="40"/>
        <v>0</v>
      </c>
      <c r="CI178">
        <f t="shared" si="41"/>
        <v>0</v>
      </c>
      <c r="CJ178">
        <f t="shared" si="42"/>
        <v>0</v>
      </c>
      <c r="CK178">
        <f t="shared" si="43"/>
        <v>0</v>
      </c>
      <c r="CL178">
        <f t="shared" si="44"/>
        <v>0</v>
      </c>
      <c r="CM178">
        <f t="shared" si="45"/>
        <v>0</v>
      </c>
      <c r="CN178" s="1">
        <f t="shared" si="46"/>
        <v>92887.6</v>
      </c>
      <c r="CO178" s="1">
        <f t="shared" si="47"/>
        <v>87887.6</v>
      </c>
      <c r="CP178">
        <f t="shared" si="48"/>
        <v>67887.600000000006</v>
      </c>
      <c r="CQ178">
        <f t="shared" si="49"/>
        <v>87887.6</v>
      </c>
      <c r="CR178">
        <f t="shared" si="50"/>
        <v>87887.6</v>
      </c>
      <c r="CS178">
        <f t="shared" si="51"/>
        <v>0</v>
      </c>
      <c r="CT178">
        <f t="shared" si="52"/>
        <v>87887.6</v>
      </c>
      <c r="CU178">
        <f t="shared" si="53"/>
        <v>0</v>
      </c>
      <c r="CV178">
        <f t="shared" si="54"/>
        <v>87887.6</v>
      </c>
      <c r="CW178">
        <f t="shared" si="55"/>
        <v>2636.6280000000002</v>
      </c>
      <c r="CX178">
        <f t="shared" si="56"/>
        <v>90524.228000000003</v>
      </c>
      <c r="CY178">
        <f>CX178*pit_weights!A178</f>
        <v>7874960587.7698011</v>
      </c>
    </row>
    <row r="179" spans="1:103">
      <c r="A179">
        <v>267837129</v>
      </c>
      <c r="B179">
        <v>2017</v>
      </c>
      <c r="C179" t="s">
        <v>87</v>
      </c>
      <c r="D179" t="s">
        <v>88</v>
      </c>
      <c r="E179" t="s">
        <v>88</v>
      </c>
      <c r="F179">
        <v>0</v>
      </c>
      <c r="G179">
        <v>0</v>
      </c>
      <c r="H179">
        <v>41854</v>
      </c>
      <c r="I179">
        <v>0</v>
      </c>
      <c r="J179">
        <v>0</v>
      </c>
      <c r="K179">
        <v>0</v>
      </c>
      <c r="L179">
        <v>41854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5829</v>
      </c>
      <c r="X179">
        <v>0</v>
      </c>
      <c r="Y179">
        <v>0</v>
      </c>
      <c r="Z179">
        <v>0</v>
      </c>
      <c r="AA179">
        <v>5829</v>
      </c>
      <c r="AB179">
        <v>47683</v>
      </c>
      <c r="AC179">
        <v>0</v>
      </c>
      <c r="AD179">
        <v>47683</v>
      </c>
      <c r="AE179">
        <v>0</v>
      </c>
      <c r="AF179">
        <v>47683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47680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55</v>
      </c>
      <c r="CC179">
        <v>0</v>
      </c>
      <c r="CD179">
        <v>0</v>
      </c>
      <c r="CF179">
        <f t="shared" si="38"/>
        <v>47683</v>
      </c>
      <c r="CG179">
        <f t="shared" si="39"/>
        <v>0</v>
      </c>
      <c r="CH179">
        <f t="shared" si="40"/>
        <v>0</v>
      </c>
      <c r="CI179">
        <f t="shared" si="41"/>
        <v>0</v>
      </c>
      <c r="CJ179">
        <f t="shared" si="42"/>
        <v>0</v>
      </c>
      <c r="CK179">
        <f t="shared" si="43"/>
        <v>0</v>
      </c>
      <c r="CL179">
        <f t="shared" si="44"/>
        <v>0</v>
      </c>
      <c r="CM179">
        <f t="shared" si="45"/>
        <v>0</v>
      </c>
      <c r="CN179" s="1">
        <f t="shared" si="46"/>
        <v>0</v>
      </c>
      <c r="CO179" s="1">
        <f t="shared" si="47"/>
        <v>0</v>
      </c>
      <c r="CP179">
        <f t="shared" si="48"/>
        <v>0</v>
      </c>
      <c r="CQ179">
        <f t="shared" si="49"/>
        <v>0</v>
      </c>
      <c r="CR179">
        <f t="shared" si="50"/>
        <v>0</v>
      </c>
      <c r="CS179">
        <f t="shared" si="51"/>
        <v>4768.3</v>
      </c>
      <c r="CT179">
        <f t="shared" si="52"/>
        <v>0</v>
      </c>
      <c r="CU179">
        <f t="shared" si="53"/>
        <v>0</v>
      </c>
      <c r="CV179">
        <f t="shared" si="54"/>
        <v>0</v>
      </c>
      <c r="CW179">
        <f t="shared" si="55"/>
        <v>0</v>
      </c>
      <c r="CX179">
        <f t="shared" si="56"/>
        <v>0</v>
      </c>
      <c r="CY179">
        <f>CX179*pit_weights!A179</f>
        <v>0</v>
      </c>
    </row>
    <row r="180" spans="1:103">
      <c r="A180">
        <v>267902462</v>
      </c>
      <c r="B180">
        <v>2017</v>
      </c>
      <c r="C180" t="s">
        <v>87</v>
      </c>
      <c r="D180" t="s">
        <v>88</v>
      </c>
      <c r="E180" t="s">
        <v>88</v>
      </c>
      <c r="F180">
        <v>0</v>
      </c>
      <c r="G180">
        <v>0</v>
      </c>
      <c r="H180">
        <v>42745</v>
      </c>
      <c r="I180">
        <v>0</v>
      </c>
      <c r="J180">
        <v>0</v>
      </c>
      <c r="K180">
        <v>0</v>
      </c>
      <c r="L180">
        <v>42745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44439</v>
      </c>
      <c r="X180">
        <v>0</v>
      </c>
      <c r="Y180">
        <v>0</v>
      </c>
      <c r="Z180">
        <v>0</v>
      </c>
      <c r="AA180">
        <v>44439</v>
      </c>
      <c r="AB180">
        <v>87184</v>
      </c>
      <c r="AC180">
        <v>0</v>
      </c>
      <c r="AD180">
        <v>87184</v>
      </c>
      <c r="AE180">
        <v>0</v>
      </c>
      <c r="AF180">
        <v>87184</v>
      </c>
      <c r="AG180">
        <v>0</v>
      </c>
      <c r="AH180">
        <v>0</v>
      </c>
      <c r="AI180">
        <v>10000</v>
      </c>
      <c r="AJ180">
        <v>0</v>
      </c>
      <c r="AK180">
        <v>10000</v>
      </c>
      <c r="AL180">
        <v>77180</v>
      </c>
      <c r="AM180">
        <v>0</v>
      </c>
      <c r="AN180">
        <v>229306</v>
      </c>
      <c r="AO180">
        <v>306486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25862</v>
      </c>
      <c r="AV180">
        <v>0</v>
      </c>
      <c r="AW180">
        <v>25862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67</v>
      </c>
      <c r="CC180">
        <v>0</v>
      </c>
      <c r="CD180">
        <v>1</v>
      </c>
      <c r="CF180">
        <f t="shared" si="38"/>
        <v>87184</v>
      </c>
      <c r="CG180">
        <f t="shared" si="39"/>
        <v>0</v>
      </c>
      <c r="CH180">
        <f t="shared" si="40"/>
        <v>0</v>
      </c>
      <c r="CI180">
        <f t="shared" si="41"/>
        <v>0</v>
      </c>
      <c r="CJ180">
        <f t="shared" si="42"/>
        <v>0</v>
      </c>
      <c r="CK180">
        <f t="shared" si="43"/>
        <v>0</v>
      </c>
      <c r="CL180">
        <f t="shared" si="44"/>
        <v>0</v>
      </c>
      <c r="CM180">
        <f t="shared" si="45"/>
        <v>0</v>
      </c>
      <c r="CN180" s="1">
        <f t="shared" si="46"/>
        <v>0</v>
      </c>
      <c r="CO180" s="1">
        <f t="shared" si="47"/>
        <v>0</v>
      </c>
      <c r="CP180">
        <f t="shared" si="48"/>
        <v>0</v>
      </c>
      <c r="CQ180">
        <f t="shared" si="49"/>
        <v>0</v>
      </c>
      <c r="CR180">
        <f t="shared" si="50"/>
        <v>0</v>
      </c>
      <c r="CS180">
        <f t="shared" si="51"/>
        <v>5000</v>
      </c>
      <c r="CT180">
        <f t="shared" si="52"/>
        <v>0</v>
      </c>
      <c r="CU180">
        <f t="shared" si="53"/>
        <v>0</v>
      </c>
      <c r="CV180">
        <f t="shared" si="54"/>
        <v>0</v>
      </c>
      <c r="CW180">
        <f t="shared" si="55"/>
        <v>0</v>
      </c>
      <c r="CX180">
        <f t="shared" si="56"/>
        <v>0</v>
      </c>
      <c r="CY180">
        <f>CX180*pit_weights!A180</f>
        <v>0</v>
      </c>
    </row>
    <row r="181" spans="1:103">
      <c r="A181">
        <v>267905509</v>
      </c>
      <c r="B181">
        <v>2017</v>
      </c>
      <c r="C181" t="s">
        <v>87</v>
      </c>
      <c r="D181" t="s">
        <v>88</v>
      </c>
      <c r="E181" t="s">
        <v>88</v>
      </c>
      <c r="F181">
        <v>0</v>
      </c>
      <c r="G181">
        <v>0</v>
      </c>
      <c r="H181">
        <v>1013099</v>
      </c>
      <c r="I181">
        <v>0</v>
      </c>
      <c r="J181">
        <v>0</v>
      </c>
      <c r="K181">
        <v>0</v>
      </c>
      <c r="L181">
        <v>1013099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27609</v>
      </c>
      <c r="X181">
        <v>0</v>
      </c>
      <c r="Y181">
        <v>0</v>
      </c>
      <c r="Z181">
        <v>0</v>
      </c>
      <c r="AA181">
        <v>27609</v>
      </c>
      <c r="AB181">
        <v>1040708</v>
      </c>
      <c r="AC181">
        <v>0</v>
      </c>
      <c r="AD181">
        <v>1040708</v>
      </c>
      <c r="AE181">
        <v>0</v>
      </c>
      <c r="AF181">
        <v>1040708</v>
      </c>
      <c r="AG181">
        <v>0</v>
      </c>
      <c r="AH181">
        <v>0</v>
      </c>
      <c r="AI181">
        <v>160000</v>
      </c>
      <c r="AJ181">
        <v>0</v>
      </c>
      <c r="AK181">
        <v>160000</v>
      </c>
      <c r="AL181">
        <v>880710</v>
      </c>
      <c r="AM181">
        <v>0</v>
      </c>
      <c r="AN181">
        <v>0</v>
      </c>
      <c r="AO181">
        <v>880710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101142</v>
      </c>
      <c r="AV181">
        <v>0</v>
      </c>
      <c r="AW181">
        <v>0</v>
      </c>
      <c r="AX181">
        <v>101142</v>
      </c>
      <c r="AY181">
        <v>0</v>
      </c>
      <c r="AZ181">
        <v>101142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3034</v>
      </c>
      <c r="BG181">
        <v>104176</v>
      </c>
      <c r="BH181">
        <v>104176</v>
      </c>
      <c r="BI181">
        <v>0</v>
      </c>
      <c r="BJ181">
        <v>104176</v>
      </c>
      <c r="BK181">
        <v>0</v>
      </c>
      <c r="BL181">
        <v>0</v>
      </c>
      <c r="BM181">
        <v>0</v>
      </c>
      <c r="BN181">
        <v>0</v>
      </c>
      <c r="BO181">
        <v>104176</v>
      </c>
      <c r="BP181">
        <v>0</v>
      </c>
      <c r="BQ181">
        <v>2082</v>
      </c>
      <c r="BR181">
        <v>5256</v>
      </c>
      <c r="BS181">
        <v>7338</v>
      </c>
      <c r="BT181">
        <v>111514</v>
      </c>
      <c r="BU181">
        <v>0</v>
      </c>
      <c r="BV181">
        <v>0</v>
      </c>
      <c r="BW181">
        <v>0</v>
      </c>
      <c r="BX181">
        <v>111510</v>
      </c>
      <c r="BY181">
        <v>111510</v>
      </c>
      <c r="BZ181">
        <v>0</v>
      </c>
      <c r="CA181">
        <v>0</v>
      </c>
      <c r="CB181">
        <v>42</v>
      </c>
      <c r="CC181">
        <v>3034</v>
      </c>
      <c r="CD181">
        <v>0</v>
      </c>
      <c r="CF181">
        <f t="shared" si="38"/>
        <v>1040708</v>
      </c>
      <c r="CG181">
        <f t="shared" si="39"/>
        <v>0</v>
      </c>
      <c r="CH181">
        <f t="shared" si="40"/>
        <v>0</v>
      </c>
      <c r="CI181">
        <f t="shared" si="41"/>
        <v>0</v>
      </c>
      <c r="CJ181">
        <f t="shared" si="42"/>
        <v>0</v>
      </c>
      <c r="CK181">
        <f t="shared" si="43"/>
        <v>0</v>
      </c>
      <c r="CL181">
        <f t="shared" si="44"/>
        <v>0</v>
      </c>
      <c r="CM181">
        <f t="shared" si="45"/>
        <v>0</v>
      </c>
      <c r="CN181" s="1">
        <f t="shared" si="46"/>
        <v>137212.4</v>
      </c>
      <c r="CO181" s="1">
        <f t="shared" si="47"/>
        <v>132212.4</v>
      </c>
      <c r="CP181">
        <f t="shared" si="48"/>
        <v>112212.4</v>
      </c>
      <c r="CQ181">
        <f t="shared" si="49"/>
        <v>137212.4</v>
      </c>
      <c r="CR181">
        <f t="shared" si="50"/>
        <v>137212.4</v>
      </c>
      <c r="CS181">
        <f t="shared" si="51"/>
        <v>0</v>
      </c>
      <c r="CT181">
        <f t="shared" si="52"/>
        <v>137212.4</v>
      </c>
      <c r="CU181">
        <f t="shared" si="53"/>
        <v>0</v>
      </c>
      <c r="CV181">
        <f t="shared" si="54"/>
        <v>137212.4</v>
      </c>
      <c r="CW181">
        <f t="shared" si="55"/>
        <v>4116.3719999999994</v>
      </c>
      <c r="CX181">
        <f t="shared" si="56"/>
        <v>141328.772</v>
      </c>
      <c r="CY181">
        <f>CX181*pit_weights!A181</f>
        <v>12294592663.280201</v>
      </c>
    </row>
    <row r="182" spans="1:103">
      <c r="A182">
        <v>267934779</v>
      </c>
      <c r="B182">
        <v>2017</v>
      </c>
      <c r="C182" t="s">
        <v>87</v>
      </c>
      <c r="D182" t="s">
        <v>88</v>
      </c>
      <c r="E182" t="s">
        <v>88</v>
      </c>
      <c r="F182">
        <v>0</v>
      </c>
      <c r="G182">
        <v>0</v>
      </c>
      <c r="H182">
        <v>402516</v>
      </c>
      <c r="I182">
        <v>0</v>
      </c>
      <c r="J182">
        <v>0</v>
      </c>
      <c r="K182">
        <v>0</v>
      </c>
      <c r="L182">
        <v>402516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289142</v>
      </c>
      <c r="X182">
        <v>0</v>
      </c>
      <c r="Y182">
        <v>0</v>
      </c>
      <c r="Z182">
        <v>0</v>
      </c>
      <c r="AA182">
        <v>289142</v>
      </c>
      <c r="AB182">
        <v>691658</v>
      </c>
      <c r="AC182">
        <v>0</v>
      </c>
      <c r="AD182">
        <v>691658</v>
      </c>
      <c r="AE182">
        <v>0</v>
      </c>
      <c r="AF182">
        <v>691658</v>
      </c>
      <c r="AG182">
        <v>0</v>
      </c>
      <c r="AH182">
        <v>0</v>
      </c>
      <c r="AI182">
        <v>115741</v>
      </c>
      <c r="AJ182">
        <v>0</v>
      </c>
      <c r="AK182">
        <v>115741</v>
      </c>
      <c r="AL182">
        <v>575920</v>
      </c>
      <c r="AM182">
        <v>0</v>
      </c>
      <c r="AN182">
        <v>0</v>
      </c>
      <c r="AO182">
        <v>575920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35184</v>
      </c>
      <c r="AV182">
        <v>0</v>
      </c>
      <c r="AW182">
        <v>0</v>
      </c>
      <c r="AX182">
        <v>35184</v>
      </c>
      <c r="AY182">
        <v>0</v>
      </c>
      <c r="AZ182">
        <v>35184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1056</v>
      </c>
      <c r="BG182">
        <v>36240</v>
      </c>
      <c r="BH182">
        <v>36240</v>
      </c>
      <c r="BI182">
        <v>0</v>
      </c>
      <c r="BJ182">
        <v>36240</v>
      </c>
      <c r="BK182">
        <v>0</v>
      </c>
      <c r="BL182">
        <v>0</v>
      </c>
      <c r="BM182">
        <v>0</v>
      </c>
      <c r="BN182">
        <v>0</v>
      </c>
      <c r="BO182">
        <v>36240</v>
      </c>
      <c r="BP182">
        <v>0</v>
      </c>
      <c r="BQ182">
        <v>724</v>
      </c>
      <c r="BR182">
        <v>1826</v>
      </c>
      <c r="BS182">
        <v>2550</v>
      </c>
      <c r="BT182">
        <v>38790</v>
      </c>
      <c r="BU182">
        <v>0</v>
      </c>
      <c r="BV182">
        <v>0</v>
      </c>
      <c r="BW182">
        <v>0</v>
      </c>
      <c r="BX182">
        <v>38790</v>
      </c>
      <c r="BY182">
        <v>38790</v>
      </c>
      <c r="BZ182">
        <v>0</v>
      </c>
      <c r="CA182">
        <v>0</v>
      </c>
      <c r="CB182">
        <v>61</v>
      </c>
      <c r="CC182">
        <v>1056</v>
      </c>
      <c r="CD182">
        <v>1</v>
      </c>
      <c r="CF182">
        <f t="shared" si="38"/>
        <v>691658</v>
      </c>
      <c r="CG182">
        <f t="shared" si="39"/>
        <v>0</v>
      </c>
      <c r="CH182">
        <f t="shared" si="40"/>
        <v>0</v>
      </c>
      <c r="CI182">
        <f t="shared" si="41"/>
        <v>0</v>
      </c>
      <c r="CJ182">
        <f t="shared" si="42"/>
        <v>0</v>
      </c>
      <c r="CK182">
        <f t="shared" si="43"/>
        <v>0</v>
      </c>
      <c r="CL182">
        <f t="shared" si="44"/>
        <v>0</v>
      </c>
      <c r="CM182">
        <f t="shared" si="45"/>
        <v>0</v>
      </c>
      <c r="CN182" s="1">
        <f t="shared" si="46"/>
        <v>63331.6</v>
      </c>
      <c r="CO182" s="1">
        <f t="shared" si="47"/>
        <v>58331.6</v>
      </c>
      <c r="CP182">
        <f t="shared" si="48"/>
        <v>38331.599999999999</v>
      </c>
      <c r="CQ182">
        <f t="shared" si="49"/>
        <v>58331.6</v>
      </c>
      <c r="CR182">
        <f t="shared" si="50"/>
        <v>58331.6</v>
      </c>
      <c r="CS182">
        <f t="shared" si="51"/>
        <v>0</v>
      </c>
      <c r="CT182">
        <f t="shared" si="52"/>
        <v>58331.6</v>
      </c>
      <c r="CU182">
        <f t="shared" si="53"/>
        <v>0</v>
      </c>
      <c r="CV182">
        <f t="shared" si="54"/>
        <v>58331.6</v>
      </c>
      <c r="CW182">
        <f t="shared" si="55"/>
        <v>1749.9479999999999</v>
      </c>
      <c r="CX182">
        <f t="shared" si="56"/>
        <v>60081.547999999995</v>
      </c>
      <c r="CY182">
        <f>CX182*pit_weights!A182</f>
        <v>5226665092.9317999</v>
      </c>
    </row>
    <row r="183" spans="1:103">
      <c r="A183">
        <v>267937500</v>
      </c>
      <c r="B183">
        <v>2017</v>
      </c>
      <c r="C183" t="s">
        <v>87</v>
      </c>
      <c r="D183" t="s">
        <v>88</v>
      </c>
      <c r="E183" t="s">
        <v>88</v>
      </c>
      <c r="F183">
        <v>0</v>
      </c>
      <c r="G183">
        <v>0</v>
      </c>
      <c r="H183">
        <v>646344</v>
      </c>
      <c r="I183">
        <v>0</v>
      </c>
      <c r="J183">
        <v>0</v>
      </c>
      <c r="K183">
        <v>0</v>
      </c>
      <c r="L183">
        <v>646344</v>
      </c>
      <c r="M183">
        <v>0</v>
      </c>
      <c r="N183">
        <v>0</v>
      </c>
      <c r="O183">
        <v>0</v>
      </c>
      <c r="P183">
        <v>29319</v>
      </c>
      <c r="Q183">
        <v>0</v>
      </c>
      <c r="R183">
        <v>29319</v>
      </c>
      <c r="S183">
        <v>0</v>
      </c>
      <c r="T183">
        <v>8300</v>
      </c>
      <c r="U183">
        <v>8300</v>
      </c>
      <c r="V183">
        <v>37619</v>
      </c>
      <c r="W183">
        <v>169689</v>
      </c>
      <c r="X183">
        <v>0</v>
      </c>
      <c r="Y183">
        <v>0</v>
      </c>
      <c r="Z183">
        <v>0</v>
      </c>
      <c r="AA183">
        <v>169689</v>
      </c>
      <c r="AB183">
        <v>853652</v>
      </c>
      <c r="AC183">
        <v>0</v>
      </c>
      <c r="AD183">
        <v>853652</v>
      </c>
      <c r="AE183">
        <v>0</v>
      </c>
      <c r="AF183">
        <v>853652</v>
      </c>
      <c r="AG183">
        <v>8300</v>
      </c>
      <c r="AH183">
        <v>0</v>
      </c>
      <c r="AI183">
        <v>145816</v>
      </c>
      <c r="AJ183">
        <v>0</v>
      </c>
      <c r="AK183">
        <v>145816</v>
      </c>
      <c r="AL183">
        <v>707840</v>
      </c>
      <c r="AM183">
        <v>8300</v>
      </c>
      <c r="AN183">
        <v>0</v>
      </c>
      <c r="AO183">
        <v>699540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64908</v>
      </c>
      <c r="AV183">
        <v>1660</v>
      </c>
      <c r="AW183">
        <v>0</v>
      </c>
      <c r="AX183">
        <v>66568</v>
      </c>
      <c r="AY183">
        <v>0</v>
      </c>
      <c r="AZ183">
        <v>66568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1997</v>
      </c>
      <c r="BG183">
        <v>68565</v>
      </c>
      <c r="BH183">
        <v>68565</v>
      </c>
      <c r="BI183">
        <v>0</v>
      </c>
      <c r="BJ183">
        <v>68565</v>
      </c>
      <c r="BK183">
        <v>0</v>
      </c>
      <c r="BL183">
        <v>0</v>
      </c>
      <c r="BM183">
        <v>0</v>
      </c>
      <c r="BN183">
        <v>0</v>
      </c>
      <c r="BO183">
        <v>68565</v>
      </c>
      <c r="BP183">
        <v>0</v>
      </c>
      <c r="BQ183">
        <v>974</v>
      </c>
      <c r="BR183">
        <v>2215</v>
      </c>
      <c r="BS183">
        <v>3189</v>
      </c>
      <c r="BT183">
        <v>71754</v>
      </c>
      <c r="BU183">
        <v>0</v>
      </c>
      <c r="BV183">
        <v>19799</v>
      </c>
      <c r="BW183">
        <v>0</v>
      </c>
      <c r="BX183">
        <v>51955</v>
      </c>
      <c r="BY183">
        <v>71754</v>
      </c>
      <c r="BZ183">
        <v>0</v>
      </c>
      <c r="CA183">
        <v>0</v>
      </c>
      <c r="CB183">
        <v>32</v>
      </c>
      <c r="CC183">
        <v>1997</v>
      </c>
      <c r="CD183">
        <v>0</v>
      </c>
      <c r="CF183">
        <f t="shared" si="38"/>
        <v>845352</v>
      </c>
      <c r="CG183">
        <f t="shared" si="39"/>
        <v>0</v>
      </c>
      <c r="CH183">
        <f t="shared" si="40"/>
        <v>0</v>
      </c>
      <c r="CI183">
        <f t="shared" si="41"/>
        <v>0</v>
      </c>
      <c r="CJ183">
        <f t="shared" si="42"/>
        <v>0</v>
      </c>
      <c r="CK183">
        <f t="shared" si="43"/>
        <v>1660</v>
      </c>
      <c r="CL183">
        <f t="shared" si="44"/>
        <v>1660</v>
      </c>
      <c r="CM183">
        <f t="shared" si="45"/>
        <v>1660</v>
      </c>
      <c r="CN183" s="1">
        <f t="shared" si="46"/>
        <v>94070.400000000009</v>
      </c>
      <c r="CO183" s="1">
        <f t="shared" si="47"/>
        <v>89070.400000000009</v>
      </c>
      <c r="CP183">
        <f t="shared" si="48"/>
        <v>69070.400000000009</v>
      </c>
      <c r="CQ183">
        <f t="shared" si="49"/>
        <v>94070.400000000009</v>
      </c>
      <c r="CR183">
        <f t="shared" si="50"/>
        <v>95730.400000000009</v>
      </c>
      <c r="CS183">
        <f t="shared" si="51"/>
        <v>0</v>
      </c>
      <c r="CT183">
        <f t="shared" si="52"/>
        <v>95730.400000000009</v>
      </c>
      <c r="CU183">
        <f t="shared" si="53"/>
        <v>0</v>
      </c>
      <c r="CV183">
        <f t="shared" si="54"/>
        <v>95730.400000000009</v>
      </c>
      <c r="CW183">
        <f t="shared" si="55"/>
        <v>2871.9120000000003</v>
      </c>
      <c r="CX183">
        <f t="shared" si="56"/>
        <v>98602.312000000005</v>
      </c>
      <c r="CY183">
        <f>CX183*pit_weights!A183</f>
        <v>8577696137.4692011</v>
      </c>
    </row>
    <row r="184" spans="1:103">
      <c r="A184">
        <v>267987108</v>
      </c>
      <c r="B184">
        <v>2017</v>
      </c>
      <c r="C184" t="s">
        <v>87</v>
      </c>
      <c r="D184" t="s">
        <v>88</v>
      </c>
      <c r="E184" t="s">
        <v>88</v>
      </c>
      <c r="F184">
        <v>0</v>
      </c>
      <c r="G184">
        <v>0</v>
      </c>
      <c r="H184">
        <v>564024</v>
      </c>
      <c r="I184">
        <v>0</v>
      </c>
      <c r="J184">
        <v>0</v>
      </c>
      <c r="K184">
        <v>0</v>
      </c>
      <c r="L184">
        <v>564024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564024</v>
      </c>
      <c r="AC184">
        <v>0</v>
      </c>
      <c r="AD184">
        <v>564024</v>
      </c>
      <c r="AE184">
        <v>0</v>
      </c>
      <c r="AF184">
        <v>564024</v>
      </c>
      <c r="AG184">
        <v>0</v>
      </c>
      <c r="AH184">
        <v>0</v>
      </c>
      <c r="AI184">
        <v>235000</v>
      </c>
      <c r="AJ184">
        <v>0</v>
      </c>
      <c r="AK184">
        <v>235000</v>
      </c>
      <c r="AL184">
        <v>329020</v>
      </c>
      <c r="AM184">
        <v>0</v>
      </c>
      <c r="AN184">
        <v>0</v>
      </c>
      <c r="AO184">
        <v>329020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7902</v>
      </c>
      <c r="AV184">
        <v>0</v>
      </c>
      <c r="AW184">
        <v>0</v>
      </c>
      <c r="AX184">
        <v>7902</v>
      </c>
      <c r="AY184">
        <v>5000</v>
      </c>
      <c r="AZ184">
        <v>2902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87</v>
      </c>
      <c r="BG184">
        <v>2989</v>
      </c>
      <c r="BH184">
        <v>2989</v>
      </c>
      <c r="BI184">
        <v>0</v>
      </c>
      <c r="BJ184">
        <v>2989</v>
      </c>
      <c r="BK184">
        <v>0</v>
      </c>
      <c r="BL184">
        <v>0</v>
      </c>
      <c r="BM184">
        <v>0</v>
      </c>
      <c r="BN184">
        <v>0</v>
      </c>
      <c r="BO184">
        <v>2989</v>
      </c>
      <c r="BP184">
        <v>0</v>
      </c>
      <c r="BQ184">
        <v>0</v>
      </c>
      <c r="BR184">
        <v>0</v>
      </c>
      <c r="BS184">
        <v>0</v>
      </c>
      <c r="BT184">
        <v>2989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2990</v>
      </c>
      <c r="CA184">
        <v>0</v>
      </c>
      <c r="CB184">
        <v>39</v>
      </c>
      <c r="CC184">
        <v>87</v>
      </c>
      <c r="CD184">
        <v>0</v>
      </c>
      <c r="CF184">
        <f t="shared" si="38"/>
        <v>564024</v>
      </c>
      <c r="CG184">
        <f t="shared" si="39"/>
        <v>0</v>
      </c>
      <c r="CH184">
        <f t="shared" si="40"/>
        <v>0</v>
      </c>
      <c r="CI184">
        <f t="shared" si="41"/>
        <v>0</v>
      </c>
      <c r="CJ184">
        <f t="shared" si="42"/>
        <v>0</v>
      </c>
      <c r="CK184">
        <f t="shared" si="43"/>
        <v>0</v>
      </c>
      <c r="CL184">
        <f t="shared" si="44"/>
        <v>0</v>
      </c>
      <c r="CM184">
        <f t="shared" si="45"/>
        <v>0</v>
      </c>
      <c r="CN184" s="1">
        <f t="shared" si="46"/>
        <v>37804.800000000003</v>
      </c>
      <c r="CO184" s="1">
        <f t="shared" si="47"/>
        <v>32804.800000000003</v>
      </c>
      <c r="CP184">
        <f t="shared" si="48"/>
        <v>12804.800000000001</v>
      </c>
      <c r="CQ184">
        <f t="shared" si="49"/>
        <v>37804.800000000003</v>
      </c>
      <c r="CR184">
        <f t="shared" si="50"/>
        <v>37804.800000000003</v>
      </c>
      <c r="CS184">
        <f t="shared" si="51"/>
        <v>0</v>
      </c>
      <c r="CT184">
        <f t="shared" si="52"/>
        <v>37804.800000000003</v>
      </c>
      <c r="CU184">
        <f t="shared" si="53"/>
        <v>0</v>
      </c>
      <c r="CV184">
        <f t="shared" si="54"/>
        <v>37804.800000000003</v>
      </c>
      <c r="CW184">
        <f t="shared" si="55"/>
        <v>1134.144</v>
      </c>
      <c r="CX184">
        <f t="shared" si="56"/>
        <v>38938.944000000003</v>
      </c>
      <c r="CY184">
        <f>CX184*pit_weights!A184</f>
        <v>3387409714.5504007</v>
      </c>
    </row>
    <row r="185" spans="1:103">
      <c r="A185">
        <v>268012455</v>
      </c>
      <c r="B185">
        <v>2017</v>
      </c>
      <c r="C185" t="s">
        <v>87</v>
      </c>
      <c r="D185" t="s">
        <v>88</v>
      </c>
      <c r="E185" t="s">
        <v>88</v>
      </c>
      <c r="F185">
        <v>0</v>
      </c>
      <c r="G185">
        <v>0</v>
      </c>
      <c r="H185">
        <v>855100</v>
      </c>
      <c r="I185">
        <v>18193</v>
      </c>
      <c r="J185">
        <v>0</v>
      </c>
      <c r="K185">
        <v>0</v>
      </c>
      <c r="L185">
        <v>873293</v>
      </c>
      <c r="M185">
        <v>26383</v>
      </c>
      <c r="N185">
        <v>0</v>
      </c>
      <c r="O185">
        <v>0</v>
      </c>
      <c r="P185">
        <v>0</v>
      </c>
      <c r="Q185">
        <v>0</v>
      </c>
      <c r="R185">
        <v>26383</v>
      </c>
      <c r="S185">
        <v>0</v>
      </c>
      <c r="T185">
        <v>0</v>
      </c>
      <c r="U185">
        <v>0</v>
      </c>
      <c r="V185">
        <v>26383</v>
      </c>
      <c r="W185">
        <v>24128</v>
      </c>
      <c r="X185">
        <v>0</v>
      </c>
      <c r="Y185">
        <v>0</v>
      </c>
      <c r="Z185">
        <v>0</v>
      </c>
      <c r="AA185">
        <v>24128</v>
      </c>
      <c r="AB185">
        <v>923804</v>
      </c>
      <c r="AC185">
        <v>0</v>
      </c>
      <c r="AD185">
        <v>923804</v>
      </c>
      <c r="AE185">
        <v>26383</v>
      </c>
      <c r="AF185">
        <v>897421</v>
      </c>
      <c r="AG185">
        <v>0</v>
      </c>
      <c r="AH185">
        <v>0</v>
      </c>
      <c r="AI185">
        <v>160000</v>
      </c>
      <c r="AJ185">
        <v>0</v>
      </c>
      <c r="AK185">
        <v>160000</v>
      </c>
      <c r="AL185">
        <v>737420</v>
      </c>
      <c r="AM185">
        <v>0</v>
      </c>
      <c r="AN185">
        <v>0</v>
      </c>
      <c r="AO185">
        <v>737420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72484</v>
      </c>
      <c r="AV185">
        <v>0</v>
      </c>
      <c r="AW185">
        <v>0</v>
      </c>
      <c r="AX185">
        <v>72484</v>
      </c>
      <c r="AY185">
        <v>0</v>
      </c>
      <c r="AZ185">
        <v>72484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2175</v>
      </c>
      <c r="BG185">
        <v>74659</v>
      </c>
      <c r="BH185">
        <v>74659</v>
      </c>
      <c r="BI185">
        <v>0</v>
      </c>
      <c r="BJ185">
        <v>74659</v>
      </c>
      <c r="BK185">
        <v>0</v>
      </c>
      <c r="BL185">
        <v>0</v>
      </c>
      <c r="BM185">
        <v>0</v>
      </c>
      <c r="BN185">
        <v>0</v>
      </c>
      <c r="BO185">
        <v>74659</v>
      </c>
      <c r="BP185">
        <v>0</v>
      </c>
      <c r="BQ185">
        <v>0</v>
      </c>
      <c r="BR185">
        <v>333</v>
      </c>
      <c r="BS185">
        <v>333</v>
      </c>
      <c r="BT185">
        <v>74992</v>
      </c>
      <c r="BU185">
        <v>105000</v>
      </c>
      <c r="BV185">
        <v>0</v>
      </c>
      <c r="BW185">
        <v>0</v>
      </c>
      <c r="BX185">
        <v>0</v>
      </c>
      <c r="BY185">
        <v>105000</v>
      </c>
      <c r="BZ185">
        <v>0</v>
      </c>
      <c r="CA185">
        <v>30010</v>
      </c>
      <c r="CB185">
        <v>42</v>
      </c>
      <c r="CC185">
        <v>2175</v>
      </c>
      <c r="CD185">
        <v>0</v>
      </c>
      <c r="CF185">
        <f t="shared" si="38"/>
        <v>897421</v>
      </c>
      <c r="CG185">
        <f t="shared" si="39"/>
        <v>3957.45</v>
      </c>
      <c r="CH185">
        <f t="shared" si="40"/>
        <v>0</v>
      </c>
      <c r="CI185">
        <f t="shared" si="41"/>
        <v>3957.45</v>
      </c>
      <c r="CJ185">
        <f t="shared" si="42"/>
        <v>0</v>
      </c>
      <c r="CK185">
        <f t="shared" si="43"/>
        <v>0</v>
      </c>
      <c r="CL185">
        <f t="shared" si="44"/>
        <v>0</v>
      </c>
      <c r="CM185">
        <f t="shared" si="45"/>
        <v>3957.45</v>
      </c>
      <c r="CN185" s="1">
        <f t="shared" si="46"/>
        <v>104484.20000000001</v>
      </c>
      <c r="CO185" s="1">
        <f t="shared" si="47"/>
        <v>99484.200000000012</v>
      </c>
      <c r="CP185">
        <f t="shared" si="48"/>
        <v>79484.200000000012</v>
      </c>
      <c r="CQ185">
        <f t="shared" si="49"/>
        <v>104484.20000000001</v>
      </c>
      <c r="CR185">
        <f t="shared" si="50"/>
        <v>108441.65000000001</v>
      </c>
      <c r="CS185">
        <f t="shared" si="51"/>
        <v>0</v>
      </c>
      <c r="CT185">
        <f t="shared" si="52"/>
        <v>108441.65000000001</v>
      </c>
      <c r="CU185">
        <f t="shared" si="53"/>
        <v>0</v>
      </c>
      <c r="CV185">
        <f t="shared" si="54"/>
        <v>108441.65000000001</v>
      </c>
      <c r="CW185">
        <f t="shared" si="55"/>
        <v>3253.2495000000004</v>
      </c>
      <c r="CX185">
        <f t="shared" si="56"/>
        <v>111694.89950000001</v>
      </c>
      <c r="CY185">
        <f>CX185*pit_weights!A185</f>
        <v>9716657637.9685764</v>
      </c>
    </row>
    <row r="186" spans="1:103">
      <c r="A186">
        <v>268070843</v>
      </c>
      <c r="B186">
        <v>2017</v>
      </c>
      <c r="C186" t="s">
        <v>87</v>
      </c>
      <c r="D186" t="s">
        <v>88</v>
      </c>
      <c r="E186" t="s">
        <v>88</v>
      </c>
      <c r="F186">
        <v>0</v>
      </c>
      <c r="G186">
        <v>0</v>
      </c>
      <c r="H186">
        <v>344880</v>
      </c>
      <c r="I186">
        <v>0</v>
      </c>
      <c r="J186">
        <v>0</v>
      </c>
      <c r="K186">
        <v>0</v>
      </c>
      <c r="L186">
        <v>344880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499864</v>
      </c>
      <c r="X186">
        <v>0</v>
      </c>
      <c r="Y186">
        <v>0</v>
      </c>
      <c r="Z186">
        <v>0</v>
      </c>
      <c r="AA186">
        <v>499864</v>
      </c>
      <c r="AB186">
        <v>844744</v>
      </c>
      <c r="AC186">
        <v>0</v>
      </c>
      <c r="AD186">
        <v>844744</v>
      </c>
      <c r="AE186">
        <v>0</v>
      </c>
      <c r="AF186">
        <v>844744</v>
      </c>
      <c r="AG186">
        <v>0</v>
      </c>
      <c r="AH186">
        <v>0</v>
      </c>
      <c r="AI186">
        <v>154774</v>
      </c>
      <c r="AJ186">
        <v>0</v>
      </c>
      <c r="AK186">
        <v>154774</v>
      </c>
      <c r="AL186">
        <v>689970</v>
      </c>
      <c r="AM186">
        <v>0</v>
      </c>
      <c r="AN186">
        <v>0</v>
      </c>
      <c r="AO186">
        <v>689970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62994</v>
      </c>
      <c r="AV186">
        <v>0</v>
      </c>
      <c r="AW186">
        <v>0</v>
      </c>
      <c r="AX186">
        <v>62994</v>
      </c>
      <c r="AY186">
        <v>0</v>
      </c>
      <c r="AZ186">
        <v>62994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1890</v>
      </c>
      <c r="BG186">
        <v>64884</v>
      </c>
      <c r="BH186">
        <v>64884</v>
      </c>
      <c r="BI186">
        <v>0</v>
      </c>
      <c r="BJ186">
        <v>64884</v>
      </c>
      <c r="BK186">
        <v>0</v>
      </c>
      <c r="BL186">
        <v>0</v>
      </c>
      <c r="BM186">
        <v>0</v>
      </c>
      <c r="BN186">
        <v>0</v>
      </c>
      <c r="BO186">
        <v>64884</v>
      </c>
      <c r="BP186">
        <v>0</v>
      </c>
      <c r="BQ186">
        <v>88</v>
      </c>
      <c r="BR186">
        <v>1433</v>
      </c>
      <c r="BS186">
        <v>1521</v>
      </c>
      <c r="BT186">
        <v>66405</v>
      </c>
      <c r="BU186">
        <v>30000</v>
      </c>
      <c r="BV186">
        <v>30471</v>
      </c>
      <c r="BW186">
        <v>0</v>
      </c>
      <c r="BX186">
        <v>5930</v>
      </c>
      <c r="BY186">
        <v>66401</v>
      </c>
      <c r="BZ186">
        <v>0</v>
      </c>
      <c r="CA186">
        <v>0</v>
      </c>
      <c r="CB186">
        <v>39</v>
      </c>
      <c r="CC186">
        <v>1890</v>
      </c>
      <c r="CD186">
        <v>0</v>
      </c>
      <c r="CF186">
        <f t="shared" si="38"/>
        <v>844744</v>
      </c>
      <c r="CG186">
        <f t="shared" si="39"/>
        <v>0</v>
      </c>
      <c r="CH186">
        <f t="shared" si="40"/>
        <v>0</v>
      </c>
      <c r="CI186">
        <f t="shared" si="41"/>
        <v>0</v>
      </c>
      <c r="CJ186">
        <f t="shared" si="42"/>
        <v>0</v>
      </c>
      <c r="CK186">
        <f t="shared" si="43"/>
        <v>0</v>
      </c>
      <c r="CL186">
        <f t="shared" si="44"/>
        <v>0</v>
      </c>
      <c r="CM186">
        <f t="shared" si="45"/>
        <v>0</v>
      </c>
      <c r="CN186" s="1">
        <f t="shared" si="46"/>
        <v>93948.800000000003</v>
      </c>
      <c r="CO186" s="1">
        <f t="shared" si="47"/>
        <v>88948.800000000003</v>
      </c>
      <c r="CP186">
        <f t="shared" si="48"/>
        <v>68948.800000000003</v>
      </c>
      <c r="CQ186">
        <f t="shared" si="49"/>
        <v>93948.800000000003</v>
      </c>
      <c r="CR186">
        <f t="shared" si="50"/>
        <v>93948.800000000003</v>
      </c>
      <c r="CS186">
        <f t="shared" si="51"/>
        <v>0</v>
      </c>
      <c r="CT186">
        <f t="shared" si="52"/>
        <v>93948.800000000003</v>
      </c>
      <c r="CU186">
        <f t="shared" si="53"/>
        <v>0</v>
      </c>
      <c r="CV186">
        <f t="shared" si="54"/>
        <v>93948.800000000003</v>
      </c>
      <c r="CW186">
        <f t="shared" si="55"/>
        <v>2818.4639999999999</v>
      </c>
      <c r="CX186">
        <f t="shared" si="56"/>
        <v>96767.263999999996</v>
      </c>
      <c r="CY186">
        <f>CX186*pit_weights!A186</f>
        <v>8418060082.0623999</v>
      </c>
    </row>
    <row r="187" spans="1:103">
      <c r="A187">
        <v>268136595</v>
      </c>
      <c r="B187">
        <v>2017</v>
      </c>
      <c r="C187" t="s">
        <v>87</v>
      </c>
      <c r="D187" t="s">
        <v>88</v>
      </c>
      <c r="E187" t="s">
        <v>88</v>
      </c>
      <c r="F187">
        <v>0</v>
      </c>
      <c r="G187">
        <v>0</v>
      </c>
      <c r="H187">
        <v>703320</v>
      </c>
      <c r="I187">
        <v>0</v>
      </c>
      <c r="J187">
        <v>0</v>
      </c>
      <c r="K187">
        <v>0</v>
      </c>
      <c r="L187">
        <v>703320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22020</v>
      </c>
      <c r="X187">
        <v>0</v>
      </c>
      <c r="Y187">
        <v>0</v>
      </c>
      <c r="Z187">
        <v>0</v>
      </c>
      <c r="AA187">
        <v>22020</v>
      </c>
      <c r="AB187">
        <v>725340</v>
      </c>
      <c r="AC187">
        <v>43350</v>
      </c>
      <c r="AD187">
        <v>681990</v>
      </c>
      <c r="AE187">
        <v>0</v>
      </c>
      <c r="AF187">
        <v>681990</v>
      </c>
      <c r="AG187">
        <v>0</v>
      </c>
      <c r="AH187">
        <v>0</v>
      </c>
      <c r="AI187">
        <v>160000</v>
      </c>
      <c r="AJ187">
        <v>0</v>
      </c>
      <c r="AK187">
        <v>160000</v>
      </c>
      <c r="AL187">
        <v>521990</v>
      </c>
      <c r="AM187">
        <v>0</v>
      </c>
      <c r="AN187">
        <v>0</v>
      </c>
      <c r="AO187">
        <v>521990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29398</v>
      </c>
      <c r="AV187">
        <v>0</v>
      </c>
      <c r="AW187">
        <v>0</v>
      </c>
      <c r="AX187">
        <v>29398</v>
      </c>
      <c r="AY187">
        <v>0</v>
      </c>
      <c r="AZ187">
        <v>29398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882</v>
      </c>
      <c r="BG187">
        <v>30280</v>
      </c>
      <c r="BH187">
        <v>30280</v>
      </c>
      <c r="BI187">
        <v>0</v>
      </c>
      <c r="BJ187">
        <v>30280</v>
      </c>
      <c r="BK187">
        <v>0</v>
      </c>
      <c r="BL187">
        <v>0</v>
      </c>
      <c r="BM187">
        <v>0</v>
      </c>
      <c r="BN187">
        <v>0</v>
      </c>
      <c r="BO187">
        <v>30280</v>
      </c>
      <c r="BP187">
        <v>0</v>
      </c>
      <c r="BQ187">
        <v>244</v>
      </c>
      <c r="BR187">
        <v>617</v>
      </c>
      <c r="BS187">
        <v>861</v>
      </c>
      <c r="BT187">
        <v>31141</v>
      </c>
      <c r="BU187">
        <v>0</v>
      </c>
      <c r="BV187">
        <v>18000</v>
      </c>
      <c r="BW187">
        <v>0</v>
      </c>
      <c r="BX187">
        <v>13140</v>
      </c>
      <c r="BY187">
        <v>31140</v>
      </c>
      <c r="BZ187">
        <v>0</v>
      </c>
      <c r="CA187">
        <v>0</v>
      </c>
      <c r="CB187">
        <v>40</v>
      </c>
      <c r="CC187">
        <v>882</v>
      </c>
      <c r="CD187">
        <v>0</v>
      </c>
      <c r="CF187">
        <f t="shared" si="38"/>
        <v>725340</v>
      </c>
      <c r="CG187">
        <f t="shared" si="39"/>
        <v>0</v>
      </c>
      <c r="CH187">
        <f t="shared" si="40"/>
        <v>0</v>
      </c>
      <c r="CI187">
        <f t="shared" si="41"/>
        <v>0</v>
      </c>
      <c r="CJ187">
        <f t="shared" si="42"/>
        <v>0</v>
      </c>
      <c r="CK187">
        <f t="shared" si="43"/>
        <v>0</v>
      </c>
      <c r="CL187">
        <f t="shared" si="44"/>
        <v>0</v>
      </c>
      <c r="CM187">
        <f t="shared" si="45"/>
        <v>0</v>
      </c>
      <c r="CN187" s="1">
        <f t="shared" si="46"/>
        <v>70068</v>
      </c>
      <c r="CO187" s="1">
        <f t="shared" si="47"/>
        <v>65068</v>
      </c>
      <c r="CP187">
        <f t="shared" si="48"/>
        <v>45068</v>
      </c>
      <c r="CQ187">
        <f t="shared" si="49"/>
        <v>70068</v>
      </c>
      <c r="CR187">
        <f t="shared" si="50"/>
        <v>70068</v>
      </c>
      <c r="CS187">
        <f t="shared" si="51"/>
        <v>0</v>
      </c>
      <c r="CT187">
        <f t="shared" si="52"/>
        <v>70068</v>
      </c>
      <c r="CU187">
        <f t="shared" si="53"/>
        <v>0</v>
      </c>
      <c r="CV187">
        <f t="shared" si="54"/>
        <v>70068</v>
      </c>
      <c r="CW187">
        <f t="shared" si="55"/>
        <v>2102.04</v>
      </c>
      <c r="CX187">
        <f t="shared" si="56"/>
        <v>72170.039999999994</v>
      </c>
      <c r="CY187">
        <f>CX187*pit_weights!A187</f>
        <v>6278277464.2139997</v>
      </c>
    </row>
    <row r="188" spans="1:103">
      <c r="A188">
        <v>268138071</v>
      </c>
      <c r="B188">
        <v>2017</v>
      </c>
      <c r="C188" t="s">
        <v>87</v>
      </c>
      <c r="D188" t="s">
        <v>88</v>
      </c>
      <c r="E188" t="s">
        <v>88</v>
      </c>
      <c r="F188">
        <v>0</v>
      </c>
      <c r="G188">
        <v>0</v>
      </c>
      <c r="H188">
        <v>70965</v>
      </c>
      <c r="I188">
        <v>0</v>
      </c>
      <c r="J188">
        <v>0</v>
      </c>
      <c r="K188">
        <v>0</v>
      </c>
      <c r="L188">
        <v>70965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70965</v>
      </c>
      <c r="AC188">
        <v>0</v>
      </c>
      <c r="AD188">
        <v>70965</v>
      </c>
      <c r="AE188">
        <v>0</v>
      </c>
      <c r="AF188">
        <v>70965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70970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3586</v>
      </c>
      <c r="BW188">
        <v>0</v>
      </c>
      <c r="BX188">
        <v>0</v>
      </c>
      <c r="BY188">
        <v>3586</v>
      </c>
      <c r="BZ188">
        <v>0</v>
      </c>
      <c r="CA188">
        <v>3590</v>
      </c>
      <c r="CB188">
        <v>52</v>
      </c>
      <c r="CC188">
        <v>0</v>
      </c>
      <c r="CD188">
        <v>0</v>
      </c>
      <c r="CF188">
        <f t="shared" si="38"/>
        <v>70965</v>
      </c>
      <c r="CG188">
        <f t="shared" si="39"/>
        <v>0</v>
      </c>
      <c r="CH188">
        <f t="shared" si="40"/>
        <v>0</v>
      </c>
      <c r="CI188">
        <f t="shared" si="41"/>
        <v>0</v>
      </c>
      <c r="CJ188">
        <f t="shared" si="42"/>
        <v>0</v>
      </c>
      <c r="CK188">
        <f t="shared" si="43"/>
        <v>0</v>
      </c>
      <c r="CL188">
        <f t="shared" si="44"/>
        <v>0</v>
      </c>
      <c r="CM188">
        <f t="shared" si="45"/>
        <v>0</v>
      </c>
      <c r="CN188" s="1">
        <f t="shared" si="46"/>
        <v>0</v>
      </c>
      <c r="CO188" s="1">
        <f t="shared" si="47"/>
        <v>0</v>
      </c>
      <c r="CP188">
        <f t="shared" si="48"/>
        <v>0</v>
      </c>
      <c r="CQ188">
        <f t="shared" si="49"/>
        <v>0</v>
      </c>
      <c r="CR188">
        <f t="shared" si="50"/>
        <v>0</v>
      </c>
      <c r="CS188">
        <f t="shared" si="51"/>
        <v>5000</v>
      </c>
      <c r="CT188">
        <f t="shared" si="52"/>
        <v>0</v>
      </c>
      <c r="CU188">
        <f t="shared" si="53"/>
        <v>0</v>
      </c>
      <c r="CV188">
        <f t="shared" si="54"/>
        <v>0</v>
      </c>
      <c r="CW188">
        <f t="shared" si="55"/>
        <v>0</v>
      </c>
      <c r="CX188">
        <f t="shared" si="56"/>
        <v>0</v>
      </c>
      <c r="CY188">
        <f>CX188*pit_weights!A188</f>
        <v>0</v>
      </c>
    </row>
    <row r="189" spans="1:103">
      <c r="A189">
        <v>268146287</v>
      </c>
      <c r="B189">
        <v>2017</v>
      </c>
      <c r="C189" t="s">
        <v>87</v>
      </c>
      <c r="D189" t="s">
        <v>88</v>
      </c>
      <c r="E189" t="s">
        <v>88</v>
      </c>
      <c r="F189">
        <v>0</v>
      </c>
      <c r="G189">
        <v>0</v>
      </c>
      <c r="H189">
        <v>1138176</v>
      </c>
      <c r="I189">
        <v>0</v>
      </c>
      <c r="J189">
        <v>0</v>
      </c>
      <c r="K189">
        <v>0</v>
      </c>
      <c r="L189">
        <v>1138176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1138176</v>
      </c>
      <c r="AC189">
        <v>0</v>
      </c>
      <c r="AD189">
        <v>1138176</v>
      </c>
      <c r="AE189">
        <v>0</v>
      </c>
      <c r="AF189">
        <v>1138176</v>
      </c>
      <c r="AG189">
        <v>0</v>
      </c>
      <c r="AH189">
        <v>0</v>
      </c>
      <c r="AI189">
        <v>70173</v>
      </c>
      <c r="AJ189">
        <v>0</v>
      </c>
      <c r="AK189">
        <v>70173</v>
      </c>
      <c r="AL189">
        <v>1068000</v>
      </c>
      <c r="AM189">
        <v>0</v>
      </c>
      <c r="AN189">
        <v>0</v>
      </c>
      <c r="AO189">
        <v>1068000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145400</v>
      </c>
      <c r="AV189">
        <v>0</v>
      </c>
      <c r="AW189">
        <v>0</v>
      </c>
      <c r="AX189">
        <v>145400</v>
      </c>
      <c r="AY189">
        <v>0</v>
      </c>
      <c r="AZ189">
        <v>145400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4362</v>
      </c>
      <c r="BG189">
        <v>149762</v>
      </c>
      <c r="BH189">
        <v>149762</v>
      </c>
      <c r="BI189">
        <v>0</v>
      </c>
      <c r="BJ189">
        <v>149762</v>
      </c>
      <c r="BK189">
        <v>0</v>
      </c>
      <c r="BL189">
        <v>0</v>
      </c>
      <c r="BM189">
        <v>0</v>
      </c>
      <c r="BN189">
        <v>0</v>
      </c>
      <c r="BO189">
        <v>149762</v>
      </c>
      <c r="BP189">
        <v>0</v>
      </c>
      <c r="BQ189">
        <v>0</v>
      </c>
      <c r="BR189">
        <v>219</v>
      </c>
      <c r="BS189">
        <v>219</v>
      </c>
      <c r="BT189">
        <v>149981</v>
      </c>
      <c r="BU189">
        <v>150000</v>
      </c>
      <c r="BV189">
        <v>0</v>
      </c>
      <c r="BW189">
        <v>0</v>
      </c>
      <c r="BX189">
        <v>0</v>
      </c>
      <c r="BY189">
        <v>150000</v>
      </c>
      <c r="BZ189">
        <v>0</v>
      </c>
      <c r="CA189">
        <v>20</v>
      </c>
      <c r="CB189">
        <v>40</v>
      </c>
      <c r="CC189">
        <v>4362</v>
      </c>
      <c r="CD189">
        <v>0</v>
      </c>
      <c r="CF189">
        <f t="shared" si="38"/>
        <v>1138176</v>
      </c>
      <c r="CG189">
        <f t="shared" si="39"/>
        <v>0</v>
      </c>
      <c r="CH189">
        <f t="shared" si="40"/>
        <v>0</v>
      </c>
      <c r="CI189">
        <f t="shared" si="41"/>
        <v>0</v>
      </c>
      <c r="CJ189">
        <f t="shared" si="42"/>
        <v>0</v>
      </c>
      <c r="CK189">
        <f t="shared" si="43"/>
        <v>0</v>
      </c>
      <c r="CL189">
        <f t="shared" si="44"/>
        <v>0</v>
      </c>
      <c r="CM189">
        <f t="shared" si="45"/>
        <v>0</v>
      </c>
      <c r="CN189" s="1">
        <f t="shared" si="46"/>
        <v>166452.79999999999</v>
      </c>
      <c r="CO189" s="1">
        <f t="shared" si="47"/>
        <v>161452.79999999999</v>
      </c>
      <c r="CP189">
        <f t="shared" si="48"/>
        <v>141452.79999999999</v>
      </c>
      <c r="CQ189">
        <f t="shared" si="49"/>
        <v>166452.79999999999</v>
      </c>
      <c r="CR189">
        <f t="shared" si="50"/>
        <v>166452.79999999999</v>
      </c>
      <c r="CS189">
        <f t="shared" si="51"/>
        <v>0</v>
      </c>
      <c r="CT189">
        <f t="shared" si="52"/>
        <v>166452.79999999999</v>
      </c>
      <c r="CU189">
        <f t="shared" si="53"/>
        <v>0</v>
      </c>
      <c r="CV189">
        <f t="shared" si="54"/>
        <v>166452.79999999999</v>
      </c>
      <c r="CW189">
        <f t="shared" si="55"/>
        <v>4993.5839999999998</v>
      </c>
      <c r="CX189">
        <f t="shared" si="56"/>
        <v>171446.38399999999</v>
      </c>
      <c r="CY189">
        <f>CX189*pit_weights!A189</f>
        <v>14914609566.354401</v>
      </c>
    </row>
    <row r="190" spans="1:103">
      <c r="A190">
        <v>268166957</v>
      </c>
      <c r="B190">
        <v>2017</v>
      </c>
      <c r="C190" t="s">
        <v>87</v>
      </c>
      <c r="D190" t="s">
        <v>88</v>
      </c>
      <c r="E190" t="s">
        <v>88</v>
      </c>
      <c r="F190">
        <v>0</v>
      </c>
      <c r="G190">
        <v>0</v>
      </c>
      <c r="H190">
        <v>230058</v>
      </c>
      <c r="I190">
        <v>0</v>
      </c>
      <c r="J190">
        <v>0</v>
      </c>
      <c r="K190">
        <v>0</v>
      </c>
      <c r="L190">
        <v>230058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230058</v>
      </c>
      <c r="AC190">
        <v>0</v>
      </c>
      <c r="AD190">
        <v>230058</v>
      </c>
      <c r="AE190">
        <v>0</v>
      </c>
      <c r="AF190">
        <v>230058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230060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14265</v>
      </c>
      <c r="BW190">
        <v>0</v>
      </c>
      <c r="BX190">
        <v>0</v>
      </c>
      <c r="BY190">
        <v>14265</v>
      </c>
      <c r="BZ190">
        <v>0</v>
      </c>
      <c r="CA190">
        <v>14270</v>
      </c>
      <c r="CB190">
        <v>35</v>
      </c>
      <c r="CC190">
        <v>0</v>
      </c>
      <c r="CD190">
        <v>0</v>
      </c>
      <c r="CF190">
        <f t="shared" si="38"/>
        <v>230058</v>
      </c>
      <c r="CG190">
        <f t="shared" si="39"/>
        <v>0</v>
      </c>
      <c r="CH190">
        <f t="shared" si="40"/>
        <v>0</v>
      </c>
      <c r="CI190">
        <f t="shared" si="41"/>
        <v>0</v>
      </c>
      <c r="CJ190">
        <f t="shared" si="42"/>
        <v>0</v>
      </c>
      <c r="CK190">
        <f t="shared" si="43"/>
        <v>0</v>
      </c>
      <c r="CL190">
        <f t="shared" si="44"/>
        <v>0</v>
      </c>
      <c r="CM190">
        <f t="shared" si="45"/>
        <v>0</v>
      </c>
      <c r="CN190" s="1">
        <f t="shared" si="46"/>
        <v>0</v>
      </c>
      <c r="CO190" s="1">
        <f t="shared" si="47"/>
        <v>0</v>
      </c>
      <c r="CP190">
        <f t="shared" si="48"/>
        <v>0</v>
      </c>
      <c r="CQ190">
        <f t="shared" si="49"/>
        <v>0</v>
      </c>
      <c r="CR190">
        <f t="shared" si="50"/>
        <v>0</v>
      </c>
      <c r="CS190">
        <f t="shared" si="51"/>
        <v>5000</v>
      </c>
      <c r="CT190">
        <f t="shared" si="52"/>
        <v>0</v>
      </c>
      <c r="CU190">
        <f t="shared" si="53"/>
        <v>0</v>
      </c>
      <c r="CV190">
        <f t="shared" si="54"/>
        <v>0</v>
      </c>
      <c r="CW190">
        <f t="shared" si="55"/>
        <v>0</v>
      </c>
      <c r="CX190">
        <f t="shared" si="56"/>
        <v>0</v>
      </c>
      <c r="CY190">
        <f>CX190*pit_weights!A190</f>
        <v>0</v>
      </c>
    </row>
    <row r="191" spans="1:103">
      <c r="A191">
        <v>268197510</v>
      </c>
      <c r="B191">
        <v>2017</v>
      </c>
      <c r="C191" t="s">
        <v>87</v>
      </c>
      <c r="D191" t="s">
        <v>88</v>
      </c>
      <c r="E191" t="s">
        <v>88</v>
      </c>
      <c r="F191">
        <v>72000</v>
      </c>
      <c r="G191">
        <v>0</v>
      </c>
      <c r="H191">
        <v>927525</v>
      </c>
      <c r="I191">
        <v>0</v>
      </c>
      <c r="J191">
        <v>0</v>
      </c>
      <c r="K191">
        <v>0</v>
      </c>
      <c r="L191">
        <v>927525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264</v>
      </c>
      <c r="X191">
        <v>0</v>
      </c>
      <c r="Y191">
        <v>0</v>
      </c>
      <c r="Z191">
        <v>0</v>
      </c>
      <c r="AA191">
        <v>264</v>
      </c>
      <c r="AB191">
        <v>999789</v>
      </c>
      <c r="AC191">
        <v>0</v>
      </c>
      <c r="AD191">
        <v>999789</v>
      </c>
      <c r="AE191">
        <v>0</v>
      </c>
      <c r="AF191">
        <v>999789</v>
      </c>
      <c r="AG191">
        <v>0</v>
      </c>
      <c r="AH191">
        <v>0</v>
      </c>
      <c r="AI191">
        <v>164978</v>
      </c>
      <c r="AJ191">
        <v>0</v>
      </c>
      <c r="AK191">
        <v>164978</v>
      </c>
      <c r="AL191">
        <v>834810</v>
      </c>
      <c r="AM191">
        <v>0</v>
      </c>
      <c r="AN191">
        <v>0</v>
      </c>
      <c r="AO191">
        <v>834810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91962</v>
      </c>
      <c r="AV191">
        <v>0</v>
      </c>
      <c r="AW191">
        <v>0</v>
      </c>
      <c r="AX191">
        <v>91962</v>
      </c>
      <c r="AY191">
        <v>0</v>
      </c>
      <c r="AZ191">
        <v>91962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2759</v>
      </c>
      <c r="BG191">
        <v>94721</v>
      </c>
      <c r="BH191">
        <v>94721</v>
      </c>
      <c r="BI191">
        <v>0</v>
      </c>
      <c r="BJ191">
        <v>94721</v>
      </c>
      <c r="BK191">
        <v>0</v>
      </c>
      <c r="BL191">
        <v>0</v>
      </c>
      <c r="BM191">
        <v>0</v>
      </c>
      <c r="BN191">
        <v>0</v>
      </c>
      <c r="BO191">
        <v>94721</v>
      </c>
      <c r="BP191">
        <v>0</v>
      </c>
      <c r="BQ191">
        <v>694</v>
      </c>
      <c r="BR191">
        <v>2381</v>
      </c>
      <c r="BS191">
        <v>3075</v>
      </c>
      <c r="BT191">
        <v>97796</v>
      </c>
      <c r="BU191">
        <v>60000</v>
      </c>
      <c r="BV191">
        <v>0</v>
      </c>
      <c r="BW191">
        <v>0</v>
      </c>
      <c r="BX191">
        <v>37800</v>
      </c>
      <c r="BY191">
        <v>97800</v>
      </c>
      <c r="BZ191">
        <v>0</v>
      </c>
      <c r="CA191">
        <v>0</v>
      </c>
      <c r="CB191">
        <v>57</v>
      </c>
      <c r="CC191">
        <v>2759</v>
      </c>
      <c r="CD191">
        <v>0</v>
      </c>
      <c r="CF191">
        <f t="shared" si="38"/>
        <v>999789</v>
      </c>
      <c r="CG191">
        <f t="shared" si="39"/>
        <v>0</v>
      </c>
      <c r="CH191">
        <f t="shared" si="40"/>
        <v>0</v>
      </c>
      <c r="CI191">
        <f t="shared" si="41"/>
        <v>0</v>
      </c>
      <c r="CJ191">
        <f t="shared" si="42"/>
        <v>0</v>
      </c>
      <c r="CK191">
        <f t="shared" si="43"/>
        <v>0</v>
      </c>
      <c r="CL191">
        <f t="shared" si="44"/>
        <v>0</v>
      </c>
      <c r="CM191">
        <f t="shared" si="45"/>
        <v>0</v>
      </c>
      <c r="CN191" s="1">
        <f t="shared" si="46"/>
        <v>124957.8</v>
      </c>
      <c r="CO191" s="1">
        <f t="shared" si="47"/>
        <v>119957.8</v>
      </c>
      <c r="CP191">
        <f t="shared" si="48"/>
        <v>99957.8</v>
      </c>
      <c r="CQ191">
        <f t="shared" si="49"/>
        <v>124957.8</v>
      </c>
      <c r="CR191">
        <f t="shared" si="50"/>
        <v>124957.8</v>
      </c>
      <c r="CS191">
        <f t="shared" si="51"/>
        <v>0</v>
      </c>
      <c r="CT191">
        <f t="shared" si="52"/>
        <v>124957.8</v>
      </c>
      <c r="CU191">
        <f t="shared" si="53"/>
        <v>0</v>
      </c>
      <c r="CV191">
        <f t="shared" si="54"/>
        <v>124957.8</v>
      </c>
      <c r="CW191">
        <f t="shared" si="55"/>
        <v>3748.7339999999999</v>
      </c>
      <c r="CX191">
        <f t="shared" si="56"/>
        <v>128706.534</v>
      </c>
      <c r="CY191">
        <f>CX191*pit_weights!A191</f>
        <v>11196548206.2819</v>
      </c>
    </row>
    <row r="192" spans="1:103">
      <c r="A192">
        <v>268207188</v>
      </c>
      <c r="B192">
        <v>2017</v>
      </c>
      <c r="C192" t="s">
        <v>87</v>
      </c>
      <c r="D192" t="s">
        <v>88</v>
      </c>
      <c r="E192" t="s">
        <v>88</v>
      </c>
      <c r="F192">
        <v>0</v>
      </c>
      <c r="G192">
        <v>0</v>
      </c>
      <c r="H192">
        <v>405327</v>
      </c>
      <c r="I192">
        <v>0</v>
      </c>
      <c r="J192">
        <v>0</v>
      </c>
      <c r="K192">
        <v>0</v>
      </c>
      <c r="L192">
        <v>405327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175314</v>
      </c>
      <c r="U192">
        <v>175314</v>
      </c>
      <c r="V192">
        <v>175314</v>
      </c>
      <c r="W192">
        <v>9216</v>
      </c>
      <c r="X192">
        <v>0</v>
      </c>
      <c r="Y192">
        <v>0</v>
      </c>
      <c r="Z192">
        <v>0</v>
      </c>
      <c r="AA192">
        <v>9216</v>
      </c>
      <c r="AB192">
        <v>589857</v>
      </c>
      <c r="AC192">
        <v>25316</v>
      </c>
      <c r="AD192">
        <v>564541</v>
      </c>
      <c r="AE192">
        <v>0</v>
      </c>
      <c r="AF192">
        <v>564541</v>
      </c>
      <c r="AG192">
        <v>149998</v>
      </c>
      <c r="AH192">
        <v>0</v>
      </c>
      <c r="AI192">
        <v>152423</v>
      </c>
      <c r="AJ192">
        <v>0</v>
      </c>
      <c r="AK192">
        <v>152423</v>
      </c>
      <c r="AL192">
        <v>412120</v>
      </c>
      <c r="AM192">
        <v>149998</v>
      </c>
      <c r="AN192">
        <v>0</v>
      </c>
      <c r="AO192">
        <v>262122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1212</v>
      </c>
      <c r="AV192">
        <v>30000</v>
      </c>
      <c r="AW192">
        <v>0</v>
      </c>
      <c r="AX192">
        <v>31212</v>
      </c>
      <c r="AY192">
        <v>5000</v>
      </c>
      <c r="AZ192">
        <v>26212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786</v>
      </c>
      <c r="BG192">
        <v>26998</v>
      </c>
      <c r="BH192">
        <v>26998</v>
      </c>
      <c r="BI192">
        <v>0</v>
      </c>
      <c r="BJ192">
        <v>26998</v>
      </c>
      <c r="BK192">
        <v>0</v>
      </c>
      <c r="BL192">
        <v>0</v>
      </c>
      <c r="BM192">
        <v>0</v>
      </c>
      <c r="BN192">
        <v>0</v>
      </c>
      <c r="BO192">
        <v>26998</v>
      </c>
      <c r="BP192">
        <v>0</v>
      </c>
      <c r="BQ192">
        <v>138</v>
      </c>
      <c r="BR192">
        <v>1107</v>
      </c>
      <c r="BS192">
        <v>1245</v>
      </c>
      <c r="BT192">
        <v>28243</v>
      </c>
      <c r="BU192">
        <v>20000</v>
      </c>
      <c r="BV192">
        <v>0</v>
      </c>
      <c r="BW192">
        <v>0</v>
      </c>
      <c r="BX192">
        <v>8240</v>
      </c>
      <c r="BY192">
        <v>28240</v>
      </c>
      <c r="BZ192">
        <v>0</v>
      </c>
      <c r="CA192">
        <v>0</v>
      </c>
      <c r="CB192">
        <v>49</v>
      </c>
      <c r="CC192">
        <v>786</v>
      </c>
      <c r="CD192">
        <v>0</v>
      </c>
      <c r="CF192">
        <f t="shared" si="38"/>
        <v>414543</v>
      </c>
      <c r="CG192">
        <f t="shared" si="39"/>
        <v>0</v>
      </c>
      <c r="CH192">
        <f t="shared" si="40"/>
        <v>0</v>
      </c>
      <c r="CI192">
        <f t="shared" si="41"/>
        <v>0</v>
      </c>
      <c r="CJ192">
        <f t="shared" si="42"/>
        <v>0</v>
      </c>
      <c r="CK192">
        <f t="shared" si="43"/>
        <v>35062.800000000003</v>
      </c>
      <c r="CL192">
        <f t="shared" si="44"/>
        <v>35062.800000000003</v>
      </c>
      <c r="CM192">
        <f t="shared" si="45"/>
        <v>35062.800000000003</v>
      </c>
      <c r="CN192" s="1">
        <f t="shared" si="46"/>
        <v>16454.3</v>
      </c>
      <c r="CO192" s="1">
        <f t="shared" si="47"/>
        <v>11454.300000000001</v>
      </c>
      <c r="CP192">
        <f t="shared" si="48"/>
        <v>0</v>
      </c>
      <c r="CQ192">
        <f t="shared" si="49"/>
        <v>16454.3</v>
      </c>
      <c r="CR192">
        <f t="shared" si="50"/>
        <v>51517.100000000006</v>
      </c>
      <c r="CS192">
        <f t="shared" si="51"/>
        <v>5000</v>
      </c>
      <c r="CT192">
        <f t="shared" si="52"/>
        <v>46517.100000000006</v>
      </c>
      <c r="CU192">
        <f t="shared" si="53"/>
        <v>0</v>
      </c>
      <c r="CV192">
        <f t="shared" si="54"/>
        <v>46517.100000000006</v>
      </c>
      <c r="CW192">
        <f t="shared" si="55"/>
        <v>1395.5130000000001</v>
      </c>
      <c r="CX192">
        <f t="shared" si="56"/>
        <v>47912.613000000005</v>
      </c>
      <c r="CY192">
        <f>CX192*pit_weights!A192</f>
        <v>4168054755.8170509</v>
      </c>
    </row>
    <row r="193" spans="1:104">
      <c r="A193">
        <v>268222104</v>
      </c>
      <c r="B193">
        <v>2017</v>
      </c>
      <c r="C193" t="s">
        <v>87</v>
      </c>
      <c r="D193" t="s">
        <v>88</v>
      </c>
      <c r="E193" t="s">
        <v>88</v>
      </c>
      <c r="F193">
        <v>0</v>
      </c>
      <c r="G193">
        <v>74200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74200</v>
      </c>
      <c r="AC193">
        <v>43063</v>
      </c>
      <c r="AD193">
        <v>31137</v>
      </c>
      <c r="AE193">
        <v>0</v>
      </c>
      <c r="AF193">
        <v>31137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31140</v>
      </c>
      <c r="AM193">
        <v>0</v>
      </c>
      <c r="AN193">
        <v>0</v>
      </c>
      <c r="AO193">
        <v>31140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64</v>
      </c>
      <c r="CC193">
        <v>0</v>
      </c>
      <c r="CD193">
        <v>1</v>
      </c>
      <c r="CF193">
        <f t="shared" si="38"/>
        <v>74200</v>
      </c>
      <c r="CG193">
        <f t="shared" si="39"/>
        <v>0</v>
      </c>
      <c r="CH193">
        <f t="shared" si="40"/>
        <v>0</v>
      </c>
      <c r="CI193">
        <f t="shared" si="41"/>
        <v>0</v>
      </c>
      <c r="CJ193">
        <f t="shared" si="42"/>
        <v>0</v>
      </c>
      <c r="CK193">
        <f t="shared" si="43"/>
        <v>0</v>
      </c>
      <c r="CL193">
        <f t="shared" si="44"/>
        <v>0</v>
      </c>
      <c r="CM193">
        <f t="shared" si="45"/>
        <v>0</v>
      </c>
      <c r="CN193" s="1">
        <f t="shared" si="46"/>
        <v>0</v>
      </c>
      <c r="CO193" s="1">
        <f t="shared" si="47"/>
        <v>0</v>
      </c>
      <c r="CP193">
        <f t="shared" si="48"/>
        <v>0</v>
      </c>
      <c r="CQ193">
        <f t="shared" si="49"/>
        <v>0</v>
      </c>
      <c r="CR193">
        <f t="shared" si="50"/>
        <v>0</v>
      </c>
      <c r="CS193">
        <f t="shared" si="51"/>
        <v>5000</v>
      </c>
      <c r="CT193">
        <f t="shared" si="52"/>
        <v>0</v>
      </c>
      <c r="CU193">
        <f t="shared" si="53"/>
        <v>0</v>
      </c>
      <c r="CV193">
        <f t="shared" si="54"/>
        <v>0</v>
      </c>
      <c r="CW193">
        <f t="shared" si="55"/>
        <v>0</v>
      </c>
      <c r="CX193">
        <f t="shared" si="56"/>
        <v>0</v>
      </c>
      <c r="CY193">
        <f>CX193*pit_weights!A193</f>
        <v>0</v>
      </c>
    </row>
    <row r="194" spans="1:104">
      <c r="A194">
        <v>268240905</v>
      </c>
      <c r="B194">
        <v>2017</v>
      </c>
      <c r="C194" t="s">
        <v>87</v>
      </c>
      <c r="D194" t="s">
        <v>88</v>
      </c>
      <c r="E194" t="s">
        <v>88</v>
      </c>
      <c r="F194">
        <v>0</v>
      </c>
      <c r="G194">
        <v>0</v>
      </c>
      <c r="H194">
        <v>649930</v>
      </c>
      <c r="I194">
        <v>0</v>
      </c>
      <c r="J194">
        <v>0</v>
      </c>
      <c r="K194">
        <v>0</v>
      </c>
      <c r="L194">
        <v>649930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309421</v>
      </c>
      <c r="X194">
        <v>0</v>
      </c>
      <c r="Y194">
        <v>0</v>
      </c>
      <c r="Z194">
        <v>0</v>
      </c>
      <c r="AA194">
        <v>309421</v>
      </c>
      <c r="AB194">
        <v>959351</v>
      </c>
      <c r="AC194">
        <v>0</v>
      </c>
      <c r="AD194">
        <v>959351</v>
      </c>
      <c r="AE194">
        <v>0</v>
      </c>
      <c r="AF194">
        <v>959351</v>
      </c>
      <c r="AG194">
        <v>0</v>
      </c>
      <c r="AH194">
        <v>0</v>
      </c>
      <c r="AI194">
        <v>160203</v>
      </c>
      <c r="AJ194">
        <v>0</v>
      </c>
      <c r="AK194">
        <v>160203</v>
      </c>
      <c r="AL194">
        <v>799150</v>
      </c>
      <c r="AM194">
        <v>0</v>
      </c>
      <c r="AN194">
        <v>0</v>
      </c>
      <c r="AO194">
        <v>799150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79830</v>
      </c>
      <c r="AV194">
        <v>0</v>
      </c>
      <c r="AW194">
        <v>0</v>
      </c>
      <c r="AX194">
        <v>79830</v>
      </c>
      <c r="AY194">
        <v>0</v>
      </c>
      <c r="AZ194">
        <v>79830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2395</v>
      </c>
      <c r="BG194">
        <v>82225</v>
      </c>
      <c r="BH194">
        <v>82225</v>
      </c>
      <c r="BI194">
        <v>0</v>
      </c>
      <c r="BJ194">
        <v>82225</v>
      </c>
      <c r="BK194">
        <v>0</v>
      </c>
      <c r="BL194">
        <v>0</v>
      </c>
      <c r="BM194">
        <v>0</v>
      </c>
      <c r="BN194">
        <v>0</v>
      </c>
      <c r="BO194">
        <v>82225</v>
      </c>
      <c r="BP194">
        <v>0</v>
      </c>
      <c r="BQ194">
        <v>0</v>
      </c>
      <c r="BR194">
        <v>339</v>
      </c>
      <c r="BS194">
        <v>339</v>
      </c>
      <c r="BT194">
        <v>82564</v>
      </c>
      <c r="BU194">
        <v>21000</v>
      </c>
      <c r="BV194">
        <v>63330</v>
      </c>
      <c r="BW194">
        <v>0</v>
      </c>
      <c r="BX194">
        <v>0</v>
      </c>
      <c r="BY194">
        <v>84330</v>
      </c>
      <c r="BZ194">
        <v>0</v>
      </c>
      <c r="CA194">
        <v>1770</v>
      </c>
      <c r="CB194">
        <v>61</v>
      </c>
      <c r="CC194">
        <v>2395</v>
      </c>
      <c r="CD194">
        <v>1</v>
      </c>
      <c r="CF194">
        <f t="shared" si="38"/>
        <v>959351</v>
      </c>
      <c r="CG194">
        <f t="shared" si="39"/>
        <v>0</v>
      </c>
      <c r="CH194">
        <f t="shared" si="40"/>
        <v>0</v>
      </c>
      <c r="CI194">
        <f t="shared" si="41"/>
        <v>0</v>
      </c>
      <c r="CJ194">
        <f t="shared" si="42"/>
        <v>0</v>
      </c>
      <c r="CK194">
        <f t="shared" si="43"/>
        <v>0</v>
      </c>
      <c r="CL194">
        <f t="shared" si="44"/>
        <v>0</v>
      </c>
      <c r="CM194">
        <f t="shared" si="45"/>
        <v>0</v>
      </c>
      <c r="CN194" s="1">
        <f t="shared" si="46"/>
        <v>116870.20000000001</v>
      </c>
      <c r="CO194" s="1">
        <f t="shared" si="47"/>
        <v>111870.20000000001</v>
      </c>
      <c r="CP194">
        <f t="shared" si="48"/>
        <v>91870.200000000012</v>
      </c>
      <c r="CQ194">
        <f t="shared" si="49"/>
        <v>111870.20000000001</v>
      </c>
      <c r="CR194">
        <f t="shared" si="50"/>
        <v>111870.20000000001</v>
      </c>
      <c r="CS194">
        <f t="shared" si="51"/>
        <v>0</v>
      </c>
      <c r="CT194">
        <f t="shared" si="52"/>
        <v>111870.20000000001</v>
      </c>
      <c r="CU194">
        <f t="shared" si="53"/>
        <v>0</v>
      </c>
      <c r="CV194">
        <f t="shared" si="54"/>
        <v>111870.20000000001</v>
      </c>
      <c r="CW194">
        <f t="shared" si="55"/>
        <v>3356.1060000000002</v>
      </c>
      <c r="CX194">
        <f t="shared" si="56"/>
        <v>115226.30600000001</v>
      </c>
      <c r="CY194">
        <f>CX194*pit_weights!A194</f>
        <v>10023864753.912102</v>
      </c>
    </row>
    <row r="195" spans="1:104">
      <c r="A195">
        <v>268305869</v>
      </c>
      <c r="B195">
        <v>2017</v>
      </c>
      <c r="C195" t="s">
        <v>87</v>
      </c>
      <c r="D195" t="s">
        <v>88</v>
      </c>
      <c r="E195" t="s">
        <v>88</v>
      </c>
      <c r="F195">
        <v>56050</v>
      </c>
      <c r="G195">
        <v>0</v>
      </c>
      <c r="H195">
        <v>2069961</v>
      </c>
      <c r="I195">
        <v>0</v>
      </c>
      <c r="J195">
        <v>0</v>
      </c>
      <c r="K195">
        <v>0</v>
      </c>
      <c r="L195">
        <v>2069961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140724</v>
      </c>
      <c r="U195">
        <v>140724</v>
      </c>
      <c r="V195">
        <v>140724</v>
      </c>
      <c r="W195">
        <v>15115</v>
      </c>
      <c r="X195">
        <v>0</v>
      </c>
      <c r="Y195">
        <v>0</v>
      </c>
      <c r="Z195">
        <v>0</v>
      </c>
      <c r="AA195">
        <v>15115</v>
      </c>
      <c r="AB195">
        <v>2281850</v>
      </c>
      <c r="AC195">
        <v>13071</v>
      </c>
      <c r="AD195">
        <v>2268779</v>
      </c>
      <c r="AE195">
        <v>0</v>
      </c>
      <c r="AF195">
        <v>2268779</v>
      </c>
      <c r="AG195">
        <v>140724</v>
      </c>
      <c r="AH195">
        <v>0</v>
      </c>
      <c r="AI195">
        <v>161533</v>
      </c>
      <c r="AJ195">
        <v>0</v>
      </c>
      <c r="AK195">
        <v>161533</v>
      </c>
      <c r="AL195">
        <v>2107250</v>
      </c>
      <c r="AM195">
        <v>140724</v>
      </c>
      <c r="AN195">
        <v>0</v>
      </c>
      <c r="AO195">
        <v>1966526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414956</v>
      </c>
      <c r="AV195">
        <v>28145</v>
      </c>
      <c r="AW195">
        <v>0</v>
      </c>
      <c r="AX195">
        <v>443101</v>
      </c>
      <c r="AY195">
        <v>0</v>
      </c>
      <c r="AZ195">
        <v>443101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13293</v>
      </c>
      <c r="BG195">
        <v>456394</v>
      </c>
      <c r="BH195">
        <v>456394</v>
      </c>
      <c r="BI195">
        <v>0</v>
      </c>
      <c r="BJ195">
        <v>456394</v>
      </c>
      <c r="BK195">
        <v>0</v>
      </c>
      <c r="BL195">
        <v>0</v>
      </c>
      <c r="BM195">
        <v>0</v>
      </c>
      <c r="BN195">
        <v>0</v>
      </c>
      <c r="BO195">
        <v>456394</v>
      </c>
      <c r="BP195">
        <v>0</v>
      </c>
      <c r="BQ195">
        <v>6926</v>
      </c>
      <c r="BR195">
        <v>18640</v>
      </c>
      <c r="BS195">
        <v>25566</v>
      </c>
      <c r="BT195">
        <v>481960</v>
      </c>
      <c r="BU195">
        <v>110000</v>
      </c>
      <c r="BV195">
        <v>0</v>
      </c>
      <c r="BW195">
        <v>0</v>
      </c>
      <c r="BX195">
        <v>372850</v>
      </c>
      <c r="BY195">
        <v>482850</v>
      </c>
      <c r="BZ195">
        <v>0</v>
      </c>
      <c r="CA195">
        <v>890</v>
      </c>
      <c r="CB195">
        <v>33</v>
      </c>
      <c r="CC195">
        <v>13293</v>
      </c>
      <c r="CD195">
        <v>0</v>
      </c>
      <c r="CF195">
        <f t="shared" ref="CF195:CF201" si="57">F195+G195+L195+P195+AA195</f>
        <v>2141126</v>
      </c>
      <c r="CG195">
        <f t="shared" ref="CG195:CG201" si="58">0.15*M195</f>
        <v>0</v>
      </c>
      <c r="CH195">
        <f t="shared" ref="CH195:CH201" si="59">0.3*N195</f>
        <v>0</v>
      </c>
      <c r="CI195">
        <f t="shared" ref="CI195:CI201" si="60">CG195+CH195</f>
        <v>0</v>
      </c>
      <c r="CJ195">
        <f t="shared" ref="CJ195:CJ201" si="61">0.1*S195</f>
        <v>0</v>
      </c>
      <c r="CK195">
        <f t="shared" ref="CK195:CK201" si="62">0.2*T195</f>
        <v>28144.800000000003</v>
      </c>
      <c r="CL195">
        <f t="shared" ref="CL195:CL201" si="63">CJ195+CK195</f>
        <v>28144.800000000003</v>
      </c>
      <c r="CM195">
        <f t="shared" ref="CM195:CM201" si="64">CI195+CL195</f>
        <v>28144.800000000003</v>
      </c>
      <c r="CN195" s="1">
        <f t="shared" ref="CN195:CN201" si="65">(0* MIN(CF195, 250000) + 0.1 * MIN((500000- 250000), MAX(0, CF195 - 250000))+ 0.2 * MIN((1000000 - 500000), MAX(0, CF195 - 500000)) + 0.3 * MAX(0, CF195 - 1000000))</f>
        <v>467337.8</v>
      </c>
      <c r="CO195" s="1">
        <f t="shared" ref="CO195:CO201" si="66">(0* MIN(CF195, 300000) + 0.1 * MIN((500000 - 300000), MAX(0, CF195 - 300000))+ 0.2 * MIN((1000000 - 500000), MAX(0, CF195 - 500000)) + 0.3 * MAX(0, CF195 - 1000000))</f>
        <v>462337.8</v>
      </c>
      <c r="CP195">
        <f t="shared" ref="CP195:CP201" si="67">(0 * MIN(CF195, 500000) + 0.1* MIN(500000 - 500000, MAX(0, CF195 - 500000)) + 0.2 * MIN(1000000 - 500000, MAX(0, CF195 - 500000)) + 0.3 * MAX(0, CF195 - 1000000))</f>
        <v>442337.8</v>
      </c>
      <c r="CQ195">
        <f t="shared" ref="CQ195:CQ201" si="68">INDEX($CN195:$CP195,$CD195+1)</f>
        <v>467337.8</v>
      </c>
      <c r="CR195">
        <f t="shared" ref="CR195:CR201" si="69">CQ195+CM195</f>
        <v>495482.6</v>
      </c>
      <c r="CS195">
        <f t="shared" ref="CS195:CS201" si="70">IF(CF195 &gt; 500000, 0,  MIN( 0.1* CF195, 5000))</f>
        <v>0</v>
      </c>
      <c r="CT195">
        <f t="shared" ref="CT195:CT201" si="71">IF(CS195 &gt; CR195, 0, CR195 - CS195)</f>
        <v>495482.6</v>
      </c>
      <c r="CU195">
        <f t="shared" ref="CU195:CU201" si="72">IF(CF195 &gt; 10000000, 0.15*CT195, 0)</f>
        <v>0</v>
      </c>
      <c r="CV195">
        <f t="shared" ref="CV195:CV201" si="73">CT195+CU195</f>
        <v>495482.6</v>
      </c>
      <c r="CW195">
        <f t="shared" ref="CW195:CW201" si="74">CV195*0.03</f>
        <v>14864.477999999999</v>
      </c>
      <c r="CX195">
        <f t="shared" ref="CX195:CX201" si="75">CV195+CW195</f>
        <v>510347.07799999998</v>
      </c>
      <c r="CY195">
        <f>CX195*pit_weights!A195</f>
        <v>44396546804.392303</v>
      </c>
    </row>
    <row r="196" spans="1:104">
      <c r="A196">
        <v>268377825</v>
      </c>
      <c r="B196">
        <v>2017</v>
      </c>
      <c r="C196" t="s">
        <v>87</v>
      </c>
      <c r="D196" t="s">
        <v>88</v>
      </c>
      <c r="E196" t="s">
        <v>88</v>
      </c>
      <c r="F196">
        <v>0</v>
      </c>
      <c r="G196">
        <v>29400</v>
      </c>
      <c r="H196">
        <v>508454</v>
      </c>
      <c r="I196">
        <v>0</v>
      </c>
      <c r="J196">
        <v>0</v>
      </c>
      <c r="K196">
        <v>0</v>
      </c>
      <c r="L196">
        <v>508454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53636</v>
      </c>
      <c r="U196">
        <v>53636</v>
      </c>
      <c r="V196">
        <v>53636</v>
      </c>
      <c r="W196">
        <v>19474</v>
      </c>
      <c r="X196">
        <v>0</v>
      </c>
      <c r="Y196">
        <v>0</v>
      </c>
      <c r="Z196">
        <v>0</v>
      </c>
      <c r="AA196">
        <v>19474</v>
      </c>
      <c r="AB196">
        <v>610964</v>
      </c>
      <c r="AC196">
        <v>0</v>
      </c>
      <c r="AD196">
        <v>610964</v>
      </c>
      <c r="AE196">
        <v>0</v>
      </c>
      <c r="AF196">
        <v>610964</v>
      </c>
      <c r="AG196">
        <v>53636</v>
      </c>
      <c r="AH196">
        <v>0</v>
      </c>
      <c r="AI196">
        <v>111146</v>
      </c>
      <c r="AJ196">
        <v>0</v>
      </c>
      <c r="AK196">
        <v>111146</v>
      </c>
      <c r="AL196">
        <v>499820</v>
      </c>
      <c r="AM196">
        <v>53636</v>
      </c>
      <c r="AN196">
        <v>0</v>
      </c>
      <c r="AO196">
        <v>446184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19618</v>
      </c>
      <c r="AV196">
        <v>10727</v>
      </c>
      <c r="AW196">
        <v>0</v>
      </c>
      <c r="AX196">
        <v>30345</v>
      </c>
      <c r="AY196">
        <v>5000</v>
      </c>
      <c r="AZ196">
        <v>25345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760</v>
      </c>
      <c r="BG196">
        <v>26105</v>
      </c>
      <c r="BH196">
        <v>26105</v>
      </c>
      <c r="BI196">
        <v>0</v>
      </c>
      <c r="BJ196">
        <v>26105</v>
      </c>
      <c r="BK196">
        <v>0</v>
      </c>
      <c r="BL196">
        <v>0</v>
      </c>
      <c r="BM196">
        <v>0</v>
      </c>
      <c r="BN196">
        <v>0</v>
      </c>
      <c r="BO196">
        <v>26105</v>
      </c>
      <c r="BP196">
        <v>0</v>
      </c>
      <c r="BQ196">
        <v>522</v>
      </c>
      <c r="BR196">
        <v>1314</v>
      </c>
      <c r="BS196">
        <v>1836</v>
      </c>
      <c r="BT196">
        <v>27941</v>
      </c>
      <c r="BU196">
        <v>0</v>
      </c>
      <c r="BV196">
        <v>0</v>
      </c>
      <c r="BW196">
        <v>0</v>
      </c>
      <c r="BX196">
        <v>27940</v>
      </c>
      <c r="BY196">
        <v>27940</v>
      </c>
      <c r="BZ196">
        <v>0</v>
      </c>
      <c r="CA196">
        <v>0</v>
      </c>
      <c r="CB196">
        <v>40</v>
      </c>
      <c r="CC196">
        <v>760</v>
      </c>
      <c r="CD196">
        <v>0</v>
      </c>
      <c r="CF196">
        <f t="shared" si="57"/>
        <v>557328</v>
      </c>
      <c r="CG196">
        <f t="shared" si="58"/>
        <v>0</v>
      </c>
      <c r="CH196">
        <f t="shared" si="59"/>
        <v>0</v>
      </c>
      <c r="CI196">
        <f t="shared" si="60"/>
        <v>0</v>
      </c>
      <c r="CJ196">
        <f t="shared" si="61"/>
        <v>0</v>
      </c>
      <c r="CK196">
        <f t="shared" si="62"/>
        <v>10727.2</v>
      </c>
      <c r="CL196">
        <f t="shared" si="63"/>
        <v>10727.2</v>
      </c>
      <c r="CM196">
        <f t="shared" si="64"/>
        <v>10727.2</v>
      </c>
      <c r="CN196" s="1">
        <f t="shared" si="65"/>
        <v>36465.599999999999</v>
      </c>
      <c r="CO196" s="1">
        <f t="shared" si="66"/>
        <v>31465.599999999999</v>
      </c>
      <c r="CP196">
        <f t="shared" si="67"/>
        <v>11465.6</v>
      </c>
      <c r="CQ196">
        <f t="shared" si="68"/>
        <v>36465.599999999999</v>
      </c>
      <c r="CR196">
        <f t="shared" si="69"/>
        <v>47192.800000000003</v>
      </c>
      <c r="CS196">
        <f t="shared" si="70"/>
        <v>0</v>
      </c>
      <c r="CT196">
        <f t="shared" si="71"/>
        <v>47192.800000000003</v>
      </c>
      <c r="CU196">
        <f t="shared" si="72"/>
        <v>0</v>
      </c>
      <c r="CV196">
        <f t="shared" si="73"/>
        <v>47192.800000000003</v>
      </c>
      <c r="CW196">
        <f t="shared" si="74"/>
        <v>1415.7840000000001</v>
      </c>
      <c r="CX196">
        <f t="shared" si="75"/>
        <v>48608.584000000003</v>
      </c>
      <c r="CY196">
        <f>CX196*pit_weights!A196</f>
        <v>4228599256.6244006</v>
      </c>
    </row>
    <row r="197" spans="1:104">
      <c r="A197">
        <v>268469599</v>
      </c>
      <c r="B197">
        <v>2017</v>
      </c>
      <c r="C197" t="s">
        <v>87</v>
      </c>
      <c r="D197" t="s">
        <v>88</v>
      </c>
      <c r="E197" t="s">
        <v>88</v>
      </c>
      <c r="F197">
        <v>0</v>
      </c>
      <c r="G197">
        <v>0</v>
      </c>
      <c r="H197">
        <v>597912</v>
      </c>
      <c r="I197">
        <v>0</v>
      </c>
      <c r="J197">
        <v>0</v>
      </c>
      <c r="K197">
        <v>0</v>
      </c>
      <c r="L197">
        <v>597912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586</v>
      </c>
      <c r="X197">
        <v>0</v>
      </c>
      <c r="Y197">
        <v>0</v>
      </c>
      <c r="Z197">
        <v>0</v>
      </c>
      <c r="AA197">
        <v>586</v>
      </c>
      <c r="AB197">
        <v>598498</v>
      </c>
      <c r="AC197">
        <v>0</v>
      </c>
      <c r="AD197">
        <v>598498</v>
      </c>
      <c r="AE197">
        <v>0</v>
      </c>
      <c r="AF197">
        <v>598498</v>
      </c>
      <c r="AG197">
        <v>0</v>
      </c>
      <c r="AH197">
        <v>0</v>
      </c>
      <c r="AI197">
        <v>12979</v>
      </c>
      <c r="AJ197">
        <v>0</v>
      </c>
      <c r="AK197">
        <v>12979</v>
      </c>
      <c r="AL197">
        <v>585520</v>
      </c>
      <c r="AM197">
        <v>0</v>
      </c>
      <c r="AN197">
        <v>0</v>
      </c>
      <c r="AO197">
        <v>585520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42104</v>
      </c>
      <c r="AV197">
        <v>0</v>
      </c>
      <c r="AW197">
        <v>0</v>
      </c>
      <c r="AX197">
        <v>42104</v>
      </c>
      <c r="AY197">
        <v>0</v>
      </c>
      <c r="AZ197">
        <v>42104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1263</v>
      </c>
      <c r="BG197">
        <v>43367</v>
      </c>
      <c r="BH197">
        <v>43367</v>
      </c>
      <c r="BI197">
        <v>0</v>
      </c>
      <c r="BJ197">
        <v>43367</v>
      </c>
      <c r="BK197">
        <v>0</v>
      </c>
      <c r="BL197">
        <v>0</v>
      </c>
      <c r="BM197">
        <v>0</v>
      </c>
      <c r="BN197">
        <v>0</v>
      </c>
      <c r="BO197">
        <v>43367</v>
      </c>
      <c r="BP197">
        <v>0</v>
      </c>
      <c r="BQ197">
        <v>866</v>
      </c>
      <c r="BR197">
        <v>2188</v>
      </c>
      <c r="BS197">
        <v>3054</v>
      </c>
      <c r="BT197">
        <v>46421</v>
      </c>
      <c r="BU197">
        <v>0</v>
      </c>
      <c r="BV197">
        <v>0</v>
      </c>
      <c r="BW197">
        <v>0</v>
      </c>
      <c r="BX197">
        <v>46420</v>
      </c>
      <c r="BY197">
        <v>46420</v>
      </c>
      <c r="BZ197">
        <v>0</v>
      </c>
      <c r="CA197">
        <v>0</v>
      </c>
      <c r="CB197">
        <v>27</v>
      </c>
      <c r="CC197">
        <v>1263</v>
      </c>
      <c r="CD197">
        <v>0</v>
      </c>
      <c r="CF197">
        <f t="shared" si="57"/>
        <v>598498</v>
      </c>
      <c r="CG197">
        <f t="shared" si="58"/>
        <v>0</v>
      </c>
      <c r="CH197">
        <f t="shared" si="59"/>
        <v>0</v>
      </c>
      <c r="CI197">
        <f t="shared" si="60"/>
        <v>0</v>
      </c>
      <c r="CJ197">
        <f t="shared" si="61"/>
        <v>0</v>
      </c>
      <c r="CK197">
        <f t="shared" si="62"/>
        <v>0</v>
      </c>
      <c r="CL197">
        <f t="shared" si="63"/>
        <v>0</v>
      </c>
      <c r="CM197">
        <f t="shared" si="64"/>
        <v>0</v>
      </c>
      <c r="CN197" s="1">
        <f t="shared" si="65"/>
        <v>44699.600000000006</v>
      </c>
      <c r="CO197" s="1">
        <f t="shared" si="66"/>
        <v>39699.600000000006</v>
      </c>
      <c r="CP197">
        <f t="shared" si="67"/>
        <v>19699.600000000002</v>
      </c>
      <c r="CQ197">
        <f t="shared" si="68"/>
        <v>44699.600000000006</v>
      </c>
      <c r="CR197">
        <f t="shared" si="69"/>
        <v>44699.600000000006</v>
      </c>
      <c r="CS197">
        <f t="shared" si="70"/>
        <v>0</v>
      </c>
      <c r="CT197">
        <f t="shared" si="71"/>
        <v>44699.600000000006</v>
      </c>
      <c r="CU197">
        <f t="shared" si="72"/>
        <v>0</v>
      </c>
      <c r="CV197">
        <f t="shared" si="73"/>
        <v>44699.600000000006</v>
      </c>
      <c r="CW197">
        <f t="shared" si="74"/>
        <v>1340.9880000000001</v>
      </c>
      <c r="CX197">
        <f t="shared" si="75"/>
        <v>46040.588000000003</v>
      </c>
      <c r="CY197">
        <f>CX197*pit_weights!A197</f>
        <v>4005201965.7958007</v>
      </c>
    </row>
    <row r="198" spans="1:104">
      <c r="A198">
        <v>268472521</v>
      </c>
      <c r="B198">
        <v>2017</v>
      </c>
      <c r="C198" t="s">
        <v>87</v>
      </c>
      <c r="D198" t="s">
        <v>88</v>
      </c>
      <c r="E198" t="s">
        <v>88</v>
      </c>
      <c r="F198">
        <v>0</v>
      </c>
      <c r="G198">
        <v>52500</v>
      </c>
      <c r="H198">
        <v>468365</v>
      </c>
      <c r="I198">
        <v>0</v>
      </c>
      <c r="J198">
        <v>0</v>
      </c>
      <c r="K198">
        <v>0</v>
      </c>
      <c r="L198">
        <v>468365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14474</v>
      </c>
      <c r="X198">
        <v>0</v>
      </c>
      <c r="Y198">
        <v>0</v>
      </c>
      <c r="Z198">
        <v>0</v>
      </c>
      <c r="AA198">
        <v>14474</v>
      </c>
      <c r="AB198">
        <v>535339</v>
      </c>
      <c r="AC198">
        <v>0</v>
      </c>
      <c r="AD198">
        <v>535339</v>
      </c>
      <c r="AE198">
        <v>0</v>
      </c>
      <c r="AF198">
        <v>535339</v>
      </c>
      <c r="AG198">
        <v>0</v>
      </c>
      <c r="AH198">
        <v>0</v>
      </c>
      <c r="AI198">
        <v>36304</v>
      </c>
      <c r="AJ198">
        <v>0</v>
      </c>
      <c r="AK198">
        <v>36304</v>
      </c>
      <c r="AL198">
        <v>499040</v>
      </c>
      <c r="AM198">
        <v>0</v>
      </c>
      <c r="AN198">
        <v>0</v>
      </c>
      <c r="AO198">
        <v>499040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24904</v>
      </c>
      <c r="AV198">
        <v>0</v>
      </c>
      <c r="AW198">
        <v>0</v>
      </c>
      <c r="AX198">
        <v>24904</v>
      </c>
      <c r="AY198">
        <v>5000</v>
      </c>
      <c r="AZ198">
        <v>19904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597</v>
      </c>
      <c r="BG198">
        <v>20501</v>
      </c>
      <c r="BH198">
        <v>20501</v>
      </c>
      <c r="BI198">
        <v>0</v>
      </c>
      <c r="BJ198">
        <v>20501</v>
      </c>
      <c r="BK198">
        <v>0</v>
      </c>
      <c r="BL198">
        <v>0</v>
      </c>
      <c r="BM198">
        <v>0</v>
      </c>
      <c r="BN198">
        <v>0</v>
      </c>
      <c r="BO198">
        <v>20501</v>
      </c>
      <c r="BP198">
        <v>0</v>
      </c>
      <c r="BQ198">
        <v>350</v>
      </c>
      <c r="BR198">
        <v>820</v>
      </c>
      <c r="BS198">
        <v>1170</v>
      </c>
      <c r="BT198">
        <v>21671</v>
      </c>
      <c r="BU198">
        <v>3000</v>
      </c>
      <c r="BV198">
        <v>0</v>
      </c>
      <c r="BW198">
        <v>0</v>
      </c>
      <c r="BX198">
        <v>18670</v>
      </c>
      <c r="BY198">
        <v>21670</v>
      </c>
      <c r="BZ198">
        <v>0</v>
      </c>
      <c r="CA198">
        <v>0</v>
      </c>
      <c r="CB198">
        <v>53</v>
      </c>
      <c r="CC198">
        <v>597</v>
      </c>
      <c r="CD198">
        <v>0</v>
      </c>
      <c r="CF198">
        <f t="shared" si="57"/>
        <v>535339</v>
      </c>
      <c r="CG198">
        <f t="shared" si="58"/>
        <v>0</v>
      </c>
      <c r="CH198">
        <f t="shared" si="59"/>
        <v>0</v>
      </c>
      <c r="CI198">
        <f t="shared" si="60"/>
        <v>0</v>
      </c>
      <c r="CJ198">
        <f t="shared" si="61"/>
        <v>0</v>
      </c>
      <c r="CK198">
        <f t="shared" si="62"/>
        <v>0</v>
      </c>
      <c r="CL198">
        <f t="shared" si="63"/>
        <v>0</v>
      </c>
      <c r="CM198">
        <f t="shared" si="64"/>
        <v>0</v>
      </c>
      <c r="CN198" s="1">
        <f t="shared" si="65"/>
        <v>32067.8</v>
      </c>
      <c r="CO198" s="1">
        <f t="shared" si="66"/>
        <v>27067.8</v>
      </c>
      <c r="CP198">
        <f t="shared" si="67"/>
        <v>7067.8</v>
      </c>
      <c r="CQ198">
        <f t="shared" si="68"/>
        <v>32067.8</v>
      </c>
      <c r="CR198">
        <f t="shared" si="69"/>
        <v>32067.8</v>
      </c>
      <c r="CS198">
        <f t="shared" si="70"/>
        <v>0</v>
      </c>
      <c r="CT198">
        <f t="shared" si="71"/>
        <v>32067.8</v>
      </c>
      <c r="CU198">
        <f t="shared" si="72"/>
        <v>0</v>
      </c>
      <c r="CV198">
        <f t="shared" si="73"/>
        <v>32067.8</v>
      </c>
      <c r="CW198">
        <f t="shared" si="74"/>
        <v>962.03399999999999</v>
      </c>
      <c r="CX198">
        <f t="shared" si="75"/>
        <v>33029.834000000003</v>
      </c>
      <c r="CY198">
        <f>CX198*pit_weights!A198</f>
        <v>2873359394.6869006</v>
      </c>
    </row>
    <row r="199" spans="1:104">
      <c r="A199">
        <v>268527911</v>
      </c>
      <c r="B199">
        <v>2017</v>
      </c>
      <c r="C199" t="s">
        <v>87</v>
      </c>
      <c r="D199" t="s">
        <v>88</v>
      </c>
      <c r="E199" t="s">
        <v>88</v>
      </c>
      <c r="F199">
        <v>0</v>
      </c>
      <c r="G199">
        <v>0</v>
      </c>
      <c r="H199">
        <v>627410</v>
      </c>
      <c r="I199">
        <v>0</v>
      </c>
      <c r="J199">
        <v>0</v>
      </c>
      <c r="K199">
        <v>0</v>
      </c>
      <c r="L199">
        <v>627410</v>
      </c>
      <c r="M199">
        <v>18368</v>
      </c>
      <c r="N199">
        <v>0</v>
      </c>
      <c r="O199">
        <v>0</v>
      </c>
      <c r="P199">
        <v>0</v>
      </c>
      <c r="Q199">
        <v>0</v>
      </c>
      <c r="R199">
        <v>18368</v>
      </c>
      <c r="S199">
        <v>0</v>
      </c>
      <c r="T199">
        <v>0</v>
      </c>
      <c r="U199">
        <v>0</v>
      </c>
      <c r="V199">
        <v>18368</v>
      </c>
      <c r="W199">
        <v>12052</v>
      </c>
      <c r="X199">
        <v>0</v>
      </c>
      <c r="Y199">
        <v>0</v>
      </c>
      <c r="Z199">
        <v>0</v>
      </c>
      <c r="AA199">
        <v>12052</v>
      </c>
      <c r="AB199">
        <v>657830</v>
      </c>
      <c r="AC199">
        <v>0</v>
      </c>
      <c r="AD199">
        <v>657830</v>
      </c>
      <c r="AE199">
        <v>4316</v>
      </c>
      <c r="AF199">
        <v>653514</v>
      </c>
      <c r="AG199">
        <v>14052</v>
      </c>
      <c r="AH199">
        <v>0</v>
      </c>
      <c r="AI199">
        <v>153655</v>
      </c>
      <c r="AJ199">
        <v>0</v>
      </c>
      <c r="AK199">
        <v>153655</v>
      </c>
      <c r="AL199">
        <v>499860</v>
      </c>
      <c r="AM199">
        <v>14052</v>
      </c>
      <c r="AN199">
        <v>54110</v>
      </c>
      <c r="AO199">
        <v>539918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32984</v>
      </c>
      <c r="AV199">
        <v>2108</v>
      </c>
      <c r="AW199">
        <v>5411</v>
      </c>
      <c r="AX199">
        <v>29681</v>
      </c>
      <c r="AY199">
        <v>5000</v>
      </c>
      <c r="AZ199">
        <v>24681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740</v>
      </c>
      <c r="BG199">
        <v>25421</v>
      </c>
      <c r="BH199">
        <v>25421</v>
      </c>
      <c r="BI199">
        <v>0</v>
      </c>
      <c r="BJ199">
        <v>25421</v>
      </c>
      <c r="BK199">
        <v>0</v>
      </c>
      <c r="BL199">
        <v>0</v>
      </c>
      <c r="BM199">
        <v>0</v>
      </c>
      <c r="BN199">
        <v>0</v>
      </c>
      <c r="BO199">
        <v>25421</v>
      </c>
      <c r="BP199">
        <v>0</v>
      </c>
      <c r="BQ199">
        <v>0</v>
      </c>
      <c r="BR199">
        <v>0</v>
      </c>
      <c r="BS199">
        <v>0</v>
      </c>
      <c r="BT199">
        <v>25421</v>
      </c>
      <c r="BU199">
        <v>30000</v>
      </c>
      <c r="BV199">
        <v>0</v>
      </c>
      <c r="BW199">
        <v>0</v>
      </c>
      <c r="BX199">
        <v>0</v>
      </c>
      <c r="BY199">
        <v>30000</v>
      </c>
      <c r="BZ199">
        <v>0</v>
      </c>
      <c r="CA199">
        <v>4580</v>
      </c>
      <c r="CB199">
        <v>37</v>
      </c>
      <c r="CC199">
        <v>740</v>
      </c>
      <c r="CD199">
        <v>0</v>
      </c>
      <c r="CF199">
        <f t="shared" si="57"/>
        <v>639462</v>
      </c>
      <c r="CG199">
        <f t="shared" si="58"/>
        <v>2755.2</v>
      </c>
      <c r="CH199">
        <f t="shared" si="59"/>
        <v>0</v>
      </c>
      <c r="CI199">
        <f t="shared" si="60"/>
        <v>2755.2</v>
      </c>
      <c r="CJ199">
        <f t="shared" si="61"/>
        <v>0</v>
      </c>
      <c r="CK199">
        <f t="shared" si="62"/>
        <v>0</v>
      </c>
      <c r="CL199">
        <f t="shared" si="63"/>
        <v>0</v>
      </c>
      <c r="CM199">
        <f t="shared" si="64"/>
        <v>2755.2</v>
      </c>
      <c r="CN199" s="1">
        <f t="shared" si="65"/>
        <v>52892.4</v>
      </c>
      <c r="CO199" s="1">
        <f t="shared" si="66"/>
        <v>47892.4</v>
      </c>
      <c r="CP199">
        <f t="shared" si="67"/>
        <v>27892.400000000001</v>
      </c>
      <c r="CQ199">
        <f t="shared" si="68"/>
        <v>52892.4</v>
      </c>
      <c r="CR199">
        <f t="shared" si="69"/>
        <v>55647.6</v>
      </c>
      <c r="CS199">
        <f t="shared" si="70"/>
        <v>0</v>
      </c>
      <c r="CT199">
        <f t="shared" si="71"/>
        <v>55647.6</v>
      </c>
      <c r="CU199">
        <f t="shared" si="72"/>
        <v>0</v>
      </c>
      <c r="CV199">
        <f t="shared" si="73"/>
        <v>55647.6</v>
      </c>
      <c r="CW199">
        <f t="shared" si="74"/>
        <v>1669.4279999999999</v>
      </c>
      <c r="CX199">
        <f t="shared" si="75"/>
        <v>57317.027999999998</v>
      </c>
      <c r="CY199">
        <f>CX199*pit_weights!A199</f>
        <v>4986171619.2497997</v>
      </c>
    </row>
    <row r="200" spans="1:104">
      <c r="A200">
        <v>268532882</v>
      </c>
      <c r="B200">
        <v>2017</v>
      </c>
      <c r="C200" t="s">
        <v>87</v>
      </c>
      <c r="D200" t="s">
        <v>88</v>
      </c>
      <c r="E200" t="s">
        <v>88</v>
      </c>
      <c r="F200">
        <v>0</v>
      </c>
      <c r="G200">
        <v>0</v>
      </c>
      <c r="H200">
        <v>611890</v>
      </c>
      <c r="I200">
        <v>0</v>
      </c>
      <c r="J200">
        <v>0</v>
      </c>
      <c r="K200">
        <v>0</v>
      </c>
      <c r="L200">
        <v>611890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16293</v>
      </c>
      <c r="X200">
        <v>0</v>
      </c>
      <c r="Y200">
        <v>0</v>
      </c>
      <c r="Z200">
        <v>0</v>
      </c>
      <c r="AA200">
        <v>16293</v>
      </c>
      <c r="AB200">
        <v>628183</v>
      </c>
      <c r="AC200">
        <v>0</v>
      </c>
      <c r="AD200">
        <v>628183</v>
      </c>
      <c r="AE200">
        <v>0</v>
      </c>
      <c r="AF200">
        <v>628183</v>
      </c>
      <c r="AG200">
        <v>0</v>
      </c>
      <c r="AH200">
        <v>0</v>
      </c>
      <c r="AI200">
        <v>160000</v>
      </c>
      <c r="AJ200">
        <v>0</v>
      </c>
      <c r="AK200">
        <v>160000</v>
      </c>
      <c r="AL200">
        <v>468180</v>
      </c>
      <c r="AM200">
        <v>0</v>
      </c>
      <c r="AN200">
        <v>0</v>
      </c>
      <c r="AO200">
        <v>468180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21818</v>
      </c>
      <c r="AV200">
        <v>0</v>
      </c>
      <c r="AW200">
        <v>0</v>
      </c>
      <c r="AX200">
        <v>21818</v>
      </c>
      <c r="AY200">
        <v>5000</v>
      </c>
      <c r="AZ200">
        <v>16818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505</v>
      </c>
      <c r="BG200">
        <v>17323</v>
      </c>
      <c r="BH200">
        <v>17323</v>
      </c>
      <c r="BI200">
        <v>0</v>
      </c>
      <c r="BJ200">
        <v>17323</v>
      </c>
      <c r="BK200">
        <v>0</v>
      </c>
      <c r="BL200">
        <v>0</v>
      </c>
      <c r="BM200">
        <v>0</v>
      </c>
      <c r="BN200">
        <v>0</v>
      </c>
      <c r="BO200">
        <v>17323</v>
      </c>
      <c r="BP200">
        <v>0</v>
      </c>
      <c r="BQ200">
        <v>0</v>
      </c>
      <c r="BR200">
        <v>306</v>
      </c>
      <c r="BS200">
        <v>306</v>
      </c>
      <c r="BT200">
        <v>17629</v>
      </c>
      <c r="BU200">
        <v>18000</v>
      </c>
      <c r="BV200">
        <v>0</v>
      </c>
      <c r="BW200">
        <v>0</v>
      </c>
      <c r="BX200">
        <v>0</v>
      </c>
      <c r="BY200">
        <v>18000</v>
      </c>
      <c r="BZ200">
        <v>0</v>
      </c>
      <c r="CA200">
        <v>370</v>
      </c>
      <c r="CB200">
        <v>32</v>
      </c>
      <c r="CC200">
        <v>505</v>
      </c>
      <c r="CD200">
        <v>0</v>
      </c>
      <c r="CF200">
        <f t="shared" si="57"/>
        <v>628183</v>
      </c>
      <c r="CG200">
        <f t="shared" si="58"/>
        <v>0</v>
      </c>
      <c r="CH200">
        <f t="shared" si="59"/>
        <v>0</v>
      </c>
      <c r="CI200">
        <f t="shared" si="60"/>
        <v>0</v>
      </c>
      <c r="CJ200">
        <f t="shared" si="61"/>
        <v>0</v>
      </c>
      <c r="CK200">
        <f t="shared" si="62"/>
        <v>0</v>
      </c>
      <c r="CL200">
        <f t="shared" si="63"/>
        <v>0</v>
      </c>
      <c r="CM200">
        <f t="shared" si="64"/>
        <v>0</v>
      </c>
      <c r="CN200" s="1">
        <f t="shared" si="65"/>
        <v>50636.600000000006</v>
      </c>
      <c r="CO200" s="1">
        <f t="shared" si="66"/>
        <v>45636.600000000006</v>
      </c>
      <c r="CP200">
        <f t="shared" si="67"/>
        <v>25636.600000000002</v>
      </c>
      <c r="CQ200">
        <f t="shared" si="68"/>
        <v>50636.600000000006</v>
      </c>
      <c r="CR200">
        <f t="shared" si="69"/>
        <v>50636.600000000006</v>
      </c>
      <c r="CS200">
        <f t="shared" si="70"/>
        <v>0</v>
      </c>
      <c r="CT200">
        <f t="shared" si="71"/>
        <v>50636.600000000006</v>
      </c>
      <c r="CU200">
        <f t="shared" si="72"/>
        <v>0</v>
      </c>
      <c r="CV200">
        <f t="shared" si="73"/>
        <v>50636.600000000006</v>
      </c>
      <c r="CW200">
        <f t="shared" si="74"/>
        <v>1519.0980000000002</v>
      </c>
      <c r="CX200">
        <f t="shared" si="75"/>
        <v>52155.698000000004</v>
      </c>
      <c r="CY200">
        <f>CX200*pit_weights!A200</f>
        <v>4537172812.7593002</v>
      </c>
    </row>
    <row r="201" spans="1:104">
      <c r="A201">
        <v>268559295</v>
      </c>
      <c r="B201">
        <v>2017</v>
      </c>
      <c r="C201" t="s">
        <v>87</v>
      </c>
      <c r="D201" t="s">
        <v>88</v>
      </c>
      <c r="E201" t="s">
        <v>88</v>
      </c>
      <c r="F201">
        <v>731760</v>
      </c>
      <c r="G201">
        <v>0</v>
      </c>
      <c r="H201">
        <v>91480</v>
      </c>
      <c r="I201">
        <v>0</v>
      </c>
      <c r="J201">
        <v>0</v>
      </c>
      <c r="K201">
        <v>0</v>
      </c>
      <c r="L201">
        <v>91480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250165</v>
      </c>
      <c r="X201">
        <v>0</v>
      </c>
      <c r="Y201">
        <v>0</v>
      </c>
      <c r="Z201">
        <v>0</v>
      </c>
      <c r="AA201">
        <v>250165</v>
      </c>
      <c r="AB201">
        <v>1073405</v>
      </c>
      <c r="AC201">
        <v>0</v>
      </c>
      <c r="AD201">
        <v>1073405</v>
      </c>
      <c r="AE201">
        <v>0</v>
      </c>
      <c r="AF201">
        <v>1073405</v>
      </c>
      <c r="AG201">
        <v>0</v>
      </c>
      <c r="AH201">
        <v>0</v>
      </c>
      <c r="AI201">
        <v>154356</v>
      </c>
      <c r="AJ201">
        <v>0</v>
      </c>
      <c r="AK201">
        <v>154356</v>
      </c>
      <c r="AL201">
        <v>919050</v>
      </c>
      <c r="AM201">
        <v>0</v>
      </c>
      <c r="AN201">
        <v>0</v>
      </c>
      <c r="AO201">
        <v>919050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108812</v>
      </c>
      <c r="AV201">
        <v>0</v>
      </c>
      <c r="AW201">
        <v>0</v>
      </c>
      <c r="AX201">
        <v>108812</v>
      </c>
      <c r="AY201">
        <v>0</v>
      </c>
      <c r="AZ201">
        <v>108812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3264</v>
      </c>
      <c r="BG201">
        <v>112076</v>
      </c>
      <c r="BH201">
        <v>112076</v>
      </c>
      <c r="BI201">
        <v>0</v>
      </c>
      <c r="BJ201">
        <v>112076</v>
      </c>
      <c r="BK201">
        <v>0</v>
      </c>
      <c r="BL201">
        <v>0</v>
      </c>
      <c r="BM201">
        <v>0</v>
      </c>
      <c r="BN201">
        <v>0</v>
      </c>
      <c r="BO201">
        <v>112076</v>
      </c>
      <c r="BP201">
        <v>0</v>
      </c>
      <c r="BQ201">
        <v>960</v>
      </c>
      <c r="BR201">
        <v>2424</v>
      </c>
      <c r="BS201">
        <v>3384</v>
      </c>
      <c r="BT201">
        <v>115460</v>
      </c>
      <c r="BU201">
        <v>0</v>
      </c>
      <c r="BV201">
        <v>64032</v>
      </c>
      <c r="BW201">
        <v>0</v>
      </c>
      <c r="BX201">
        <v>51430</v>
      </c>
      <c r="BY201">
        <v>115462</v>
      </c>
      <c r="BZ201">
        <v>0</v>
      </c>
      <c r="CA201">
        <v>0</v>
      </c>
      <c r="CB201">
        <v>54</v>
      </c>
      <c r="CC201">
        <v>3264</v>
      </c>
      <c r="CD201">
        <v>0</v>
      </c>
      <c r="CF201">
        <f t="shared" si="57"/>
        <v>1073405</v>
      </c>
      <c r="CG201">
        <f t="shared" si="58"/>
        <v>0</v>
      </c>
      <c r="CH201">
        <f t="shared" si="59"/>
        <v>0</v>
      </c>
      <c r="CI201">
        <f t="shared" si="60"/>
        <v>0</v>
      </c>
      <c r="CJ201">
        <f t="shared" si="61"/>
        <v>0</v>
      </c>
      <c r="CK201">
        <f t="shared" si="62"/>
        <v>0</v>
      </c>
      <c r="CL201">
        <f t="shared" si="63"/>
        <v>0</v>
      </c>
      <c r="CM201">
        <f t="shared" si="64"/>
        <v>0</v>
      </c>
      <c r="CN201" s="1">
        <f t="shared" si="65"/>
        <v>147021.5</v>
      </c>
      <c r="CO201" s="1">
        <f t="shared" si="66"/>
        <v>142021.5</v>
      </c>
      <c r="CP201">
        <f t="shared" si="67"/>
        <v>122021.5</v>
      </c>
      <c r="CQ201">
        <f t="shared" si="68"/>
        <v>147021.5</v>
      </c>
      <c r="CR201">
        <f t="shared" si="69"/>
        <v>147021.5</v>
      </c>
      <c r="CS201">
        <f t="shared" si="70"/>
        <v>0</v>
      </c>
      <c r="CT201">
        <f t="shared" si="71"/>
        <v>147021.5</v>
      </c>
      <c r="CU201">
        <f t="shared" si="72"/>
        <v>0</v>
      </c>
      <c r="CV201">
        <f t="shared" si="73"/>
        <v>147021.5</v>
      </c>
      <c r="CW201">
        <f t="shared" si="74"/>
        <v>4410.6449999999995</v>
      </c>
      <c r="CX201">
        <f t="shared" si="75"/>
        <v>151432.14499999999</v>
      </c>
      <c r="CY201">
        <f>CX201*pit_weights!A201</f>
        <v>13173513875.16325</v>
      </c>
    </row>
    <row r="203" spans="1:104">
      <c r="CX203" t="s">
        <v>112</v>
      </c>
      <c r="CY203" s="2">
        <f>SUM(CY2:CY201)</f>
        <v>2465329378932.0781</v>
      </c>
    </row>
    <row r="204" spans="1:104">
      <c r="CX204" t="s">
        <v>113</v>
      </c>
      <c r="CY204" s="2">
        <f>SUM(CY2:CY101)</f>
        <v>2108265600384.697</v>
      </c>
      <c r="CZ204" s="3">
        <f>CY204/$CY$203</f>
        <v>0.85516589320731962</v>
      </c>
    </row>
    <row r="205" spans="1:104">
      <c r="CX205" t="s">
        <v>114</v>
      </c>
      <c r="CY205" s="2">
        <f>SUM(CY102:CY201)</f>
        <v>357063778547.38086</v>
      </c>
      <c r="CZ205" s="3">
        <f>CY205/$CY$203</f>
        <v>0.14483410679268033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1"/>
  <sheetViews>
    <sheetView topLeftCell="A91" workbookViewId="0"/>
  </sheetViews>
  <sheetFormatPr defaultRowHeight="15"/>
  <sheetData>
    <row r="1" spans="1:3">
      <c r="A1" t="s">
        <v>107</v>
      </c>
      <c r="B1" t="s">
        <v>108</v>
      </c>
      <c r="C1" t="s">
        <v>109</v>
      </c>
    </row>
    <row r="2" spans="1:3">
      <c r="A2">
        <v>265418.90999999997</v>
      </c>
      <c r="B2">
        <v>291960.80099999998</v>
      </c>
      <c r="C2">
        <v>321156.8811</v>
      </c>
    </row>
    <row r="3" spans="1:3">
      <c r="A3">
        <v>265418.90999999997</v>
      </c>
      <c r="B3">
        <v>291960.80099999998</v>
      </c>
      <c r="C3">
        <v>321156.8811</v>
      </c>
    </row>
    <row r="4" spans="1:3">
      <c r="A4">
        <v>265418.90999999997</v>
      </c>
      <c r="B4">
        <v>291960.80099999998</v>
      </c>
      <c r="C4">
        <v>321156.8811</v>
      </c>
    </row>
    <row r="5" spans="1:3">
      <c r="A5">
        <v>265418.90999999997</v>
      </c>
      <c r="B5">
        <v>291960.80099999998</v>
      </c>
      <c r="C5">
        <v>321156.8811</v>
      </c>
    </row>
    <row r="6" spans="1:3">
      <c r="A6">
        <v>265418.90999999997</v>
      </c>
      <c r="B6">
        <v>291960.80099999998</v>
      </c>
      <c r="C6">
        <v>321156.8811</v>
      </c>
    </row>
    <row r="7" spans="1:3">
      <c r="A7">
        <v>265418.90999999997</v>
      </c>
      <c r="B7">
        <v>291960.80099999998</v>
      </c>
      <c r="C7">
        <v>321156.8811</v>
      </c>
    </row>
    <row r="8" spans="1:3">
      <c r="A8">
        <v>265418.90999999997</v>
      </c>
      <c r="B8">
        <v>291960.80099999998</v>
      </c>
      <c r="C8">
        <v>321156.8811</v>
      </c>
    </row>
    <row r="9" spans="1:3">
      <c r="A9">
        <v>265418.90999999997</v>
      </c>
      <c r="B9">
        <v>291960.80099999998</v>
      </c>
      <c r="C9">
        <v>321156.8811</v>
      </c>
    </row>
    <row r="10" spans="1:3">
      <c r="A10">
        <v>265418.90999999997</v>
      </c>
      <c r="B10">
        <v>291960.80099999998</v>
      </c>
      <c r="C10">
        <v>321156.8811</v>
      </c>
    </row>
    <row r="11" spans="1:3">
      <c r="A11">
        <v>265418.90999999997</v>
      </c>
      <c r="B11">
        <v>291960.80099999998</v>
      </c>
      <c r="C11">
        <v>321156.8811</v>
      </c>
    </row>
    <row r="12" spans="1:3">
      <c r="A12">
        <v>265418.90999999997</v>
      </c>
      <c r="B12">
        <v>291960.80099999998</v>
      </c>
      <c r="C12">
        <v>321156.8811</v>
      </c>
    </row>
    <row r="13" spans="1:3">
      <c r="A13">
        <v>265418.90999999997</v>
      </c>
      <c r="B13">
        <v>291960.80099999998</v>
      </c>
      <c r="C13">
        <v>321156.8811</v>
      </c>
    </row>
    <row r="14" spans="1:3">
      <c r="A14">
        <v>265418.90999999997</v>
      </c>
      <c r="B14">
        <v>291960.80099999998</v>
      </c>
      <c r="C14">
        <v>321156.8811</v>
      </c>
    </row>
    <row r="15" spans="1:3">
      <c r="A15">
        <v>265418.90999999997</v>
      </c>
      <c r="B15">
        <v>291960.80099999998</v>
      </c>
      <c r="C15">
        <v>321156.8811</v>
      </c>
    </row>
    <row r="16" spans="1:3">
      <c r="A16">
        <v>265418.90999999997</v>
      </c>
      <c r="B16">
        <v>291960.80099999998</v>
      </c>
      <c r="C16">
        <v>321156.8811</v>
      </c>
    </row>
    <row r="17" spans="1:3">
      <c r="A17">
        <v>265418.90999999997</v>
      </c>
      <c r="B17">
        <v>291960.80099999998</v>
      </c>
      <c r="C17">
        <v>321156.8811</v>
      </c>
    </row>
    <row r="18" spans="1:3">
      <c r="A18">
        <v>265418.90999999997</v>
      </c>
      <c r="B18">
        <v>291960.80099999998</v>
      </c>
      <c r="C18">
        <v>321156.8811</v>
      </c>
    </row>
    <row r="19" spans="1:3">
      <c r="A19">
        <v>265418.90999999997</v>
      </c>
      <c r="B19">
        <v>291960.80099999998</v>
      </c>
      <c r="C19">
        <v>321156.8811</v>
      </c>
    </row>
    <row r="20" spans="1:3">
      <c r="A20">
        <v>265418.90999999997</v>
      </c>
      <c r="B20">
        <v>291960.80099999998</v>
      </c>
      <c r="C20">
        <v>321156.8811</v>
      </c>
    </row>
    <row r="21" spans="1:3">
      <c r="A21">
        <v>265418.90999999997</v>
      </c>
      <c r="B21">
        <v>291960.80099999998</v>
      </c>
      <c r="C21">
        <v>321156.8811</v>
      </c>
    </row>
    <row r="22" spans="1:3">
      <c r="A22">
        <v>265418.90999999997</v>
      </c>
      <c r="B22">
        <v>291960.80099999998</v>
      </c>
      <c r="C22">
        <v>321156.8811</v>
      </c>
    </row>
    <row r="23" spans="1:3">
      <c r="A23">
        <v>265418.90999999997</v>
      </c>
      <c r="B23">
        <v>291960.80099999998</v>
      </c>
      <c r="C23">
        <v>321156.8811</v>
      </c>
    </row>
    <row r="24" spans="1:3">
      <c r="A24">
        <v>265418.90999999997</v>
      </c>
      <c r="B24">
        <v>291960.80099999998</v>
      </c>
      <c r="C24">
        <v>321156.8811</v>
      </c>
    </row>
    <row r="25" spans="1:3">
      <c r="A25">
        <v>265418.90999999997</v>
      </c>
      <c r="B25">
        <v>291960.80099999998</v>
      </c>
      <c r="C25">
        <v>321156.8811</v>
      </c>
    </row>
    <row r="26" spans="1:3">
      <c r="A26">
        <v>265418.90999999997</v>
      </c>
      <c r="B26">
        <v>291960.80099999998</v>
      </c>
      <c r="C26">
        <v>321156.8811</v>
      </c>
    </row>
    <row r="27" spans="1:3">
      <c r="A27">
        <v>265418.90999999997</v>
      </c>
      <c r="B27">
        <v>291960.80099999998</v>
      </c>
      <c r="C27">
        <v>321156.8811</v>
      </c>
    </row>
    <row r="28" spans="1:3">
      <c r="A28">
        <v>265418.90999999997</v>
      </c>
      <c r="B28">
        <v>291960.80099999998</v>
      </c>
      <c r="C28">
        <v>321156.8811</v>
      </c>
    </row>
    <row r="29" spans="1:3">
      <c r="A29">
        <v>265418.90999999997</v>
      </c>
      <c r="B29">
        <v>291960.80099999998</v>
      </c>
      <c r="C29">
        <v>321156.8811</v>
      </c>
    </row>
    <row r="30" spans="1:3">
      <c r="A30">
        <v>265418.90999999997</v>
      </c>
      <c r="B30">
        <v>291960.80099999998</v>
      </c>
      <c r="C30">
        <v>321156.8811</v>
      </c>
    </row>
    <row r="31" spans="1:3">
      <c r="A31">
        <v>265418.90999999997</v>
      </c>
      <c r="B31">
        <v>291960.80099999998</v>
      </c>
      <c r="C31">
        <v>321156.8811</v>
      </c>
    </row>
    <row r="32" spans="1:3">
      <c r="A32">
        <v>265418.90999999997</v>
      </c>
      <c r="B32">
        <v>291960.80099999998</v>
      </c>
      <c r="C32">
        <v>321156.8811</v>
      </c>
    </row>
    <row r="33" spans="1:3">
      <c r="A33">
        <v>265418.90999999997</v>
      </c>
      <c r="B33">
        <v>291960.80099999998</v>
      </c>
      <c r="C33">
        <v>321156.8811</v>
      </c>
    </row>
    <row r="34" spans="1:3">
      <c r="A34">
        <v>265418.90999999997</v>
      </c>
      <c r="B34">
        <v>291960.80099999998</v>
      </c>
      <c r="C34">
        <v>321156.8811</v>
      </c>
    </row>
    <row r="35" spans="1:3">
      <c r="A35">
        <v>265418.90999999997</v>
      </c>
      <c r="B35">
        <v>291960.80099999998</v>
      </c>
      <c r="C35">
        <v>321156.8811</v>
      </c>
    </row>
    <row r="36" spans="1:3">
      <c r="A36">
        <v>265418.90999999997</v>
      </c>
      <c r="B36">
        <v>291960.80099999998</v>
      </c>
      <c r="C36">
        <v>321156.8811</v>
      </c>
    </row>
    <row r="37" spans="1:3">
      <c r="A37">
        <v>265418.90999999997</v>
      </c>
      <c r="B37">
        <v>291960.80099999998</v>
      </c>
      <c r="C37">
        <v>321156.8811</v>
      </c>
    </row>
    <row r="38" spans="1:3">
      <c r="A38">
        <v>265418.90999999997</v>
      </c>
      <c r="B38">
        <v>291960.80099999998</v>
      </c>
      <c r="C38">
        <v>321156.8811</v>
      </c>
    </row>
    <row r="39" spans="1:3">
      <c r="A39">
        <v>265418.90999999997</v>
      </c>
      <c r="B39">
        <v>291960.80099999998</v>
      </c>
      <c r="C39">
        <v>321156.8811</v>
      </c>
    </row>
    <row r="40" spans="1:3">
      <c r="A40">
        <v>265418.90999999997</v>
      </c>
      <c r="B40">
        <v>291960.80099999998</v>
      </c>
      <c r="C40">
        <v>321156.8811</v>
      </c>
    </row>
    <row r="41" spans="1:3">
      <c r="A41">
        <v>265418.90999999997</v>
      </c>
      <c r="B41">
        <v>291960.80099999998</v>
      </c>
      <c r="C41">
        <v>321156.8811</v>
      </c>
    </row>
    <row r="42" spans="1:3">
      <c r="A42">
        <v>265418.90999999997</v>
      </c>
      <c r="B42">
        <v>291960.80099999998</v>
      </c>
      <c r="C42">
        <v>321156.8811</v>
      </c>
    </row>
    <row r="43" spans="1:3">
      <c r="A43">
        <v>265418.90999999997</v>
      </c>
      <c r="B43">
        <v>291960.80099999998</v>
      </c>
      <c r="C43">
        <v>321156.8811</v>
      </c>
    </row>
    <row r="44" spans="1:3">
      <c r="A44">
        <v>265418.90999999997</v>
      </c>
      <c r="B44">
        <v>291960.80099999998</v>
      </c>
      <c r="C44">
        <v>321156.8811</v>
      </c>
    </row>
    <row r="45" spans="1:3">
      <c r="A45">
        <v>265418.90999999997</v>
      </c>
      <c r="B45">
        <v>291960.80099999998</v>
      </c>
      <c r="C45">
        <v>321156.8811</v>
      </c>
    </row>
    <row r="46" spans="1:3">
      <c r="A46">
        <v>265418.90999999997</v>
      </c>
      <c r="B46">
        <v>291960.80099999998</v>
      </c>
      <c r="C46">
        <v>321156.8811</v>
      </c>
    </row>
    <row r="47" spans="1:3">
      <c r="A47">
        <v>265418.90999999997</v>
      </c>
      <c r="B47">
        <v>291960.80099999998</v>
      </c>
      <c r="C47">
        <v>321156.8811</v>
      </c>
    </row>
    <row r="48" spans="1:3">
      <c r="A48">
        <v>265418.90999999997</v>
      </c>
      <c r="B48">
        <v>291960.80099999998</v>
      </c>
      <c r="C48">
        <v>321156.8811</v>
      </c>
    </row>
    <row r="49" spans="1:3">
      <c r="A49">
        <v>265418.90999999997</v>
      </c>
      <c r="B49">
        <v>291960.80099999998</v>
      </c>
      <c r="C49">
        <v>321156.8811</v>
      </c>
    </row>
    <row r="50" spans="1:3">
      <c r="A50">
        <v>265418.90999999997</v>
      </c>
      <c r="B50">
        <v>291960.80099999998</v>
      </c>
      <c r="C50">
        <v>321156.8811</v>
      </c>
    </row>
    <row r="51" spans="1:3">
      <c r="A51">
        <v>265418.90999999997</v>
      </c>
      <c r="B51">
        <v>291960.80099999998</v>
      </c>
      <c r="C51">
        <v>321156.8811</v>
      </c>
    </row>
    <row r="52" spans="1:3">
      <c r="A52">
        <v>265418.90999999997</v>
      </c>
      <c r="B52">
        <v>291960.80099999998</v>
      </c>
      <c r="C52">
        <v>321156.8811</v>
      </c>
    </row>
    <row r="53" spans="1:3">
      <c r="A53">
        <v>265418.90999999997</v>
      </c>
      <c r="B53">
        <v>291960.80099999998</v>
      </c>
      <c r="C53">
        <v>321156.8811</v>
      </c>
    </row>
    <row r="54" spans="1:3">
      <c r="A54">
        <v>265418.90999999997</v>
      </c>
      <c r="B54">
        <v>291960.80099999998</v>
      </c>
      <c r="C54">
        <v>321156.8811</v>
      </c>
    </row>
    <row r="55" spans="1:3">
      <c r="A55">
        <v>265418.90999999997</v>
      </c>
      <c r="B55">
        <v>291960.80099999998</v>
      </c>
      <c r="C55">
        <v>321156.8811</v>
      </c>
    </row>
    <row r="56" spans="1:3">
      <c r="A56">
        <v>265418.90999999997</v>
      </c>
      <c r="B56">
        <v>291960.80099999998</v>
      </c>
      <c r="C56">
        <v>321156.8811</v>
      </c>
    </row>
    <row r="57" spans="1:3">
      <c r="A57">
        <v>265418.90999999997</v>
      </c>
      <c r="B57">
        <v>291960.80099999998</v>
      </c>
      <c r="C57">
        <v>321156.8811</v>
      </c>
    </row>
    <row r="58" spans="1:3">
      <c r="A58">
        <v>265418.90999999997</v>
      </c>
      <c r="B58">
        <v>291960.80099999998</v>
      </c>
      <c r="C58">
        <v>321156.8811</v>
      </c>
    </row>
    <row r="59" spans="1:3">
      <c r="A59">
        <v>265418.90999999997</v>
      </c>
      <c r="B59">
        <v>291960.80099999998</v>
      </c>
      <c r="C59">
        <v>321156.8811</v>
      </c>
    </row>
    <row r="60" spans="1:3">
      <c r="A60">
        <v>265418.90999999997</v>
      </c>
      <c r="B60">
        <v>291960.80099999998</v>
      </c>
      <c r="C60">
        <v>321156.8811</v>
      </c>
    </row>
    <row r="61" spans="1:3">
      <c r="A61">
        <v>265418.90999999997</v>
      </c>
      <c r="B61">
        <v>291960.80099999998</v>
      </c>
      <c r="C61">
        <v>321156.8811</v>
      </c>
    </row>
    <row r="62" spans="1:3">
      <c r="A62">
        <v>265418.90999999997</v>
      </c>
      <c r="B62">
        <v>291960.80099999998</v>
      </c>
      <c r="C62">
        <v>321156.8811</v>
      </c>
    </row>
    <row r="63" spans="1:3">
      <c r="A63">
        <v>265418.90999999997</v>
      </c>
      <c r="B63">
        <v>291960.80099999998</v>
      </c>
      <c r="C63">
        <v>321156.8811</v>
      </c>
    </row>
    <row r="64" spans="1:3">
      <c r="A64">
        <v>265418.90999999997</v>
      </c>
      <c r="B64">
        <v>291960.80099999998</v>
      </c>
      <c r="C64">
        <v>321156.8811</v>
      </c>
    </row>
    <row r="65" spans="1:3">
      <c r="A65">
        <v>265418.90999999997</v>
      </c>
      <c r="B65">
        <v>291960.80099999998</v>
      </c>
      <c r="C65">
        <v>321156.8811</v>
      </c>
    </row>
    <row r="66" spans="1:3">
      <c r="A66">
        <v>265418.90999999997</v>
      </c>
      <c r="B66">
        <v>291960.80099999998</v>
      </c>
      <c r="C66">
        <v>321156.8811</v>
      </c>
    </row>
    <row r="67" spans="1:3">
      <c r="A67">
        <v>265418.90999999997</v>
      </c>
      <c r="B67">
        <v>291960.80099999998</v>
      </c>
      <c r="C67">
        <v>321156.8811</v>
      </c>
    </row>
    <row r="68" spans="1:3">
      <c r="A68">
        <v>265418.90999999997</v>
      </c>
      <c r="B68">
        <v>291960.80099999998</v>
      </c>
      <c r="C68">
        <v>321156.8811</v>
      </c>
    </row>
    <row r="69" spans="1:3">
      <c r="A69">
        <v>265418.90999999997</v>
      </c>
      <c r="B69">
        <v>291960.80099999998</v>
      </c>
      <c r="C69">
        <v>321156.8811</v>
      </c>
    </row>
    <row r="70" spans="1:3">
      <c r="A70">
        <v>265418.90999999997</v>
      </c>
      <c r="B70">
        <v>291960.80099999998</v>
      </c>
      <c r="C70">
        <v>321156.8811</v>
      </c>
    </row>
    <row r="71" spans="1:3">
      <c r="A71">
        <v>265418.90999999997</v>
      </c>
      <c r="B71">
        <v>291960.80099999998</v>
      </c>
      <c r="C71">
        <v>321156.8811</v>
      </c>
    </row>
    <row r="72" spans="1:3">
      <c r="A72">
        <v>265418.90999999997</v>
      </c>
      <c r="B72">
        <v>291960.80099999998</v>
      </c>
      <c r="C72">
        <v>321156.8811</v>
      </c>
    </row>
    <row r="73" spans="1:3">
      <c r="A73">
        <v>265418.90999999997</v>
      </c>
      <c r="B73">
        <v>291960.80099999998</v>
      </c>
      <c r="C73">
        <v>321156.8811</v>
      </c>
    </row>
    <row r="74" spans="1:3">
      <c r="A74">
        <v>265418.90999999997</v>
      </c>
      <c r="B74">
        <v>291960.80099999998</v>
      </c>
      <c r="C74">
        <v>321156.8811</v>
      </c>
    </row>
    <row r="75" spans="1:3">
      <c r="A75">
        <v>265418.90999999997</v>
      </c>
      <c r="B75">
        <v>291960.80099999998</v>
      </c>
      <c r="C75">
        <v>321156.8811</v>
      </c>
    </row>
    <row r="76" spans="1:3">
      <c r="A76">
        <v>265418.90999999997</v>
      </c>
      <c r="B76">
        <v>291960.80099999998</v>
      </c>
      <c r="C76">
        <v>321156.8811</v>
      </c>
    </row>
    <row r="77" spans="1:3">
      <c r="A77">
        <v>265418.90999999997</v>
      </c>
      <c r="B77">
        <v>291960.80099999998</v>
      </c>
      <c r="C77">
        <v>321156.8811</v>
      </c>
    </row>
    <row r="78" spans="1:3">
      <c r="A78">
        <v>265418.90999999997</v>
      </c>
      <c r="B78">
        <v>291960.80099999998</v>
      </c>
      <c r="C78">
        <v>321156.8811</v>
      </c>
    </row>
    <row r="79" spans="1:3">
      <c r="A79">
        <v>265418.90999999997</v>
      </c>
      <c r="B79">
        <v>291960.80099999998</v>
      </c>
      <c r="C79">
        <v>321156.8811</v>
      </c>
    </row>
    <row r="80" spans="1:3">
      <c r="A80">
        <v>265418.90999999997</v>
      </c>
      <c r="B80">
        <v>291960.80099999998</v>
      </c>
      <c r="C80">
        <v>321156.8811</v>
      </c>
    </row>
    <row r="81" spans="1:3">
      <c r="A81">
        <v>265418.90999999997</v>
      </c>
      <c r="B81">
        <v>291960.80099999998</v>
      </c>
      <c r="C81">
        <v>321156.8811</v>
      </c>
    </row>
    <row r="82" spans="1:3">
      <c r="A82">
        <v>265418.90999999997</v>
      </c>
      <c r="B82">
        <v>291960.80099999998</v>
      </c>
      <c r="C82">
        <v>321156.8811</v>
      </c>
    </row>
    <row r="83" spans="1:3">
      <c r="A83">
        <v>265418.90999999997</v>
      </c>
      <c r="B83">
        <v>291960.80099999998</v>
      </c>
      <c r="C83">
        <v>321156.8811</v>
      </c>
    </row>
    <row r="84" spans="1:3">
      <c r="A84">
        <v>265418.90999999997</v>
      </c>
      <c r="B84">
        <v>291960.80099999998</v>
      </c>
      <c r="C84">
        <v>321156.8811</v>
      </c>
    </row>
    <row r="85" spans="1:3">
      <c r="A85">
        <v>265418.90999999997</v>
      </c>
      <c r="B85">
        <v>291960.80099999998</v>
      </c>
      <c r="C85">
        <v>321156.8811</v>
      </c>
    </row>
    <row r="86" spans="1:3">
      <c r="A86">
        <v>265418.90999999997</v>
      </c>
      <c r="B86">
        <v>291960.80099999998</v>
      </c>
      <c r="C86">
        <v>321156.8811</v>
      </c>
    </row>
    <row r="87" spans="1:3">
      <c r="A87">
        <v>265418.90999999997</v>
      </c>
      <c r="B87">
        <v>291960.80099999998</v>
      </c>
      <c r="C87">
        <v>321156.8811</v>
      </c>
    </row>
    <row r="88" spans="1:3">
      <c r="A88">
        <v>265418.90999999997</v>
      </c>
      <c r="B88">
        <v>291960.80099999998</v>
      </c>
      <c r="C88">
        <v>321156.8811</v>
      </c>
    </row>
    <row r="89" spans="1:3">
      <c r="A89">
        <v>265418.90999999997</v>
      </c>
      <c r="B89">
        <v>291960.80099999998</v>
      </c>
      <c r="C89">
        <v>321156.8811</v>
      </c>
    </row>
    <row r="90" spans="1:3">
      <c r="A90">
        <v>265418.90999999997</v>
      </c>
      <c r="B90">
        <v>291960.80099999998</v>
      </c>
      <c r="C90">
        <v>321156.8811</v>
      </c>
    </row>
    <row r="91" spans="1:3">
      <c r="A91">
        <v>265418.90999999997</v>
      </c>
      <c r="B91">
        <v>291960.80099999998</v>
      </c>
      <c r="C91">
        <v>321156.8811</v>
      </c>
    </row>
    <row r="92" spans="1:3">
      <c r="A92">
        <v>265418.90999999997</v>
      </c>
      <c r="B92">
        <v>291960.80099999998</v>
      </c>
      <c r="C92">
        <v>321156.8811</v>
      </c>
    </row>
    <row r="93" spans="1:3">
      <c r="A93">
        <v>265418.90999999997</v>
      </c>
      <c r="B93">
        <v>291960.80099999998</v>
      </c>
      <c r="C93">
        <v>321156.8811</v>
      </c>
    </row>
    <row r="94" spans="1:3">
      <c r="A94">
        <v>265418.90999999997</v>
      </c>
      <c r="B94">
        <v>291960.80099999998</v>
      </c>
      <c r="C94">
        <v>321156.8811</v>
      </c>
    </row>
    <row r="95" spans="1:3">
      <c r="A95">
        <v>265418.90999999997</v>
      </c>
      <c r="B95">
        <v>291960.80099999998</v>
      </c>
      <c r="C95">
        <v>321156.8811</v>
      </c>
    </row>
    <row r="96" spans="1:3">
      <c r="A96">
        <v>265418.90999999997</v>
      </c>
      <c r="B96">
        <v>291960.80099999998</v>
      </c>
      <c r="C96">
        <v>321156.8811</v>
      </c>
    </row>
    <row r="97" spans="1:3">
      <c r="A97">
        <v>265418.90999999997</v>
      </c>
      <c r="B97">
        <v>291960.80099999998</v>
      </c>
      <c r="C97">
        <v>321156.8811</v>
      </c>
    </row>
    <row r="98" spans="1:3">
      <c r="A98">
        <v>265418.90999999997</v>
      </c>
      <c r="B98">
        <v>291960.80099999998</v>
      </c>
      <c r="C98">
        <v>321156.8811</v>
      </c>
    </row>
    <row r="99" spans="1:3">
      <c r="A99">
        <v>265418.90999999997</v>
      </c>
      <c r="B99">
        <v>291960.80099999998</v>
      </c>
      <c r="C99">
        <v>321156.8811</v>
      </c>
    </row>
    <row r="100" spans="1:3">
      <c r="A100">
        <v>265418.90999999997</v>
      </c>
      <c r="B100">
        <v>291960.80099999998</v>
      </c>
      <c r="C100">
        <v>321156.8811</v>
      </c>
    </row>
    <row r="101" spans="1:3">
      <c r="A101">
        <v>265418.90999999997</v>
      </c>
      <c r="B101">
        <v>291960.80099999998</v>
      </c>
      <c r="C101">
        <v>321156.8811</v>
      </c>
    </row>
    <row r="102" spans="1:3">
      <c r="A102">
        <v>86992.85</v>
      </c>
      <c r="B102">
        <v>95692.134999999995</v>
      </c>
      <c r="C102">
        <v>105261.34849999999</v>
      </c>
    </row>
    <row r="103" spans="1:3">
      <c r="A103">
        <v>86992.85</v>
      </c>
      <c r="B103">
        <v>95692.134999999995</v>
      </c>
      <c r="C103">
        <v>105261.34849999999</v>
      </c>
    </row>
    <row r="104" spans="1:3">
      <c r="A104">
        <v>86992.85</v>
      </c>
      <c r="B104">
        <v>95692.134999999995</v>
      </c>
      <c r="C104">
        <v>105261.34849999999</v>
      </c>
    </row>
    <row r="105" spans="1:3">
      <c r="A105">
        <v>86992.85</v>
      </c>
      <c r="B105">
        <v>95692.134999999995</v>
      </c>
      <c r="C105">
        <v>105261.34849999999</v>
      </c>
    </row>
    <row r="106" spans="1:3">
      <c r="A106">
        <v>86992.85</v>
      </c>
      <c r="B106">
        <v>95692.134999999995</v>
      </c>
      <c r="C106">
        <v>105261.34849999999</v>
      </c>
    </row>
    <row r="107" spans="1:3">
      <c r="A107">
        <v>86992.85</v>
      </c>
      <c r="B107">
        <v>95692.134999999995</v>
      </c>
      <c r="C107">
        <v>105261.34849999999</v>
      </c>
    </row>
    <row r="108" spans="1:3">
      <c r="A108">
        <v>86992.85</v>
      </c>
      <c r="B108">
        <v>95692.134999999995</v>
      </c>
      <c r="C108">
        <v>105261.34849999999</v>
      </c>
    </row>
    <row r="109" spans="1:3">
      <c r="A109">
        <v>86992.85</v>
      </c>
      <c r="B109">
        <v>95692.134999999995</v>
      </c>
      <c r="C109">
        <v>105261.34849999999</v>
      </c>
    </row>
    <row r="110" spans="1:3">
      <c r="A110">
        <v>86992.85</v>
      </c>
      <c r="B110">
        <v>95692.134999999995</v>
      </c>
      <c r="C110">
        <v>105261.34849999999</v>
      </c>
    </row>
    <row r="111" spans="1:3">
      <c r="A111">
        <v>86992.85</v>
      </c>
      <c r="B111">
        <v>95692.134999999995</v>
      </c>
      <c r="C111">
        <v>105261.34849999999</v>
      </c>
    </row>
    <row r="112" spans="1:3">
      <c r="A112">
        <v>86992.85</v>
      </c>
      <c r="B112">
        <v>95692.134999999995</v>
      </c>
      <c r="C112">
        <v>105261.34849999999</v>
      </c>
    </row>
    <row r="113" spans="1:3">
      <c r="A113">
        <v>86992.85</v>
      </c>
      <c r="B113">
        <v>95692.134999999995</v>
      </c>
      <c r="C113">
        <v>105261.34849999999</v>
      </c>
    </row>
    <row r="114" spans="1:3">
      <c r="A114">
        <v>86992.85</v>
      </c>
      <c r="B114">
        <v>95692.134999999995</v>
      </c>
      <c r="C114">
        <v>105261.34849999999</v>
      </c>
    </row>
    <row r="115" spans="1:3">
      <c r="A115">
        <v>86992.85</v>
      </c>
      <c r="B115">
        <v>95692.134999999995</v>
      </c>
      <c r="C115">
        <v>105261.34849999999</v>
      </c>
    </row>
    <row r="116" spans="1:3">
      <c r="A116">
        <v>86992.85</v>
      </c>
      <c r="B116">
        <v>95692.134999999995</v>
      </c>
      <c r="C116">
        <v>105261.34849999999</v>
      </c>
    </row>
    <row r="117" spans="1:3">
      <c r="A117">
        <v>86992.85</v>
      </c>
      <c r="B117">
        <v>95692.134999999995</v>
      </c>
      <c r="C117">
        <v>105261.34849999999</v>
      </c>
    </row>
    <row r="118" spans="1:3">
      <c r="A118">
        <v>86992.85</v>
      </c>
      <c r="B118">
        <v>95692.134999999995</v>
      </c>
      <c r="C118">
        <v>105261.34849999999</v>
      </c>
    </row>
    <row r="119" spans="1:3">
      <c r="A119">
        <v>86992.85</v>
      </c>
      <c r="B119">
        <v>95692.134999999995</v>
      </c>
      <c r="C119">
        <v>105261.34849999999</v>
      </c>
    </row>
    <row r="120" spans="1:3">
      <c r="A120">
        <v>86992.85</v>
      </c>
      <c r="B120">
        <v>95692.134999999995</v>
      </c>
      <c r="C120">
        <v>105261.34849999999</v>
      </c>
    </row>
    <row r="121" spans="1:3">
      <c r="A121">
        <v>86992.85</v>
      </c>
      <c r="B121">
        <v>95692.134999999995</v>
      </c>
      <c r="C121">
        <v>105261.34849999999</v>
      </c>
    </row>
    <row r="122" spans="1:3">
      <c r="A122">
        <v>86992.85</v>
      </c>
      <c r="B122">
        <v>95692.134999999995</v>
      </c>
      <c r="C122">
        <v>105261.34849999999</v>
      </c>
    </row>
    <row r="123" spans="1:3">
      <c r="A123">
        <v>86992.85</v>
      </c>
      <c r="B123">
        <v>95692.134999999995</v>
      </c>
      <c r="C123">
        <v>105261.34849999999</v>
      </c>
    </row>
    <row r="124" spans="1:3">
      <c r="A124">
        <v>86992.85</v>
      </c>
      <c r="B124">
        <v>95692.134999999995</v>
      </c>
      <c r="C124">
        <v>105261.34849999999</v>
      </c>
    </row>
    <row r="125" spans="1:3">
      <c r="A125">
        <v>86992.85</v>
      </c>
      <c r="B125">
        <v>95692.134999999995</v>
      </c>
      <c r="C125">
        <v>105261.34849999999</v>
      </c>
    </row>
    <row r="126" spans="1:3">
      <c r="A126">
        <v>86992.85</v>
      </c>
      <c r="B126">
        <v>95692.134999999995</v>
      </c>
      <c r="C126">
        <v>105261.34849999999</v>
      </c>
    </row>
    <row r="127" spans="1:3">
      <c r="A127">
        <v>86992.85</v>
      </c>
      <c r="B127">
        <v>95692.134999999995</v>
      </c>
      <c r="C127">
        <v>105261.34849999999</v>
      </c>
    </row>
    <row r="128" spans="1:3">
      <c r="A128">
        <v>86992.85</v>
      </c>
      <c r="B128">
        <v>95692.134999999995</v>
      </c>
      <c r="C128">
        <v>105261.34849999999</v>
      </c>
    </row>
    <row r="129" spans="1:3">
      <c r="A129">
        <v>86992.85</v>
      </c>
      <c r="B129">
        <v>95692.134999999995</v>
      </c>
      <c r="C129">
        <v>105261.34849999999</v>
      </c>
    </row>
    <row r="130" spans="1:3">
      <c r="A130">
        <v>86992.85</v>
      </c>
      <c r="B130">
        <v>95692.134999999995</v>
      </c>
      <c r="C130">
        <v>105261.34849999999</v>
      </c>
    </row>
    <row r="131" spans="1:3">
      <c r="A131">
        <v>86992.85</v>
      </c>
      <c r="B131">
        <v>95692.134999999995</v>
      </c>
      <c r="C131">
        <v>105261.34849999999</v>
      </c>
    </row>
    <row r="132" spans="1:3">
      <c r="A132">
        <v>86992.85</v>
      </c>
      <c r="B132">
        <v>95692.134999999995</v>
      </c>
      <c r="C132">
        <v>105261.34849999999</v>
      </c>
    </row>
    <row r="133" spans="1:3">
      <c r="A133">
        <v>86992.85</v>
      </c>
      <c r="B133">
        <v>95692.134999999995</v>
      </c>
      <c r="C133">
        <v>105261.34849999999</v>
      </c>
    </row>
    <row r="134" spans="1:3">
      <c r="A134">
        <v>86992.85</v>
      </c>
      <c r="B134">
        <v>95692.134999999995</v>
      </c>
      <c r="C134">
        <v>105261.34849999999</v>
      </c>
    </row>
    <row r="135" spans="1:3">
      <c r="A135">
        <v>86992.85</v>
      </c>
      <c r="B135">
        <v>95692.134999999995</v>
      </c>
      <c r="C135">
        <v>105261.34849999999</v>
      </c>
    </row>
    <row r="136" spans="1:3">
      <c r="A136">
        <v>86992.85</v>
      </c>
      <c r="B136">
        <v>95692.134999999995</v>
      </c>
      <c r="C136">
        <v>105261.34849999999</v>
      </c>
    </row>
    <row r="137" spans="1:3">
      <c r="A137">
        <v>86992.85</v>
      </c>
      <c r="B137">
        <v>95692.134999999995</v>
      </c>
      <c r="C137">
        <v>105261.34849999999</v>
      </c>
    </row>
    <row r="138" spans="1:3">
      <c r="A138">
        <v>86992.85</v>
      </c>
      <c r="B138">
        <v>95692.134999999995</v>
      </c>
      <c r="C138">
        <v>105261.34849999999</v>
      </c>
    </row>
    <row r="139" spans="1:3">
      <c r="A139">
        <v>86992.85</v>
      </c>
      <c r="B139">
        <v>95692.134999999995</v>
      </c>
      <c r="C139">
        <v>105261.34849999999</v>
      </c>
    </row>
    <row r="140" spans="1:3">
      <c r="A140">
        <v>86992.85</v>
      </c>
      <c r="B140">
        <v>95692.134999999995</v>
      </c>
      <c r="C140">
        <v>105261.34849999999</v>
      </c>
    </row>
    <row r="141" spans="1:3">
      <c r="A141">
        <v>86992.85</v>
      </c>
      <c r="B141">
        <v>95692.134999999995</v>
      </c>
      <c r="C141">
        <v>105261.34849999999</v>
      </c>
    </row>
    <row r="142" spans="1:3">
      <c r="A142">
        <v>86992.85</v>
      </c>
      <c r="B142">
        <v>95692.134999999995</v>
      </c>
      <c r="C142">
        <v>105261.34849999999</v>
      </c>
    </row>
    <row r="143" spans="1:3">
      <c r="A143">
        <v>86992.85</v>
      </c>
      <c r="B143">
        <v>95692.134999999995</v>
      </c>
      <c r="C143">
        <v>105261.34849999999</v>
      </c>
    </row>
    <row r="144" spans="1:3">
      <c r="A144">
        <v>86992.85</v>
      </c>
      <c r="B144">
        <v>95692.134999999995</v>
      </c>
      <c r="C144">
        <v>105261.34849999999</v>
      </c>
    </row>
    <row r="145" spans="1:3">
      <c r="A145">
        <v>86992.85</v>
      </c>
      <c r="B145">
        <v>95692.134999999995</v>
      </c>
      <c r="C145">
        <v>105261.34849999999</v>
      </c>
    </row>
    <row r="146" spans="1:3">
      <c r="A146">
        <v>86992.85</v>
      </c>
      <c r="B146">
        <v>95692.134999999995</v>
      </c>
      <c r="C146">
        <v>105261.34849999999</v>
      </c>
    </row>
    <row r="147" spans="1:3">
      <c r="A147">
        <v>86992.85</v>
      </c>
      <c r="B147">
        <v>95692.134999999995</v>
      </c>
      <c r="C147">
        <v>105261.34849999999</v>
      </c>
    </row>
    <row r="148" spans="1:3">
      <c r="A148">
        <v>86992.85</v>
      </c>
      <c r="B148">
        <v>95692.134999999995</v>
      </c>
      <c r="C148">
        <v>105261.34849999999</v>
      </c>
    </row>
    <row r="149" spans="1:3">
      <c r="A149">
        <v>86992.85</v>
      </c>
      <c r="B149">
        <v>95692.134999999995</v>
      </c>
      <c r="C149">
        <v>105261.34849999999</v>
      </c>
    </row>
    <row r="150" spans="1:3">
      <c r="A150">
        <v>86992.85</v>
      </c>
      <c r="B150">
        <v>95692.134999999995</v>
      </c>
      <c r="C150">
        <v>105261.34849999999</v>
      </c>
    </row>
    <row r="151" spans="1:3">
      <c r="A151">
        <v>86992.85</v>
      </c>
      <c r="B151">
        <v>95692.134999999995</v>
      </c>
      <c r="C151">
        <v>105261.34849999999</v>
      </c>
    </row>
    <row r="152" spans="1:3">
      <c r="A152">
        <v>86992.85</v>
      </c>
      <c r="B152">
        <v>95692.134999999995</v>
      </c>
      <c r="C152">
        <v>105261.34849999999</v>
      </c>
    </row>
    <row r="153" spans="1:3">
      <c r="A153">
        <v>86992.85</v>
      </c>
      <c r="B153">
        <v>95692.134999999995</v>
      </c>
      <c r="C153">
        <v>105261.34849999999</v>
      </c>
    </row>
    <row r="154" spans="1:3">
      <c r="A154">
        <v>86992.85</v>
      </c>
      <c r="B154">
        <v>95692.134999999995</v>
      </c>
      <c r="C154">
        <v>105261.34849999999</v>
      </c>
    </row>
    <row r="155" spans="1:3">
      <c r="A155">
        <v>86992.85</v>
      </c>
      <c r="B155">
        <v>95692.134999999995</v>
      </c>
      <c r="C155">
        <v>105261.34849999999</v>
      </c>
    </row>
    <row r="156" spans="1:3">
      <c r="A156">
        <v>86992.85</v>
      </c>
      <c r="B156">
        <v>95692.134999999995</v>
      </c>
      <c r="C156">
        <v>105261.34849999999</v>
      </c>
    </row>
    <row r="157" spans="1:3">
      <c r="A157">
        <v>86992.85</v>
      </c>
      <c r="B157">
        <v>95692.134999999995</v>
      </c>
      <c r="C157">
        <v>105261.34849999999</v>
      </c>
    </row>
    <row r="158" spans="1:3">
      <c r="A158">
        <v>86992.85</v>
      </c>
      <c r="B158">
        <v>95692.134999999995</v>
      </c>
      <c r="C158">
        <v>105261.34849999999</v>
      </c>
    </row>
    <row r="159" spans="1:3">
      <c r="A159">
        <v>86992.85</v>
      </c>
      <c r="B159">
        <v>95692.134999999995</v>
      </c>
      <c r="C159">
        <v>105261.34849999999</v>
      </c>
    </row>
    <row r="160" spans="1:3">
      <c r="A160">
        <v>86992.85</v>
      </c>
      <c r="B160">
        <v>95692.134999999995</v>
      </c>
      <c r="C160">
        <v>105261.34849999999</v>
      </c>
    </row>
    <row r="161" spans="1:3">
      <c r="A161">
        <v>86992.85</v>
      </c>
      <c r="B161">
        <v>95692.134999999995</v>
      </c>
      <c r="C161">
        <v>105261.34849999999</v>
      </c>
    </row>
    <row r="162" spans="1:3">
      <c r="A162">
        <v>86992.85</v>
      </c>
      <c r="B162">
        <v>95692.134999999995</v>
      </c>
      <c r="C162">
        <v>105261.34849999999</v>
      </c>
    </row>
    <row r="163" spans="1:3">
      <c r="A163">
        <v>86992.85</v>
      </c>
      <c r="B163">
        <v>95692.134999999995</v>
      </c>
      <c r="C163">
        <v>105261.34849999999</v>
      </c>
    </row>
    <row r="164" spans="1:3">
      <c r="A164">
        <v>86992.85</v>
      </c>
      <c r="B164">
        <v>95692.134999999995</v>
      </c>
      <c r="C164">
        <v>105261.34849999999</v>
      </c>
    </row>
    <row r="165" spans="1:3">
      <c r="A165">
        <v>86992.85</v>
      </c>
      <c r="B165">
        <v>95692.134999999995</v>
      </c>
      <c r="C165">
        <v>105261.34849999999</v>
      </c>
    </row>
    <row r="166" spans="1:3">
      <c r="A166">
        <v>86992.85</v>
      </c>
      <c r="B166">
        <v>95692.134999999995</v>
      </c>
      <c r="C166">
        <v>105261.34849999999</v>
      </c>
    </row>
    <row r="167" spans="1:3">
      <c r="A167">
        <v>86992.85</v>
      </c>
      <c r="B167">
        <v>95692.134999999995</v>
      </c>
      <c r="C167">
        <v>105261.34849999999</v>
      </c>
    </row>
    <row r="168" spans="1:3">
      <c r="A168">
        <v>86992.85</v>
      </c>
      <c r="B168">
        <v>95692.134999999995</v>
      </c>
      <c r="C168">
        <v>105261.34849999999</v>
      </c>
    </row>
    <row r="169" spans="1:3">
      <c r="A169">
        <v>86992.85</v>
      </c>
      <c r="B169">
        <v>95692.134999999995</v>
      </c>
      <c r="C169">
        <v>105261.34849999999</v>
      </c>
    </row>
    <row r="170" spans="1:3">
      <c r="A170">
        <v>86992.85</v>
      </c>
      <c r="B170">
        <v>95692.134999999995</v>
      </c>
      <c r="C170">
        <v>105261.34849999999</v>
      </c>
    </row>
    <row r="171" spans="1:3">
      <c r="A171">
        <v>86992.85</v>
      </c>
      <c r="B171">
        <v>95692.134999999995</v>
      </c>
      <c r="C171">
        <v>105261.34849999999</v>
      </c>
    </row>
    <row r="172" spans="1:3">
      <c r="A172">
        <v>86992.85</v>
      </c>
      <c r="B172">
        <v>95692.134999999995</v>
      </c>
      <c r="C172">
        <v>105261.34849999999</v>
      </c>
    </row>
    <row r="173" spans="1:3">
      <c r="A173">
        <v>86992.85</v>
      </c>
      <c r="B173">
        <v>95692.134999999995</v>
      </c>
      <c r="C173">
        <v>105261.34849999999</v>
      </c>
    </row>
    <row r="174" spans="1:3">
      <c r="A174">
        <v>86992.85</v>
      </c>
      <c r="B174">
        <v>95692.134999999995</v>
      </c>
      <c r="C174">
        <v>105261.34849999999</v>
      </c>
    </row>
    <row r="175" spans="1:3">
      <c r="A175">
        <v>86992.85</v>
      </c>
      <c r="B175">
        <v>95692.134999999995</v>
      </c>
      <c r="C175">
        <v>105261.34849999999</v>
      </c>
    </row>
    <row r="176" spans="1:3">
      <c r="A176">
        <v>86992.85</v>
      </c>
      <c r="B176">
        <v>95692.134999999995</v>
      </c>
      <c r="C176">
        <v>105261.34849999999</v>
      </c>
    </row>
    <row r="177" spans="1:3">
      <c r="A177">
        <v>86992.85</v>
      </c>
      <c r="B177">
        <v>95692.134999999995</v>
      </c>
      <c r="C177">
        <v>105261.34849999999</v>
      </c>
    </row>
    <row r="178" spans="1:3">
      <c r="A178">
        <v>86992.85</v>
      </c>
      <c r="B178">
        <v>95692.134999999995</v>
      </c>
      <c r="C178">
        <v>105261.34849999999</v>
      </c>
    </row>
    <row r="179" spans="1:3">
      <c r="A179">
        <v>86992.85</v>
      </c>
      <c r="B179">
        <v>95692.134999999995</v>
      </c>
      <c r="C179">
        <v>105261.34849999999</v>
      </c>
    </row>
    <row r="180" spans="1:3">
      <c r="A180">
        <v>86992.85</v>
      </c>
      <c r="B180">
        <v>95692.134999999995</v>
      </c>
      <c r="C180">
        <v>105261.34849999999</v>
      </c>
    </row>
    <row r="181" spans="1:3">
      <c r="A181">
        <v>86992.85</v>
      </c>
      <c r="B181">
        <v>95692.134999999995</v>
      </c>
      <c r="C181">
        <v>105261.34849999999</v>
      </c>
    </row>
    <row r="182" spans="1:3">
      <c r="A182">
        <v>86992.85</v>
      </c>
      <c r="B182">
        <v>95692.134999999995</v>
      </c>
      <c r="C182">
        <v>105261.34849999999</v>
      </c>
    </row>
    <row r="183" spans="1:3">
      <c r="A183">
        <v>86992.85</v>
      </c>
      <c r="B183">
        <v>95692.134999999995</v>
      </c>
      <c r="C183">
        <v>105261.34849999999</v>
      </c>
    </row>
    <row r="184" spans="1:3">
      <c r="A184">
        <v>86992.85</v>
      </c>
      <c r="B184">
        <v>95692.134999999995</v>
      </c>
      <c r="C184">
        <v>105261.34849999999</v>
      </c>
    </row>
    <row r="185" spans="1:3">
      <c r="A185">
        <v>86992.85</v>
      </c>
      <c r="B185">
        <v>95692.134999999995</v>
      </c>
      <c r="C185">
        <v>105261.34849999999</v>
      </c>
    </row>
    <row r="186" spans="1:3">
      <c r="A186">
        <v>86992.85</v>
      </c>
      <c r="B186">
        <v>95692.134999999995</v>
      </c>
      <c r="C186">
        <v>105261.34849999999</v>
      </c>
    </row>
    <row r="187" spans="1:3">
      <c r="A187">
        <v>86992.85</v>
      </c>
      <c r="B187">
        <v>95692.134999999995</v>
      </c>
      <c r="C187">
        <v>105261.34849999999</v>
      </c>
    </row>
    <row r="188" spans="1:3">
      <c r="A188">
        <v>86992.85</v>
      </c>
      <c r="B188">
        <v>95692.134999999995</v>
      </c>
      <c r="C188">
        <v>105261.34849999999</v>
      </c>
    </row>
    <row r="189" spans="1:3">
      <c r="A189">
        <v>86992.85</v>
      </c>
      <c r="B189">
        <v>95692.134999999995</v>
      </c>
      <c r="C189">
        <v>105261.34849999999</v>
      </c>
    </row>
    <row r="190" spans="1:3">
      <c r="A190">
        <v>86992.85</v>
      </c>
      <c r="B190">
        <v>95692.134999999995</v>
      </c>
      <c r="C190">
        <v>105261.34849999999</v>
      </c>
    </row>
    <row r="191" spans="1:3">
      <c r="A191">
        <v>86992.85</v>
      </c>
      <c r="B191">
        <v>95692.134999999995</v>
      </c>
      <c r="C191">
        <v>105261.34849999999</v>
      </c>
    </row>
    <row r="192" spans="1:3">
      <c r="A192">
        <v>86992.85</v>
      </c>
      <c r="B192">
        <v>95692.134999999995</v>
      </c>
      <c r="C192">
        <v>105261.34849999999</v>
      </c>
    </row>
    <row r="193" spans="1:3">
      <c r="A193">
        <v>86992.85</v>
      </c>
      <c r="B193">
        <v>95692.134999999995</v>
      </c>
      <c r="C193">
        <v>105261.34849999999</v>
      </c>
    </row>
    <row r="194" spans="1:3">
      <c r="A194">
        <v>86992.85</v>
      </c>
      <c r="B194">
        <v>95692.134999999995</v>
      </c>
      <c r="C194">
        <v>105261.34849999999</v>
      </c>
    </row>
    <row r="195" spans="1:3">
      <c r="A195">
        <v>86992.85</v>
      </c>
      <c r="B195">
        <v>95692.134999999995</v>
      </c>
      <c r="C195">
        <v>105261.34849999999</v>
      </c>
    </row>
    <row r="196" spans="1:3">
      <c r="A196">
        <v>86992.85</v>
      </c>
      <c r="B196">
        <v>95692.134999999995</v>
      </c>
      <c r="C196">
        <v>105261.34849999999</v>
      </c>
    </row>
    <row r="197" spans="1:3">
      <c r="A197">
        <v>86992.85</v>
      </c>
      <c r="B197">
        <v>95692.134999999995</v>
      </c>
      <c r="C197">
        <v>105261.34849999999</v>
      </c>
    </row>
    <row r="198" spans="1:3">
      <c r="A198">
        <v>86992.85</v>
      </c>
      <c r="B198">
        <v>95692.134999999995</v>
      </c>
      <c r="C198">
        <v>105261.34849999999</v>
      </c>
    </row>
    <row r="199" spans="1:3">
      <c r="A199">
        <v>86992.85</v>
      </c>
      <c r="B199">
        <v>95692.134999999995</v>
      </c>
      <c r="C199">
        <v>105261.34849999999</v>
      </c>
    </row>
    <row r="200" spans="1:3">
      <c r="A200">
        <v>86992.85</v>
      </c>
      <c r="B200">
        <v>95692.134999999995</v>
      </c>
      <c r="C200">
        <v>105261.34849999999</v>
      </c>
    </row>
    <row r="201" spans="1:3">
      <c r="A201">
        <v>86992.85</v>
      </c>
      <c r="B201">
        <v>95692.134999999995</v>
      </c>
      <c r="C201">
        <v>105261.34849999999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pit</vt:lpstr>
      <vt:lpstr>pit_weights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Abhinav</dc:creator>
  <cp:lastModifiedBy>Kumar Abhinav</cp:lastModifiedBy>
  <dcterms:created xsi:type="dcterms:W3CDTF">2018-11-15T05:55:54Z</dcterms:created>
  <dcterms:modified xsi:type="dcterms:W3CDTF">2018-11-15T07:28:08Z</dcterms:modified>
</cp:coreProperties>
</file>