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CHICALA" sheetId="1" state="visible" r:id="rId2"/>
  </sheets>
  <definedNames>
    <definedName function="false" hidden="false" localSheetId="0" name="_ftn1" vbProcedure="false">tchicala!#ref!</definedName>
    <definedName function="false" hidden="false" localSheetId="0" name="_ftn2" vbProcedure="false">tchicala!#ref!</definedName>
    <definedName function="false" hidden="false" localSheetId="0" name="_ftnref1" vbProcedure="false">TCHICALA!$B$15</definedName>
    <definedName function="false" hidden="false" localSheetId="0" name="_ftnref2" vbProcedure="false">tchicala!#ref!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<sst xmlns="http://schemas.openxmlformats.org/spreadsheetml/2006/main" count="49" uniqueCount="37">
  <si>
    <t>Dados de desenho para o ano horizonte 2033</t>
  </si>
  <si>
    <t>POPULAÇÃO E CAUDAIS DE DESENHO DAS INFRAESTRUTURAS</t>
  </si>
  <si>
    <t>Ud</t>
  </si>
  <si>
    <t>ANO ARRANQUE (2013)</t>
  </si>
  <si>
    <t>ANO HP (2023)</t>
  </si>
  <si>
    <t>ANO HP (2033)</t>
  </si>
  <si>
    <t>POPULAÇÃO TOTAL</t>
  </si>
  <si>
    <t>REDE PREDIAL</t>
  </si>
  <si>
    <t>LIGAÇÃO QUINTAL</t>
  </si>
  <si>
    <t>CHAFARIZ</t>
  </si>
  <si>
    <t>Distribuição da população (%)</t>
  </si>
  <si>
    <t>(%)</t>
  </si>
  <si>
    <t>População</t>
  </si>
  <si>
    <t>habitantes</t>
  </si>
  <si>
    <t>Dotação</t>
  </si>
  <si>
    <t>(l/*hab/d)</t>
  </si>
  <si>
    <t>Caudal médio diário</t>
  </si>
  <si>
    <r>
      <t xml:space="preserve">(m</t>
    </r>
    <r>
      <rPr>
        <vertAlign val="superscript"/>
        <sz val="9"/>
        <color rgb="FF000000"/>
        <rFont val="Arial"/>
        <family val="2"/>
        <charset val="1"/>
      </rPr>
      <t xml:space="preserve">3</t>
    </r>
    <r>
      <rPr>
        <sz val="9"/>
        <color rgb="FF000000"/>
        <rFont val="Arial"/>
        <family val="2"/>
        <charset val="1"/>
      </rPr>
      <t xml:space="preserve">/d)</t>
    </r>
  </si>
  <si>
    <t>Fator de ponta diário</t>
  </si>
  <si>
    <t>k1</t>
  </si>
  <si>
    <t>Caudal de ponta diário</t>
  </si>
  <si>
    <t>Perdas</t>
  </si>
  <si>
    <t>Caudal de perdas</t>
  </si>
  <si>
    <t>Caudal diario nominal do sistema</t>
  </si>
  <si>
    <t>Período de funcionamento da ETA</t>
  </si>
  <si>
    <t>(h/d)</t>
  </si>
  <si>
    <t>Caudal nominal do sistema</t>
  </si>
  <si>
    <r>
      <t xml:space="preserve">(m</t>
    </r>
    <r>
      <rPr>
        <b val="true"/>
        <vertAlign val="superscript"/>
        <sz val="9"/>
        <color rgb="FF000000"/>
        <rFont val="Arial"/>
        <family val="2"/>
        <charset val="1"/>
      </rPr>
      <t xml:space="preserve">3</t>
    </r>
    <r>
      <rPr>
        <b val="true"/>
        <sz val="9"/>
        <color rgb="FF000000"/>
        <rFont val="Arial"/>
        <family val="2"/>
        <charset val="1"/>
      </rPr>
      <t xml:space="preserve">/h)</t>
    </r>
  </si>
  <si>
    <t>Fator de ponta horário:</t>
  </si>
  <si>
    <r>
      <t xml:space="preserve">k2</t>
    </r>
    <r>
      <rPr>
        <vertAlign val="subscript"/>
        <sz val="9"/>
        <color rgb="FF000000"/>
        <rFont val="Arial"/>
        <family val="2"/>
        <charset val="1"/>
      </rPr>
      <t xml:space="preserve">2</t>
    </r>
  </si>
  <si>
    <r>
      <t xml:space="preserve"> *Cp</t>
    </r>
    <r>
      <rPr>
        <vertAlign val="subscript"/>
        <sz val="9"/>
        <color rgb="FF000000"/>
        <rFont val="Arial"/>
        <family val="2"/>
        <charset val="1"/>
      </rPr>
      <t xml:space="preserve">2</t>
    </r>
    <r>
      <rPr>
        <sz val="9"/>
        <color rgb="FF000000"/>
        <rFont val="Arial"/>
        <family val="2"/>
        <charset val="1"/>
      </rPr>
      <t xml:space="preserve">=f(caudal médio diário) *CYII</t>
    </r>
  </si>
  <si>
    <r>
      <t xml:space="preserve">Caudal de ponta horário da rede (*Cp2)</t>
    </r>
    <r>
      <rPr>
        <vertAlign val="superscript"/>
        <sz val="9"/>
        <color rgb="FF000000"/>
        <rFont val="Arial"/>
        <family val="2"/>
        <charset val="1"/>
      </rPr>
      <t xml:space="preserve">4</t>
    </r>
  </si>
  <si>
    <r>
      <t xml:space="preserve">(m</t>
    </r>
    <r>
      <rPr>
        <vertAlign val="superscript"/>
        <sz val="9"/>
        <color rgb="FF000000"/>
        <rFont val="Arial"/>
        <family val="2"/>
        <charset val="1"/>
      </rPr>
      <t xml:space="preserve">3</t>
    </r>
    <r>
      <rPr>
        <sz val="9"/>
        <color rgb="FF000000"/>
        <rFont val="Arial"/>
        <family val="2"/>
        <charset val="1"/>
      </rPr>
      <t xml:space="preserve">/h)</t>
    </r>
  </si>
  <si>
    <t>Número de pessoas por morada</t>
  </si>
  <si>
    <t>(Nºper/viv-chafariz)</t>
  </si>
  <si>
    <t>Número de acometidas domiciliárias necessárias</t>
  </si>
  <si>
    <t>(Nºacom/chafariz)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</si>
</sst>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"/>
    <numFmt numFmtId="167" formatCode="0.0"/>
    <numFmt numFmtId="168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vertAlign val="superscript"/>
      <sz val="9"/>
      <color rgb="FF000000"/>
      <name val="Arial"/>
      <family val="2"/>
      <charset val="1"/>
    </font>
    <font>
      <b val="true"/>
      <vertAlign val="superscript"/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8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7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7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7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7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7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RowHeight="15"/>
  <cols>
    <col collapsed="false" hidden="false" max="1" min="1" style="1" width="1"/>
    <col collapsed="false" hidden="false" max="2" min="2" style="1" width="32.5708502024291"/>
    <col collapsed="false" hidden="false" max="3" min="3" style="1" width="16.4251012145749"/>
    <col collapsed="false" hidden="false" max="4" min="4" style="1" width="10.7125506072875"/>
    <col collapsed="false" hidden="false" max="5" min="5" style="1" width="8"/>
    <col collapsed="false" hidden="false" max="6" min="6" style="1" width="9.1417004048583"/>
    <col collapsed="false" hidden="false" max="7" min="7" style="1" width="8.71255060728745"/>
    <col collapsed="false" hidden="false" max="8" min="8" style="1" width="11.1417004048583"/>
    <col collapsed="false" hidden="false" max="9" min="9" style="1" width="9.2834008097166"/>
    <col collapsed="false" hidden="false" max="10" min="10" style="1" width="8.85425101214575"/>
    <col collapsed="false" hidden="false" max="11" min="11" style="1" width="8.71255060728745"/>
    <col collapsed="false" hidden="false" max="12" min="12" style="1" width="10.7125506072875"/>
    <col collapsed="false" hidden="false" max="13" min="13" style="1" width="8.1417004048583"/>
    <col collapsed="false" hidden="false" max="14" min="14" style="1" width="8.85425101214575"/>
    <col collapsed="false" hidden="false" max="15" min="15" style="1" width="8.71255060728745"/>
    <col collapsed="false" hidden="false" max="1025" min="16" style="1" width="11.4251012145749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true" outlineLevel="0" collapsed="false">
      <c r="A3" s="0"/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true" outlineLevel="0" collapsed="false">
      <c r="A4" s="0"/>
      <c r="B4" s="3" t="s">
        <v>1</v>
      </c>
      <c r="C4" s="4" t="s">
        <v>2</v>
      </c>
      <c r="D4" s="5" t="s">
        <v>3</v>
      </c>
      <c r="E4" s="5"/>
      <c r="F4" s="5"/>
      <c r="G4" s="5"/>
      <c r="H4" s="5" t="s">
        <v>4</v>
      </c>
      <c r="I4" s="5"/>
      <c r="J4" s="5"/>
      <c r="K4" s="5"/>
      <c r="L4" s="5" t="s">
        <v>5</v>
      </c>
      <c r="M4" s="5"/>
      <c r="N4" s="5"/>
      <c r="O4" s="5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3"/>
      <c r="C5" s="4"/>
      <c r="D5" s="6" t="s">
        <v>6</v>
      </c>
      <c r="E5" s="7" t="s">
        <v>7</v>
      </c>
      <c r="F5" s="7" t="s">
        <v>8</v>
      </c>
      <c r="G5" s="8" t="s">
        <v>9</v>
      </c>
      <c r="H5" s="6" t="s">
        <v>6</v>
      </c>
      <c r="I5" s="7" t="s">
        <v>7</v>
      </c>
      <c r="J5" s="7" t="s">
        <v>8</v>
      </c>
      <c r="K5" s="8" t="s">
        <v>9</v>
      </c>
      <c r="L5" s="6" t="s">
        <v>6</v>
      </c>
      <c r="M5" s="7" t="s">
        <v>7</v>
      </c>
      <c r="N5" s="7" t="s">
        <v>8</v>
      </c>
      <c r="O5" s="8" t="s">
        <v>9</v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false" outlineLevel="0" collapsed="false">
      <c r="A6" s="0"/>
      <c r="B6" s="3"/>
      <c r="C6" s="4"/>
      <c r="D6" s="6"/>
      <c r="E6" s="7"/>
      <c r="F6" s="7"/>
      <c r="G6" s="8"/>
      <c r="H6" s="6"/>
      <c r="I6" s="7"/>
      <c r="J6" s="7"/>
      <c r="K6" s="8"/>
      <c r="L6" s="6"/>
      <c r="M6" s="7"/>
      <c r="N6" s="7"/>
      <c r="O6" s="8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" customFormat="true" ht="15" hidden="false" customHeight="false" outlineLevel="0" collapsed="false">
      <c r="B7" s="10" t="s">
        <v>10</v>
      </c>
      <c r="C7" s="11" t="s">
        <v>11</v>
      </c>
      <c r="D7" s="12" t="n">
        <f aca="false">+E7+F7+G7</f>
        <v>1</v>
      </c>
      <c r="E7" s="13" t="n">
        <v>0.1</v>
      </c>
      <c r="F7" s="13" t="n">
        <v>0.3</v>
      </c>
      <c r="G7" s="14" t="n">
        <v>0.6</v>
      </c>
      <c r="H7" s="12" t="n">
        <f aca="false">+I7+J7+K7</f>
        <v>1</v>
      </c>
      <c r="I7" s="13" t="n">
        <v>0.15</v>
      </c>
      <c r="J7" s="13" t="n">
        <v>0.5</v>
      </c>
      <c r="K7" s="14" t="n">
        <v>0.35</v>
      </c>
      <c r="L7" s="12" t="n">
        <f aca="false">+M7+N7+O7</f>
        <v>1</v>
      </c>
      <c r="M7" s="13" t="n">
        <v>0.25</v>
      </c>
      <c r="N7" s="13" t="n">
        <v>0.6</v>
      </c>
      <c r="O7" s="14" t="n">
        <v>0.15</v>
      </c>
    </row>
    <row r="8" customFormat="false" ht="15" hidden="false" customHeight="false" outlineLevel="0" collapsed="false">
      <c r="A8" s="0"/>
      <c r="B8" s="15" t="s">
        <v>12</v>
      </c>
      <c r="C8" s="16" t="s">
        <v>13</v>
      </c>
      <c r="D8" s="17" t="n">
        <v>35000</v>
      </c>
      <c r="E8" s="18" t="n">
        <f aca="false">+$D$8*E7</f>
        <v>3500</v>
      </c>
      <c r="F8" s="18" t="n">
        <f aca="false">+$D$8*F7</f>
        <v>10500</v>
      </c>
      <c r="G8" s="19" t="n">
        <f aca="false">+$D$8*G7</f>
        <v>21000</v>
      </c>
      <c r="H8" s="20" t="n">
        <f aca="false">+ROUNDUP(D8*(1+0.027)^10,0)</f>
        <v>45685</v>
      </c>
      <c r="I8" s="18" t="n">
        <f aca="false">+ROUNDUP($H$8*I7,0)</f>
        <v>6853</v>
      </c>
      <c r="J8" s="18" t="n">
        <f aca="false">+ROUNDUP($H$8*J7,0)</f>
        <v>22843</v>
      </c>
      <c r="K8" s="21" t="n">
        <f aca="false">+ROUNDDOWN($H$8*K7,0)</f>
        <v>15989</v>
      </c>
      <c r="L8" s="22" t="n">
        <f aca="false">+ROUNDUP(H8*(1+0.027)^10,0)</f>
        <v>59632</v>
      </c>
      <c r="M8" s="18" t="n">
        <f aca="false">+ROUNDUP($L$8*M7,0)</f>
        <v>14908</v>
      </c>
      <c r="N8" s="18" t="n">
        <f aca="false">+ROUNDUP($L$8*N7,0)</f>
        <v>35780</v>
      </c>
      <c r="O8" s="21" t="n">
        <f aca="false">+ROUNDUP($L$8*O7,0)</f>
        <v>8945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" customFormat="true" ht="15" hidden="false" customHeight="false" outlineLevel="0" collapsed="false">
      <c r="B9" s="10" t="s">
        <v>14</v>
      </c>
      <c r="C9" s="11" t="s">
        <v>15</v>
      </c>
      <c r="D9" s="23" t="n">
        <f aca="false">+E9*E7+F9*F7+G9*G7</f>
        <v>42</v>
      </c>
      <c r="E9" s="24" t="n">
        <v>90</v>
      </c>
      <c r="F9" s="24" t="n">
        <v>50</v>
      </c>
      <c r="G9" s="25" t="n">
        <v>30</v>
      </c>
      <c r="H9" s="23" t="n">
        <f aca="false">+I9*I7+J9*J7+K9*K7</f>
        <v>58.5</v>
      </c>
      <c r="I9" s="24" t="n">
        <v>120</v>
      </c>
      <c r="J9" s="24" t="n">
        <v>60</v>
      </c>
      <c r="K9" s="25" t="n">
        <v>30</v>
      </c>
      <c r="L9" s="23" t="n">
        <f aca="false">+M9*M7+N9*N7+O9*O7</f>
        <v>70.5</v>
      </c>
      <c r="M9" s="24" t="n">
        <v>120</v>
      </c>
      <c r="N9" s="24" t="n">
        <v>60</v>
      </c>
      <c r="O9" s="25" t="n">
        <v>30</v>
      </c>
    </row>
    <row r="10" customFormat="false" ht="15" hidden="false" customHeight="false" outlineLevel="0" collapsed="false">
      <c r="A10" s="9"/>
      <c r="B10" s="10" t="s">
        <v>16</v>
      </c>
      <c r="C10" s="11" t="s">
        <v>17</v>
      </c>
      <c r="D10" s="23" t="n">
        <f aca="false">+D8*D9/1000</f>
        <v>1470</v>
      </c>
      <c r="E10" s="24" t="n">
        <f aca="false">+E8*E9/1000</f>
        <v>315</v>
      </c>
      <c r="F10" s="24" t="n">
        <f aca="false">+F8*F9/1000</f>
        <v>525</v>
      </c>
      <c r="G10" s="26" t="n">
        <f aca="false">+G8*G9/1000</f>
        <v>630</v>
      </c>
      <c r="H10" s="27" t="n">
        <f aca="false">+H9*H8/1000</f>
        <v>2672.5725</v>
      </c>
      <c r="I10" s="28" t="n">
        <f aca="false">+I9*I8/1000</f>
        <v>822.36</v>
      </c>
      <c r="J10" s="28" t="n">
        <f aca="false">+J9*J8/1000</f>
        <v>1370.58</v>
      </c>
      <c r="K10" s="29" t="n">
        <f aca="false">+K9*K8/1000</f>
        <v>479.67</v>
      </c>
      <c r="L10" s="27" t="n">
        <f aca="false">+L9*L8/1000</f>
        <v>4204.056</v>
      </c>
      <c r="M10" s="28" t="n">
        <f aca="false">+M9*M8/1000</f>
        <v>1788.96</v>
      </c>
      <c r="N10" s="28" t="n">
        <f aca="false">+N9*N8/1000</f>
        <v>2146.8</v>
      </c>
      <c r="O10" s="30" t="n">
        <f aca="false">+O9*O8/1000</f>
        <v>268.35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9"/>
      <c r="B11" s="10" t="s">
        <v>18</v>
      </c>
      <c r="C11" s="11" t="s">
        <v>19</v>
      </c>
      <c r="D11" s="23" t="n">
        <v>1.2</v>
      </c>
      <c r="E11" s="24" t="n">
        <v>1.2</v>
      </c>
      <c r="F11" s="24" t="n">
        <v>1.2</v>
      </c>
      <c r="G11" s="26" t="n">
        <v>1.2</v>
      </c>
      <c r="H11" s="23" t="n">
        <v>1.2</v>
      </c>
      <c r="I11" s="24" t="n">
        <v>1.2</v>
      </c>
      <c r="J11" s="24" t="n">
        <v>1.2</v>
      </c>
      <c r="K11" s="26" t="n">
        <v>1.2</v>
      </c>
      <c r="L11" s="23" t="n">
        <v>1.2</v>
      </c>
      <c r="M11" s="24" t="n">
        <v>1.2</v>
      </c>
      <c r="N11" s="24" t="n">
        <v>1.2</v>
      </c>
      <c r="O11" s="26" t="n">
        <v>1.2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9"/>
      <c r="B12" s="10" t="s">
        <v>20</v>
      </c>
      <c r="C12" s="11" t="s">
        <v>17</v>
      </c>
      <c r="D12" s="27" t="n">
        <f aca="false">+D10*D11</f>
        <v>1764</v>
      </c>
      <c r="E12" s="28" t="n">
        <f aca="false">+E10*E11</f>
        <v>378</v>
      </c>
      <c r="F12" s="28" t="n">
        <f aca="false">+F10*F11</f>
        <v>630</v>
      </c>
      <c r="G12" s="30" t="n">
        <f aca="false">+G10*G11</f>
        <v>756</v>
      </c>
      <c r="H12" s="27" t="n">
        <f aca="false">+H10*H11</f>
        <v>3207.087</v>
      </c>
      <c r="I12" s="28" t="n">
        <f aca="false">+I10*I11</f>
        <v>986.832</v>
      </c>
      <c r="J12" s="28" t="n">
        <f aca="false">+J10*J11</f>
        <v>1644.696</v>
      </c>
      <c r="K12" s="30" t="n">
        <f aca="false">+K10*K11</f>
        <v>575.604</v>
      </c>
      <c r="L12" s="27" t="n">
        <f aca="false">+L10*L11</f>
        <v>5044.8672</v>
      </c>
      <c r="M12" s="28" t="n">
        <f aca="false">+M10*M11</f>
        <v>2146.752</v>
      </c>
      <c r="N12" s="28" t="n">
        <f aca="false">+N10*N11</f>
        <v>2576.16</v>
      </c>
      <c r="O12" s="30" t="n">
        <f aca="false">+O10*O11</f>
        <v>322.02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9"/>
      <c r="B13" s="10" t="s">
        <v>21</v>
      </c>
      <c r="C13" s="11" t="s">
        <v>11</v>
      </c>
      <c r="D13" s="12" t="n">
        <v>0.05</v>
      </c>
      <c r="E13" s="13" t="n">
        <v>0.05</v>
      </c>
      <c r="F13" s="13" t="n">
        <v>0.05</v>
      </c>
      <c r="G13" s="14" t="n">
        <v>0.05</v>
      </c>
      <c r="H13" s="12" t="n">
        <v>0.1</v>
      </c>
      <c r="I13" s="13" t="n">
        <v>0.1</v>
      </c>
      <c r="J13" s="13" t="n">
        <v>0.1</v>
      </c>
      <c r="K13" s="14" t="n">
        <v>0.1</v>
      </c>
      <c r="L13" s="12" t="n">
        <v>0.2</v>
      </c>
      <c r="M13" s="13" t="n">
        <v>0.2</v>
      </c>
      <c r="N13" s="13" t="n">
        <v>0.2</v>
      </c>
      <c r="O13" s="14" t="n">
        <v>0.2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0"/>
      <c r="B14" s="15" t="s">
        <v>22</v>
      </c>
      <c r="C14" s="16" t="s">
        <v>17</v>
      </c>
      <c r="D14" s="31" t="n">
        <f aca="false">+D12*D13</f>
        <v>88.2</v>
      </c>
      <c r="E14" s="32" t="n">
        <f aca="false">+E12*E13</f>
        <v>18.9</v>
      </c>
      <c r="F14" s="32" t="n">
        <f aca="false">+F12*F13</f>
        <v>31.5</v>
      </c>
      <c r="G14" s="33" t="n">
        <f aca="false">+G12*G13</f>
        <v>37.8</v>
      </c>
      <c r="H14" s="31" t="n">
        <f aca="false">+H13*H12</f>
        <v>320.7087</v>
      </c>
      <c r="I14" s="32" t="n">
        <f aca="false">+I13*I12</f>
        <v>98.6832</v>
      </c>
      <c r="J14" s="32" t="n">
        <f aca="false">+J13*J12</f>
        <v>164.4696</v>
      </c>
      <c r="K14" s="33" t="n">
        <f aca="false">+K13*K12</f>
        <v>57.5604</v>
      </c>
      <c r="L14" s="31" t="n">
        <f aca="false">+L13*L12</f>
        <v>1008.97344</v>
      </c>
      <c r="M14" s="32" t="n">
        <f aca="false">+M13*M12</f>
        <v>429.3504</v>
      </c>
      <c r="N14" s="32" t="n">
        <f aca="false">+N13*N12</f>
        <v>515.232</v>
      </c>
      <c r="O14" s="33" t="n">
        <f aca="false">+O13*O12</f>
        <v>64.404</v>
      </c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0"/>
      <c r="B15" s="10" t="s">
        <v>23</v>
      </c>
      <c r="C15" s="16" t="s">
        <v>17</v>
      </c>
      <c r="D15" s="34" t="n">
        <f aca="false">+D14+D12</f>
        <v>1852.2</v>
      </c>
      <c r="E15" s="35" t="n">
        <f aca="false">+E14+E12</f>
        <v>396.9</v>
      </c>
      <c r="F15" s="35" t="n">
        <f aca="false">+F14+F12</f>
        <v>661.5</v>
      </c>
      <c r="G15" s="36" t="n">
        <f aca="false">+G14+G12</f>
        <v>793.8</v>
      </c>
      <c r="H15" s="34" t="n">
        <f aca="false">+H14+H12</f>
        <v>3527.7957</v>
      </c>
      <c r="I15" s="35" t="n">
        <f aca="false">+I14+I12</f>
        <v>1085.5152</v>
      </c>
      <c r="J15" s="35" t="n">
        <f aca="false">+J14+J12</f>
        <v>1809.1656</v>
      </c>
      <c r="K15" s="36" t="n">
        <f aca="false">+K14+K12</f>
        <v>633.1644</v>
      </c>
      <c r="L15" s="34" t="n">
        <f aca="false">+L14+L12</f>
        <v>6053.84064</v>
      </c>
      <c r="M15" s="35" t="n">
        <f aca="false">+M14+M12</f>
        <v>2576.1024</v>
      </c>
      <c r="N15" s="35" t="n">
        <f aca="false">+N14+N12</f>
        <v>3091.392</v>
      </c>
      <c r="O15" s="36" t="n">
        <f aca="false">+O14+O12</f>
        <v>386.424</v>
      </c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37" customFormat="true" ht="15" hidden="false" customHeight="false" outlineLevel="0" collapsed="false">
      <c r="B16" s="10" t="s">
        <v>24</v>
      </c>
      <c r="C16" s="11" t="s">
        <v>25</v>
      </c>
      <c r="D16" s="23" t="n">
        <v>16</v>
      </c>
      <c r="E16" s="24" t="n">
        <v>16</v>
      </c>
      <c r="F16" s="24" t="n">
        <v>16</v>
      </c>
      <c r="G16" s="26" t="n">
        <v>16</v>
      </c>
      <c r="H16" s="23" t="n">
        <v>16</v>
      </c>
      <c r="I16" s="24" t="n">
        <v>16</v>
      </c>
      <c r="J16" s="24" t="n">
        <v>16</v>
      </c>
      <c r="K16" s="26" t="n">
        <v>16</v>
      </c>
      <c r="L16" s="23" t="n">
        <v>16</v>
      </c>
      <c r="M16" s="24" t="n">
        <v>16</v>
      </c>
      <c r="N16" s="24" t="n">
        <v>16</v>
      </c>
      <c r="O16" s="26" t="n">
        <v>16</v>
      </c>
    </row>
    <row r="17" customFormat="false" ht="15" hidden="false" customHeight="false" outlineLevel="0" collapsed="false">
      <c r="A17" s="37"/>
      <c r="B17" s="38" t="s">
        <v>26</v>
      </c>
      <c r="C17" s="39" t="s">
        <v>27</v>
      </c>
      <c r="D17" s="40" t="n">
        <f aca="false">+D15/D16</f>
        <v>115.7625</v>
      </c>
      <c r="E17" s="28" t="n">
        <f aca="false">+E15/E16</f>
        <v>24.80625</v>
      </c>
      <c r="F17" s="28" t="n">
        <f aca="false">+F15/F16</f>
        <v>41.34375</v>
      </c>
      <c r="G17" s="30" t="n">
        <f aca="false">+G15/G16</f>
        <v>49.6125</v>
      </c>
      <c r="H17" s="40" t="n">
        <f aca="false">+H15/H16</f>
        <v>220.48723125</v>
      </c>
      <c r="I17" s="28" t="n">
        <f aca="false">+I15/I16</f>
        <v>67.8447</v>
      </c>
      <c r="J17" s="28" t="n">
        <f aca="false">+J15/J16</f>
        <v>113.07285</v>
      </c>
      <c r="K17" s="30" t="n">
        <f aca="false">+K15/K16</f>
        <v>39.572775</v>
      </c>
      <c r="L17" s="40" t="n">
        <f aca="false">+L15/L16</f>
        <v>378.36504</v>
      </c>
      <c r="M17" s="28" t="n">
        <f aca="false">+M15/M16</f>
        <v>161.0064</v>
      </c>
      <c r="N17" s="28" t="n">
        <f aca="false">+N15/N16</f>
        <v>193.212</v>
      </c>
      <c r="O17" s="30" t="n">
        <f aca="false">+O15/O16</f>
        <v>24.1515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37"/>
      <c r="B18" s="10"/>
      <c r="C18" s="11"/>
      <c r="D18" s="23"/>
      <c r="E18" s="24"/>
      <c r="F18" s="24"/>
      <c r="G18" s="26"/>
      <c r="H18" s="23"/>
      <c r="I18" s="24"/>
      <c r="J18" s="24"/>
      <c r="K18" s="26"/>
      <c r="L18" s="23"/>
      <c r="M18" s="24"/>
      <c r="N18" s="24"/>
      <c r="O18" s="26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37"/>
      <c r="B19" s="10" t="s">
        <v>28</v>
      </c>
      <c r="C19" s="11" t="s">
        <v>29</v>
      </c>
      <c r="D19" s="41"/>
      <c r="E19" s="42" t="n">
        <f aca="false">2+70/SQRT(D8)</f>
        <v>2.37416573867739</v>
      </c>
      <c r="F19" s="42" t="n">
        <f aca="false">2+70/SQRT(D8)</f>
        <v>2.37416573867739</v>
      </c>
      <c r="G19" s="43" t="n">
        <f aca="false">2+70/SQRT(D8)</f>
        <v>2.37416573867739</v>
      </c>
      <c r="H19" s="41"/>
      <c r="I19" s="42" t="n">
        <f aca="false">2+70/SQRT(H8)</f>
        <v>2.32749994047355</v>
      </c>
      <c r="J19" s="42" t="n">
        <f aca="false">2+70/SQRT(H8)</f>
        <v>2.32749994047355</v>
      </c>
      <c r="K19" s="43" t="n">
        <f aca="false">2+70/SQRT(H8)</f>
        <v>2.32749994047355</v>
      </c>
      <c r="L19" s="41"/>
      <c r="M19" s="42" t="n">
        <f aca="false">2+70/SQRT(L8)</f>
        <v>2.28665422835305</v>
      </c>
      <c r="N19" s="42" t="n">
        <f aca="false">2+70/SQRT(L8)</f>
        <v>2.28665422835305</v>
      </c>
      <c r="O19" s="43" t="n">
        <f aca="false">2+70/SQRT(L8)</f>
        <v>2.28665422835305</v>
      </c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37"/>
      <c r="B20" s="10" t="s">
        <v>30</v>
      </c>
      <c r="C20" s="11"/>
      <c r="D20" s="41"/>
      <c r="E20" s="42"/>
      <c r="F20" s="42"/>
      <c r="G20" s="43"/>
      <c r="H20" s="41"/>
      <c r="I20" s="42"/>
      <c r="J20" s="42"/>
      <c r="K20" s="43"/>
      <c r="L20" s="41"/>
      <c r="M20" s="42"/>
      <c r="N20" s="42"/>
      <c r="O20" s="43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44" customFormat="true" ht="25.5" hidden="false" customHeight="false" outlineLevel="0" collapsed="false">
      <c r="B21" s="15" t="s">
        <v>31</v>
      </c>
      <c r="C21" s="16" t="s">
        <v>32</v>
      </c>
      <c r="D21" s="45" t="n">
        <f aca="false">+E21+F21+G21</f>
        <v>274.839361323642</v>
      </c>
      <c r="E21" s="46" t="n">
        <f aca="false">+$E$17*E19</f>
        <v>58.8941488550661</v>
      </c>
      <c r="F21" s="46" t="n">
        <f aca="false">+$F$17*F19</f>
        <v>98.1569147584435</v>
      </c>
      <c r="G21" s="47" t="n">
        <f aca="false">+$G$17*G19</f>
        <v>117.788297710132</v>
      </c>
      <c r="H21" s="45" t="n">
        <f aca="false">+I21+J21+K21</f>
        <v>513.191218312494</v>
      </c>
      <c r="I21" s="46" t="n">
        <f aca="false">+I17*I19</f>
        <v>157.908535211446</v>
      </c>
      <c r="J21" s="46" t="n">
        <f aca="false">+J17*J19</f>
        <v>263.177051644175</v>
      </c>
      <c r="K21" s="47" t="n">
        <f aca="false">+K17*K19</f>
        <v>92.1056314568732</v>
      </c>
      <c r="L21" s="45" t="n">
        <f aca="false">+M21+N21+O21</f>
        <v>865.201131716519</v>
      </c>
      <c r="M21" s="32" t="n">
        <f aca="false">+M17*M19</f>
        <v>368.165965351902</v>
      </c>
      <c r="N21" s="32" t="n">
        <f aca="false">+N17*N19</f>
        <v>441.809036768549</v>
      </c>
      <c r="O21" s="33" t="n">
        <f aca="false">+O17*O19</f>
        <v>55.2261295960686</v>
      </c>
    </row>
    <row r="22" customFormat="false" ht="15" hidden="false" customHeight="false" outlineLevel="0" collapsed="false">
      <c r="A22" s="44"/>
      <c r="B22" s="15"/>
      <c r="C22" s="16"/>
      <c r="D22" s="23"/>
      <c r="E22" s="24"/>
      <c r="F22" s="48"/>
      <c r="G22" s="49"/>
      <c r="H22" s="23"/>
      <c r="I22" s="24"/>
      <c r="J22" s="24"/>
      <c r="K22" s="26"/>
      <c r="L22" s="23"/>
      <c r="M22" s="18"/>
      <c r="N22" s="18"/>
      <c r="O22" s="19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7" customFormat="true" ht="15" hidden="false" customHeight="false" outlineLevel="0" collapsed="false">
      <c r="B23" s="38" t="s">
        <v>33</v>
      </c>
      <c r="C23" s="39" t="s">
        <v>34</v>
      </c>
      <c r="D23" s="50"/>
      <c r="E23" s="51" t="n">
        <v>7</v>
      </c>
      <c r="F23" s="51" t="n">
        <v>7</v>
      </c>
      <c r="G23" s="52" t="n">
        <v>300</v>
      </c>
      <c r="H23" s="23"/>
      <c r="I23" s="24" t="n">
        <v>7</v>
      </c>
      <c r="J23" s="24" t="n">
        <v>7</v>
      </c>
      <c r="K23" s="26" t="n">
        <v>300</v>
      </c>
      <c r="L23" s="23"/>
      <c r="M23" s="51" t="n">
        <v>7</v>
      </c>
      <c r="N23" s="51" t="n">
        <v>7</v>
      </c>
      <c r="O23" s="52" t="n">
        <v>300</v>
      </c>
    </row>
    <row r="24" customFormat="false" ht="24.75" hidden="false" customHeight="false" outlineLevel="0" collapsed="false">
      <c r="A24" s="37"/>
      <c r="B24" s="53" t="s">
        <v>35</v>
      </c>
      <c r="C24" s="54" t="s">
        <v>36</v>
      </c>
      <c r="D24" s="55"/>
      <c r="E24" s="56" t="n">
        <f aca="false">+E8/E23</f>
        <v>500</v>
      </c>
      <c r="F24" s="56" t="n">
        <f aca="false">+F8/F23</f>
        <v>1500</v>
      </c>
      <c r="G24" s="57" t="n">
        <f aca="false">+G8/G23</f>
        <v>70</v>
      </c>
      <c r="H24" s="58"/>
      <c r="I24" s="59" t="n">
        <f aca="false">+I8/I23</f>
        <v>979</v>
      </c>
      <c r="J24" s="59" t="n">
        <f aca="false">+J8/J23</f>
        <v>3263.28571428571</v>
      </c>
      <c r="K24" s="60" t="n">
        <f aca="false">+K8/K23</f>
        <v>53.2966666666667</v>
      </c>
      <c r="L24" s="61"/>
      <c r="M24" s="62" t="n">
        <f aca="false">+M8/M23</f>
        <v>2129.71428571429</v>
      </c>
      <c r="N24" s="62" t="n">
        <f aca="false">+N8/N23</f>
        <v>5111.42857142857</v>
      </c>
      <c r="O24" s="63" t="n">
        <f aca="false">+O8/O23</f>
        <v>29.8166666666667</v>
      </c>
    </row>
  </sheetData>
  <mergeCells count="31">
    <mergeCell ref="B3:O3"/>
    <mergeCell ref="B4:B6"/>
    <mergeCell ref="C4:C6"/>
    <mergeCell ref="D4:G4"/>
    <mergeCell ref="H4:K4"/>
    <mergeCell ref="L4:O4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2013-01-10T10:33:38Z</dcterms:created>
  <dc:creator>PPB</dc:creator>
  <dc:language>es-ES</dc:language>
  <cp:lastModifiedBy>pperez</cp:lastModifiedBy>
  <cp:lastPrinted>2013-01-16T16:16:19Z</cp:lastPrinted>
  <dcterms:modified xsi:type="dcterms:W3CDTF">2014-07-11T11:44:38Z</dcterms:modified>
  <cp:revision>0</cp:revision>
</cp:coreProperties>
</file>