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oc\Excel\"/>
    </mc:Choice>
  </mc:AlternateContent>
  <xr:revisionPtr revIDLastSave="0" documentId="13_ncr:1_{8A959B2F-5612-4592-A30D-74004B602792}" xr6:coauthVersionLast="47" xr6:coauthVersionMax="47" xr10:uidLastSave="{00000000-0000-0000-0000-000000000000}"/>
  <bookViews>
    <workbookView xWindow="-28920" yWindow="5115" windowWidth="29040" windowHeight="16440" xr2:uid="{CB47C18E-55C0-4F01-B261-487DDA4FAC88}"/>
  </bookViews>
  <sheets>
    <sheet name="关于" sheetId="5" r:id="rId1"/>
    <sheet name="必要的知识" sheetId="6" r:id="rId2"/>
    <sheet name="武器" sheetId="1" r:id="rId3"/>
    <sheet name="防具" sheetId="2" r:id="rId4"/>
    <sheet name="项圈" sheetId="3" r:id="rId5"/>
    <sheet name="道具" sheetId="4" r:id="rId6"/>
  </sheets>
  <definedNames>
    <definedName name="_xlnm._FilterDatabase" localSheetId="2" hidden="1">武器!$B$2:$AG$2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5" i="1" l="1"/>
  <c r="AF55" i="1"/>
  <c r="AG55" i="1"/>
  <c r="AE55" i="1"/>
  <c r="AB55" i="1"/>
  <c r="AF54" i="1"/>
  <c r="AE54" i="1"/>
  <c r="AB54" i="1"/>
  <c r="AC54" i="1" s="1"/>
  <c r="AF53" i="1"/>
  <c r="AE53" i="1"/>
  <c r="AB53" i="1"/>
  <c r="AC53" i="1" s="1"/>
  <c r="AC52" i="1"/>
  <c r="AF52" i="1"/>
  <c r="AE52" i="1"/>
  <c r="AB52" i="1"/>
  <c r="AG52" i="1" s="1"/>
  <c r="AC51" i="1"/>
  <c r="AF51" i="1"/>
  <c r="AG51" i="1"/>
  <c r="AE51" i="1"/>
  <c r="AB51" i="1"/>
  <c r="AF50" i="1"/>
  <c r="AG50" i="1"/>
  <c r="AE50" i="1"/>
  <c r="AB50" i="1"/>
  <c r="AC50" i="1" s="1"/>
  <c r="AB49" i="1"/>
  <c r="AC49" i="1" s="1"/>
  <c r="AE49" i="1"/>
  <c r="AF49" i="1"/>
  <c r="N40" i="6"/>
  <c r="M39" i="6"/>
  <c r="N44" i="6" s="1"/>
  <c r="O44" i="6"/>
  <c r="M41" i="6"/>
  <c r="M38" i="6"/>
  <c r="F20" i="6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3" i="1"/>
  <c r="AG7" i="1"/>
  <c r="AG13" i="1"/>
  <c r="AG14" i="1"/>
  <c r="AG19" i="1"/>
  <c r="AG25" i="1"/>
  <c r="AG26" i="1"/>
  <c r="AG31" i="1"/>
  <c r="AG37" i="1"/>
  <c r="AG39" i="1"/>
  <c r="AG45" i="1"/>
  <c r="AE3" i="1"/>
  <c r="AE47" i="1"/>
  <c r="AB47" i="1"/>
  <c r="AC47" i="1" s="1"/>
  <c r="AE46" i="1"/>
  <c r="AB46" i="1"/>
  <c r="AG46" i="1" s="1"/>
  <c r="AB45" i="1"/>
  <c r="AC45" i="1" s="1"/>
  <c r="AE45" i="1"/>
  <c r="AE44" i="1"/>
  <c r="AB44" i="1"/>
  <c r="AG44" i="1" s="1"/>
  <c r="AE43" i="1"/>
  <c r="AB43" i="1"/>
  <c r="AG43" i="1" s="1"/>
  <c r="AE42" i="1"/>
  <c r="AB42" i="1"/>
  <c r="AG42" i="1" s="1"/>
  <c r="AE41" i="1"/>
  <c r="AB41" i="1"/>
  <c r="AG41" i="1" s="1"/>
  <c r="AE40" i="1"/>
  <c r="AB40" i="1"/>
  <c r="AG40" i="1" s="1"/>
  <c r="AE39" i="1"/>
  <c r="AB39" i="1"/>
  <c r="AE38" i="1"/>
  <c r="AB38" i="1"/>
  <c r="AG38" i="1" s="1"/>
  <c r="AE37" i="1"/>
  <c r="AB37" i="1"/>
  <c r="AE36" i="1"/>
  <c r="AB36" i="1"/>
  <c r="AG36" i="1" s="1"/>
  <c r="AE35" i="1"/>
  <c r="AB35" i="1"/>
  <c r="AG35" i="1" s="1"/>
  <c r="AB4" i="1"/>
  <c r="AG4" i="1" s="1"/>
  <c r="AB5" i="1"/>
  <c r="AG5" i="1" s="1"/>
  <c r="AB6" i="1"/>
  <c r="AG6" i="1" s="1"/>
  <c r="AB7" i="1"/>
  <c r="AB8" i="1"/>
  <c r="AG8" i="1" s="1"/>
  <c r="AB9" i="1"/>
  <c r="AG9" i="1" s="1"/>
  <c r="AB10" i="1"/>
  <c r="AG10" i="1" s="1"/>
  <c r="AB11" i="1"/>
  <c r="AG11" i="1" s="1"/>
  <c r="AB12" i="1"/>
  <c r="AG12" i="1" s="1"/>
  <c r="AB13" i="1"/>
  <c r="AB14" i="1"/>
  <c r="AB15" i="1"/>
  <c r="AG15" i="1" s="1"/>
  <c r="AB16" i="1"/>
  <c r="AG16" i="1" s="1"/>
  <c r="AB17" i="1"/>
  <c r="AG17" i="1" s="1"/>
  <c r="AB18" i="1"/>
  <c r="AG18" i="1" s="1"/>
  <c r="AB19" i="1"/>
  <c r="AB20" i="1"/>
  <c r="AG20" i="1" s="1"/>
  <c r="AB21" i="1"/>
  <c r="AG21" i="1" s="1"/>
  <c r="AB22" i="1"/>
  <c r="AG22" i="1" s="1"/>
  <c r="AB23" i="1"/>
  <c r="AG23" i="1" s="1"/>
  <c r="AB24" i="1"/>
  <c r="AG24" i="1" s="1"/>
  <c r="AB25" i="1"/>
  <c r="AB26" i="1"/>
  <c r="AB27" i="1"/>
  <c r="AG27" i="1" s="1"/>
  <c r="AB28" i="1"/>
  <c r="AG28" i="1" s="1"/>
  <c r="AB29" i="1"/>
  <c r="AG29" i="1" s="1"/>
  <c r="AB30" i="1"/>
  <c r="AG30" i="1" s="1"/>
  <c r="AB31" i="1"/>
  <c r="AB32" i="1"/>
  <c r="AG32" i="1" s="1"/>
  <c r="AB33" i="1"/>
  <c r="AG33" i="1" s="1"/>
  <c r="AB34" i="1"/>
  <c r="AG34" i="1" s="1"/>
  <c r="AB3" i="1"/>
  <c r="AG3" i="1" s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G54" i="1" l="1"/>
  <c r="AG53" i="1"/>
  <c r="AG49" i="1"/>
  <c r="AG47" i="1"/>
  <c r="AC46" i="1"/>
  <c r="AC43" i="1"/>
  <c r="AC15" i="1"/>
  <c r="AC9" i="1"/>
  <c r="AC37" i="1"/>
  <c r="AC33" i="1"/>
  <c r="AC39" i="1"/>
  <c r="AC27" i="1"/>
  <c r="AC21" i="1"/>
  <c r="AC31" i="1"/>
  <c r="AC25" i="1"/>
  <c r="AC19" i="1"/>
  <c r="AC13" i="1"/>
  <c r="AC7" i="1"/>
  <c r="AC42" i="1"/>
  <c r="AC36" i="1"/>
  <c r="AC30" i="1"/>
  <c r="AC24" i="1"/>
  <c r="AC18" i="1"/>
  <c r="AC12" i="1"/>
  <c r="AC6" i="1"/>
  <c r="AC41" i="1"/>
  <c r="AC35" i="1"/>
  <c r="AC29" i="1"/>
  <c r="AC23" i="1"/>
  <c r="AC17" i="1"/>
  <c r="AC11" i="1"/>
  <c r="AC5" i="1"/>
  <c r="AC3" i="1"/>
  <c r="AC40" i="1"/>
  <c r="AC34" i="1"/>
  <c r="AC28" i="1"/>
  <c r="AC22" i="1"/>
  <c r="AC16" i="1"/>
  <c r="AC10" i="1"/>
  <c r="AC4" i="1"/>
  <c r="AC44" i="1"/>
  <c r="AC38" i="1"/>
  <c r="AC32" i="1"/>
  <c r="AC26" i="1"/>
  <c r="AC20" i="1"/>
  <c r="AC14" i="1"/>
  <c r="A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雷克斯.派</author>
  </authors>
  <commentList>
    <comment ref="M40" authorId="0" shapeId="0" xr:uid="{98D501C8-D36A-4CC3-B942-07D1BEA6620E}">
      <text>
        <r>
          <rPr>
            <b/>
            <sz val="9"/>
            <color indexed="81"/>
            <rFont val="宋体"/>
            <family val="3"/>
            <charset val="134"/>
          </rPr>
          <t>原始反算1.466667%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雷克斯.派</author>
  </authors>
  <commentList>
    <comment ref="AC2" authorId="0" shapeId="0" xr:uid="{DE7126CF-5D7D-4FF6-8CEF-3AA5FCBB9C1E}">
      <text>
        <r>
          <rPr>
            <sz val="9"/>
            <color indexed="81"/>
            <rFont val="宋体"/>
            <family val="3"/>
            <charset val="134"/>
          </rPr>
          <t>自定数值</t>
        </r>
      </text>
    </comment>
  </commentList>
</comments>
</file>

<file path=xl/sharedStrings.xml><?xml version="1.0" encoding="utf-8"?>
<sst xmlns="http://schemas.openxmlformats.org/spreadsheetml/2006/main" count="562" uniqueCount="273">
  <si>
    <t>副炮</t>
    <phoneticPr fontId="1" type="noConversion"/>
  </si>
  <si>
    <t>随机</t>
    <phoneticPr fontId="1" type="noConversion"/>
  </si>
  <si>
    <t>普通</t>
    <phoneticPr fontId="1" type="noConversion"/>
  </si>
  <si>
    <t>120mm加农炮</t>
    <phoneticPr fontId="1" type="noConversion"/>
  </si>
  <si>
    <t>135mm加农炮</t>
    <phoneticPr fontId="1" type="noConversion"/>
  </si>
  <si>
    <t>150mm加农炮</t>
    <phoneticPr fontId="1" type="noConversion"/>
  </si>
  <si>
    <t>160mm加农炮</t>
    <phoneticPr fontId="1" type="noConversion"/>
  </si>
  <si>
    <t>180mm加农炮</t>
    <phoneticPr fontId="1" type="noConversion"/>
  </si>
  <si>
    <t>195mm加农炮</t>
    <phoneticPr fontId="1" type="noConversion"/>
  </si>
  <si>
    <t>105mm爆发炮</t>
    <phoneticPr fontId="1" type="noConversion"/>
  </si>
  <si>
    <t>120mm爆发炮</t>
    <phoneticPr fontId="1" type="noConversion"/>
  </si>
  <si>
    <t>135mm爆发炮</t>
    <phoneticPr fontId="1" type="noConversion"/>
  </si>
  <si>
    <t>150mm爆发炮</t>
    <phoneticPr fontId="1" type="noConversion"/>
  </si>
  <si>
    <t>160mm爆发炮</t>
    <phoneticPr fontId="1" type="noConversion"/>
  </si>
  <si>
    <t>180mm爆发炮</t>
    <phoneticPr fontId="1" type="noConversion"/>
  </si>
  <si>
    <t>195mm爆发炮</t>
    <phoneticPr fontId="1" type="noConversion"/>
  </si>
  <si>
    <t>射击数/1弹</t>
    <phoneticPr fontId="1" type="noConversion"/>
  </si>
  <si>
    <t>105mm多发炮</t>
    <phoneticPr fontId="1" type="noConversion"/>
  </si>
  <si>
    <t>120mm多发炮</t>
    <phoneticPr fontId="1" type="noConversion"/>
  </si>
  <si>
    <t>135mm多发炮</t>
    <phoneticPr fontId="1" type="noConversion"/>
  </si>
  <si>
    <t>150mm多发炮</t>
    <phoneticPr fontId="1" type="noConversion"/>
  </si>
  <si>
    <t>160mm多发炮</t>
    <phoneticPr fontId="1" type="noConversion"/>
  </si>
  <si>
    <t>180mm多发炮</t>
    <phoneticPr fontId="1" type="noConversion"/>
  </si>
  <si>
    <t>195mm多发炮</t>
    <phoneticPr fontId="1" type="noConversion"/>
  </si>
  <si>
    <t>散弹</t>
    <phoneticPr fontId="1" type="noConversion"/>
  </si>
  <si>
    <t>槽位数</t>
    <phoneticPr fontId="1" type="noConversion"/>
  </si>
  <si>
    <t>攻击力</t>
    <phoneticPr fontId="1" type="noConversion"/>
  </si>
  <si>
    <t>名称</t>
    <phoneticPr fontId="1" type="noConversion"/>
  </si>
  <si>
    <t>类型</t>
    <phoneticPr fontId="1" type="noConversion"/>
  </si>
  <si>
    <t>弹仓</t>
    <phoneticPr fontId="1" type="noConversion"/>
  </si>
  <si>
    <t>射程</t>
    <phoneticPr fontId="1" type="noConversion"/>
  </si>
  <si>
    <t>主炮</t>
    <phoneticPr fontId="1" type="noConversion"/>
  </si>
  <si>
    <t>SE</t>
    <phoneticPr fontId="1" type="noConversion"/>
  </si>
  <si>
    <t>AT飞弹</t>
    <phoneticPr fontId="1" type="noConversion"/>
  </si>
  <si>
    <t>投球机</t>
    <phoneticPr fontId="1" type="noConversion"/>
  </si>
  <si>
    <t>气旋连珠弹</t>
    <phoneticPr fontId="1" type="noConversion"/>
  </si>
  <si>
    <t>白</t>
    <phoneticPr fontId="1" type="noConversion"/>
  </si>
  <si>
    <t>踢踏舞者</t>
    <phoneticPr fontId="1" type="noConversion"/>
  </si>
  <si>
    <t>番茄台风</t>
    <phoneticPr fontId="1" type="noConversion"/>
  </si>
  <si>
    <t>满弹仓输出量</t>
    <phoneticPr fontId="1" type="noConversion"/>
  </si>
  <si>
    <t>猛攻3秒</t>
    <phoneticPr fontId="1" type="noConversion"/>
  </si>
  <si>
    <t>1弹仓输出量</t>
    <phoneticPr fontId="1" type="noConversion"/>
  </si>
  <si>
    <t>绿</t>
    <phoneticPr fontId="1" type="noConversion"/>
  </si>
  <si>
    <t>档次</t>
    <phoneticPr fontId="1" type="noConversion"/>
  </si>
  <si>
    <t>设置火焰场S</t>
    <phoneticPr fontId="1" type="noConversion"/>
  </si>
  <si>
    <t>固定词缀</t>
    <phoneticPr fontId="1" type="noConversion"/>
  </si>
  <si>
    <t>词缀LV</t>
    <phoneticPr fontId="1" type="noConversion"/>
  </si>
  <si>
    <t>冰冻器</t>
    <phoneticPr fontId="1" type="noConversion"/>
  </si>
  <si>
    <t>设置冻结场S</t>
    <phoneticPr fontId="1" type="noConversion"/>
  </si>
  <si>
    <t>雷鸟</t>
    <phoneticPr fontId="1" type="noConversion"/>
  </si>
  <si>
    <t>设置迟缓场S</t>
    <phoneticPr fontId="1" type="noConversion"/>
  </si>
  <si>
    <t>LI花生</t>
    <phoneticPr fontId="1" type="noConversion"/>
  </si>
  <si>
    <t>大蛇飞弹</t>
    <phoneticPr fontId="1" type="noConversion"/>
  </si>
  <si>
    <t>硝酸焚烧炮</t>
    <phoneticPr fontId="1" type="noConversion"/>
  </si>
  <si>
    <t>北国风</t>
    <phoneticPr fontId="1" type="noConversion"/>
  </si>
  <si>
    <t>火花冠</t>
    <phoneticPr fontId="1" type="noConversion"/>
  </si>
  <si>
    <t>波奇服饰</t>
    <phoneticPr fontId="1" type="noConversion"/>
  </si>
  <si>
    <t>波奇背心</t>
    <phoneticPr fontId="1" type="noConversion"/>
  </si>
  <si>
    <t>波奇夹克</t>
    <phoneticPr fontId="1" type="noConversion"/>
  </si>
  <si>
    <t>波奇套装</t>
    <phoneticPr fontId="1" type="noConversion"/>
  </si>
  <si>
    <t>波奇金属</t>
    <phoneticPr fontId="1" type="noConversion"/>
  </si>
  <si>
    <t>波奇盔甲</t>
    <phoneticPr fontId="1" type="noConversion"/>
  </si>
  <si>
    <t>HP</t>
    <phoneticPr fontId="1" type="noConversion"/>
  </si>
  <si>
    <t>猛攻需求量</t>
    <phoneticPr fontId="1" type="noConversion"/>
  </si>
  <si>
    <t>炸弹攻击力</t>
    <phoneticPr fontId="1" type="noConversion"/>
  </si>
  <si>
    <t>宠物项圈</t>
    <phoneticPr fontId="1" type="noConversion"/>
  </si>
  <si>
    <t>副炮猛攻</t>
    <phoneticPr fontId="1" type="noConversion"/>
  </si>
  <si>
    <t>主炮猛攻</t>
    <phoneticPr fontId="1" type="noConversion"/>
  </si>
  <si>
    <t>SE猛攻</t>
    <phoneticPr fontId="1" type="noConversion"/>
  </si>
  <si>
    <t>战斗犬项圈</t>
    <phoneticPr fontId="1" type="noConversion"/>
  </si>
  <si>
    <t>骑士项圈</t>
    <phoneticPr fontId="1" type="noConversion"/>
  </si>
  <si>
    <t>主教项圈</t>
    <phoneticPr fontId="1" type="noConversion"/>
  </si>
  <si>
    <t>解毒</t>
    <phoneticPr fontId="1" type="noConversion"/>
  </si>
  <si>
    <t>灭火</t>
    <phoneticPr fontId="1" type="noConversion"/>
  </si>
  <si>
    <t>解冻</t>
    <phoneticPr fontId="1" type="noConversion"/>
  </si>
  <si>
    <t>解麻</t>
    <phoneticPr fontId="1" type="noConversion"/>
  </si>
  <si>
    <t>防御力</t>
    <phoneticPr fontId="1" type="noConversion"/>
  </si>
  <si>
    <t>移动速度</t>
    <phoneticPr fontId="1" type="noConversion"/>
  </si>
  <si>
    <t>价格</t>
    <phoneticPr fontId="1" type="noConversion"/>
  </si>
  <si>
    <t>恢复</t>
    <phoneticPr fontId="1" type="noConversion"/>
  </si>
  <si>
    <t>恢复胶囊</t>
    <phoneticPr fontId="1" type="noConversion"/>
  </si>
  <si>
    <t>能量饮料</t>
    <phoneticPr fontId="1" type="noConversion"/>
  </si>
  <si>
    <t>能量饮料 改</t>
    <phoneticPr fontId="1" type="noConversion"/>
  </si>
  <si>
    <t>完全恢复饮料</t>
    <phoneticPr fontId="1" type="noConversion"/>
  </si>
  <si>
    <t>灭火剂</t>
    <phoneticPr fontId="1" type="noConversion"/>
  </si>
  <si>
    <t>解毒剂</t>
    <phoneticPr fontId="1" type="noConversion"/>
  </si>
  <si>
    <t>消麻药</t>
    <phoneticPr fontId="1" type="noConversion"/>
  </si>
  <si>
    <t>防冻剂</t>
    <phoneticPr fontId="1" type="noConversion"/>
  </si>
  <si>
    <t>兴奋药锭</t>
    <phoneticPr fontId="1" type="noConversion"/>
  </si>
  <si>
    <t>强壮药锭</t>
    <phoneticPr fontId="1" type="noConversion"/>
  </si>
  <si>
    <t>速度药锭</t>
    <phoneticPr fontId="1" type="noConversion"/>
  </si>
  <si>
    <t>携带上限</t>
    <phoneticPr fontId="1" type="noConversion"/>
  </si>
  <si>
    <t>狗狗美食</t>
    <phoneticPr fontId="1" type="noConversion"/>
  </si>
  <si>
    <t>组成物质突变剂</t>
    <phoneticPr fontId="1" type="noConversion"/>
  </si>
  <si>
    <t>状态</t>
    <phoneticPr fontId="1" type="noConversion"/>
  </si>
  <si>
    <t>其他</t>
    <phoneticPr fontId="1" type="noConversion"/>
  </si>
  <si>
    <t>古音加农</t>
    <phoneticPr fontId="1" type="noConversion"/>
  </si>
  <si>
    <t>7mm机枪</t>
    <phoneticPr fontId="1" type="noConversion"/>
  </si>
  <si>
    <t>9mm机枪</t>
    <phoneticPr fontId="1" type="noConversion"/>
  </si>
  <si>
    <t>15mm机枪</t>
    <phoneticPr fontId="1" type="noConversion"/>
  </si>
  <si>
    <t>13mm机枪</t>
    <phoneticPr fontId="1" type="noConversion"/>
  </si>
  <si>
    <t>18mm机枪</t>
    <phoneticPr fontId="1" type="noConversion"/>
  </si>
  <si>
    <t>20mm机枪</t>
    <phoneticPr fontId="1" type="noConversion"/>
  </si>
  <si>
    <t>105mm加农炮</t>
    <phoneticPr fontId="1" type="noConversion"/>
  </si>
  <si>
    <t>22mm机枪</t>
    <phoneticPr fontId="1" type="noConversion"/>
  </si>
  <si>
    <t>最低档次</t>
    <phoneticPr fontId="1" type="noConversion"/>
  </si>
  <si>
    <t>最高档次</t>
    <phoneticPr fontId="1" type="noConversion"/>
  </si>
  <si>
    <t>青</t>
    <phoneticPr fontId="1" type="noConversion"/>
  </si>
  <si>
    <t>紫</t>
    <phoneticPr fontId="1" type="noConversion"/>
  </si>
  <si>
    <t>增加弹仓容量</t>
    <phoneticPr fontId="1" type="noConversion"/>
  </si>
  <si>
    <t>固定词缀1</t>
    <phoneticPr fontId="1" type="noConversion"/>
  </si>
  <si>
    <t>固定词缀2</t>
    <phoneticPr fontId="1" type="noConversion"/>
  </si>
  <si>
    <t>固定词缀3</t>
    <phoneticPr fontId="1" type="noConversion"/>
  </si>
  <si>
    <t>固定词缀4</t>
    <phoneticPr fontId="1" type="noConversion"/>
  </si>
  <si>
    <t>固定词缀5</t>
    <phoneticPr fontId="1" type="noConversion"/>
  </si>
  <si>
    <t>1~2</t>
    <phoneticPr fontId="1" type="noConversion"/>
  </si>
  <si>
    <t>犀怪飞弹</t>
    <phoneticPr fontId="1" type="noConversion"/>
  </si>
  <si>
    <t>橙</t>
    <phoneticPr fontId="1" type="noConversion"/>
  </si>
  <si>
    <t>消耗满弹仓时长</t>
    <phoneticPr fontId="1" type="noConversion"/>
  </si>
  <si>
    <t>弹仓装填/s</t>
    <phoneticPr fontId="1" type="noConversion"/>
  </si>
  <si>
    <t>射击间隔/s</t>
    <phoneticPr fontId="1" type="noConversion"/>
  </si>
  <si>
    <t>弹仓输出量</t>
    <phoneticPr fontId="1" type="noConversion"/>
  </si>
  <si>
    <t>AT飞弹极</t>
    <phoneticPr fontId="1" type="noConversion"/>
  </si>
  <si>
    <t>能量饮料 极</t>
    <phoneticPr fontId="1" type="noConversion"/>
  </si>
  <si>
    <t>SE</t>
    <phoneticPr fontId="1" type="noConversion"/>
  </si>
  <si>
    <t>长蜈蚣汽油弹</t>
    <phoneticPr fontId="1" type="noConversion"/>
  </si>
  <si>
    <t>普通</t>
    <phoneticPr fontId="1" type="noConversion"/>
  </si>
  <si>
    <t>青</t>
    <phoneticPr fontId="1" type="noConversion"/>
  </si>
  <si>
    <t>设置火焰场M</t>
    <phoneticPr fontId="1" type="noConversion"/>
  </si>
  <si>
    <t>1~?</t>
    <phoneticPr fontId="1" type="noConversion"/>
  </si>
  <si>
    <t>作者:</t>
    <phoneticPr fontId="1" type="noConversion"/>
  </si>
  <si>
    <t>雷克斯.派</t>
    <phoneticPr fontId="1" type="noConversion"/>
  </si>
  <si>
    <t>QQ:411800324</t>
    <phoneticPr fontId="1" type="noConversion"/>
  </si>
  <si>
    <t>关于</t>
    <phoneticPr fontId="1" type="noConversion"/>
  </si>
  <si>
    <t>致谢:</t>
    <phoneticPr fontId="1" type="noConversion"/>
  </si>
  <si>
    <t>组织/群体</t>
    <phoneticPr fontId="1" type="noConversion"/>
  </si>
  <si>
    <t>新建数据表 筹备中..</t>
    <phoneticPr fontId="1" type="noConversion"/>
  </si>
  <si>
    <t>基础数据</t>
    <phoneticPr fontId="1" type="noConversion"/>
  </si>
  <si>
    <t>交流研究</t>
    <phoneticPr fontId="1" type="noConversion"/>
  </si>
  <si>
    <t>服务器:</t>
    <phoneticPr fontId="1" type="noConversion"/>
  </si>
  <si>
    <t>Web/File Site</t>
    <phoneticPr fontId="1" type="noConversion"/>
  </si>
  <si>
    <t>Web</t>
    <phoneticPr fontId="1" type="noConversion"/>
  </si>
  <si>
    <t>http://metalmax.fans/</t>
  </si>
  <si>
    <t>File</t>
    <phoneticPr fontId="1" type="noConversion"/>
  </si>
  <si>
    <t>ftp://mm@s.es-geom.com</t>
    <phoneticPr fontId="1" type="noConversion"/>
  </si>
  <si>
    <t>组织名单</t>
    <phoneticPr fontId="1" type="noConversion"/>
  </si>
  <si>
    <t>更新日志</t>
    <phoneticPr fontId="1" type="noConversion"/>
  </si>
  <si>
    <t>数据偏差</t>
    <phoneticPr fontId="1" type="noConversion"/>
  </si>
  <si>
    <t>贡献</t>
    <phoneticPr fontId="1" type="noConversion"/>
  </si>
  <si>
    <t>日期</t>
    <phoneticPr fontId="1" type="noConversion"/>
  </si>
  <si>
    <t>概述</t>
    <phoneticPr fontId="1" type="noConversion"/>
  </si>
  <si>
    <t>列举</t>
    <phoneticPr fontId="1" type="noConversion"/>
  </si>
  <si>
    <t>数据采集</t>
    <phoneticPr fontId="1" type="noConversion"/>
  </si>
  <si>
    <t>创建 此表.</t>
    <phoneticPr fontId="1" type="noConversion"/>
  </si>
  <si>
    <t>创建 武器</t>
    <phoneticPr fontId="1" type="noConversion"/>
  </si>
  <si>
    <t>创建 防具</t>
    <phoneticPr fontId="1" type="noConversion"/>
  </si>
  <si>
    <t>创建 项圈</t>
    <phoneticPr fontId="1" type="noConversion"/>
  </si>
  <si>
    <t>创建 道具</t>
    <phoneticPr fontId="1" type="noConversion"/>
  </si>
  <si>
    <t>Q群:93458312 275089839</t>
    <phoneticPr fontId="1" type="noConversion"/>
  </si>
  <si>
    <t>主炮</t>
    <phoneticPr fontId="1" type="noConversion"/>
  </si>
  <si>
    <t>白化加农炮</t>
    <phoneticPr fontId="1" type="noConversion"/>
  </si>
  <si>
    <t>普通</t>
    <phoneticPr fontId="1" type="noConversion"/>
  </si>
  <si>
    <t>绿</t>
    <phoneticPr fontId="1" type="noConversion"/>
  </si>
  <si>
    <t>特征</t>
    <phoneticPr fontId="1" type="noConversion"/>
  </si>
  <si>
    <t>加农炮</t>
    <phoneticPr fontId="1" type="noConversion"/>
  </si>
  <si>
    <t>爆发炮</t>
    <phoneticPr fontId="1" type="noConversion"/>
  </si>
  <si>
    <t>多发炮</t>
    <phoneticPr fontId="1" type="noConversion"/>
  </si>
  <si>
    <t>飞弹</t>
    <phoneticPr fontId="1" type="noConversion"/>
  </si>
  <si>
    <t>猛攻</t>
    <phoneticPr fontId="1" type="noConversion"/>
  </si>
  <si>
    <t>猛攻槽</t>
    <phoneticPr fontId="1" type="noConversion"/>
  </si>
  <si>
    <t>每次击中敌人时增加点数,与造成的伤害量无关</t>
    <phoneticPr fontId="1" type="noConversion"/>
  </si>
  <si>
    <t>猛攻激活时</t>
    <phoneticPr fontId="1" type="noConversion"/>
  </si>
  <si>
    <t>持续:3秒</t>
    <phoneticPr fontId="1" type="noConversion"/>
  </si>
  <si>
    <t>立即恢复满弹仓</t>
    <phoneticPr fontId="1" type="noConversion"/>
  </si>
  <si>
    <t>立即触发当前中心点大范围轰炸,伤害量取决于项圈面板</t>
    <phoneticPr fontId="1" type="noConversion"/>
  </si>
  <si>
    <t>根据项圈的唯一猛攻类型(主炮/副炮/SE),当前装备的所有同猛攻类型武器开始自动攻击</t>
    <phoneticPr fontId="1" type="noConversion"/>
  </si>
  <si>
    <t>自动攻击不消耗弹仓</t>
    <phoneticPr fontId="1" type="noConversion"/>
  </si>
  <si>
    <t>自动攻击受武器射击间隔决定次数</t>
    <phoneticPr fontId="1" type="noConversion"/>
  </si>
  <si>
    <t>立即触发自动攻击</t>
    <phoneticPr fontId="1" type="noConversion"/>
  </si>
  <si>
    <t>当3除以武器间隔等于0时,最终3秒时不会攻击</t>
    <phoneticPr fontId="1" type="noConversion"/>
  </si>
  <si>
    <t>弹道</t>
    <phoneticPr fontId="1" type="noConversion"/>
  </si>
  <si>
    <t>直线</t>
    <phoneticPr fontId="1" type="noConversion"/>
  </si>
  <si>
    <t>障碍物</t>
    <phoneticPr fontId="1" type="noConversion"/>
  </si>
  <si>
    <t>射速</t>
    <phoneticPr fontId="1" type="noConversion"/>
  </si>
  <si>
    <t>抛物线</t>
    <phoneticPr fontId="1" type="noConversion"/>
  </si>
  <si>
    <t>炮弹,子弹</t>
    <phoneticPr fontId="1" type="noConversion"/>
  </si>
  <si>
    <t>快</t>
    <phoneticPr fontId="1" type="noConversion"/>
  </si>
  <si>
    <t>慢</t>
    <phoneticPr fontId="1" type="noConversion"/>
  </si>
  <si>
    <t>阻碍</t>
    <phoneticPr fontId="1" type="noConversion"/>
  </si>
  <si>
    <t>边缘阻碍</t>
    <phoneticPr fontId="1" type="noConversion"/>
  </si>
  <si>
    <t>弹药类型</t>
    <phoneticPr fontId="1" type="noConversion"/>
  </si>
  <si>
    <t>敌人攻击力</t>
    <phoneticPr fontId="1" type="noConversion"/>
  </si>
  <si>
    <t>承受伤害</t>
    <phoneticPr fontId="1" type="noConversion"/>
  </si>
  <si>
    <t>敌人攻击力 * (100 - 防御buff)% * (100 - 护甲减伤)%</t>
    <phoneticPr fontId="1" type="noConversion"/>
  </si>
  <si>
    <t>武器伤害 - 敌人防御力</t>
    <phoneticPr fontId="1" type="noConversion"/>
  </si>
  <si>
    <t>伤害计算</t>
    <phoneticPr fontId="1" type="noConversion"/>
  </si>
  <si>
    <t>攻击伤害</t>
    <phoneticPr fontId="1" type="noConversion"/>
  </si>
  <si>
    <t>防御</t>
    <phoneticPr fontId="1" type="noConversion"/>
  </si>
  <si>
    <t>攻击</t>
    <phoneticPr fontId="1" type="noConversion"/>
  </si>
  <si>
    <t>速度</t>
    <phoneticPr fontId="1" type="noConversion"/>
  </si>
  <si>
    <t>覆盖</t>
    <phoneticPr fontId="1" type="noConversion"/>
  </si>
  <si>
    <t>多个时</t>
    <phoneticPr fontId="1" type="noConversion"/>
  </si>
  <si>
    <t>BUFF</t>
    <phoneticPr fontId="1" type="noConversion"/>
  </si>
  <si>
    <t>装备时自动</t>
    <phoneticPr fontId="1" type="noConversion"/>
  </si>
  <si>
    <t>攻击力</t>
    <phoneticPr fontId="1" type="noConversion"/>
  </si>
  <si>
    <t>幅度</t>
    <phoneticPr fontId="1" type="noConversion"/>
  </si>
  <si>
    <t>持续时间/s</t>
    <phoneticPr fontId="1" type="noConversion"/>
  </si>
  <si>
    <t>MAX</t>
    <phoneticPr fontId="1" type="noConversion"/>
  </si>
  <si>
    <t>手动立即</t>
    <phoneticPr fontId="1" type="noConversion"/>
  </si>
  <si>
    <t>防御buff</t>
    <phoneticPr fontId="1" type="noConversion"/>
  </si>
  <si>
    <t>护甲减伤</t>
    <phoneticPr fontId="1" type="noConversion"/>
  </si>
  <si>
    <t>自定计算</t>
    <phoneticPr fontId="1" type="noConversion"/>
  </si>
  <si>
    <t>最终伤害</t>
    <phoneticPr fontId="1" type="noConversion"/>
  </si>
  <si>
    <t>创建 必要的知识</t>
    <phoneticPr fontId="1" type="noConversion"/>
  </si>
  <si>
    <t>验证 道具buff</t>
    <phoneticPr fontId="1" type="noConversion"/>
  </si>
  <si>
    <t>验证 猛攻特征</t>
    <phoneticPr fontId="1" type="noConversion"/>
  </si>
  <si>
    <t>LV7</t>
    <phoneticPr fontId="1" type="noConversion"/>
  </si>
  <si>
    <t>LV9</t>
    <phoneticPr fontId="1" type="noConversion"/>
  </si>
  <si>
    <t>LV11</t>
    <phoneticPr fontId="1" type="noConversion"/>
  </si>
  <si>
    <t>lv 9+11</t>
    <phoneticPr fontId="1" type="noConversion"/>
  </si>
  <si>
    <t>基础间隔</t>
    <phoneticPr fontId="1" type="noConversion"/>
  </si>
  <si>
    <t>实际缩减后</t>
    <phoneticPr fontId="1" type="noConversion"/>
  </si>
  <si>
    <t>间隔词条</t>
    <phoneticPr fontId="1" type="noConversion"/>
  </si>
  <si>
    <t>百分比</t>
    <phoneticPr fontId="1" type="noConversion"/>
  </si>
  <si>
    <t>LV9+11</t>
    <phoneticPr fontId="1" type="noConversion"/>
  </si>
  <si>
    <t>lv 9*11</t>
    <phoneticPr fontId="1" type="noConversion"/>
  </si>
  <si>
    <t>副炮</t>
    <phoneticPr fontId="1" type="noConversion"/>
  </si>
  <si>
    <t>主炮</t>
    <phoneticPr fontId="1" type="noConversion"/>
  </si>
  <si>
    <t>加农炮</t>
    <phoneticPr fontId="1" type="noConversion"/>
  </si>
  <si>
    <t>205mm加农炮</t>
    <phoneticPr fontId="1" type="noConversion"/>
  </si>
  <si>
    <t>普通</t>
    <phoneticPr fontId="1" type="noConversion"/>
  </si>
  <si>
    <t>价格\狗币</t>
    <phoneticPr fontId="1" type="noConversion"/>
  </si>
  <si>
    <t>多发炮</t>
    <phoneticPr fontId="1" type="noConversion"/>
  </si>
  <si>
    <t>白化加农 改</t>
    <phoneticPr fontId="1" type="noConversion"/>
  </si>
  <si>
    <t>鬼加农 改</t>
    <phoneticPr fontId="1" type="noConversion"/>
  </si>
  <si>
    <t>散弹</t>
    <phoneticPr fontId="1" type="noConversion"/>
  </si>
  <si>
    <t>大格林枪</t>
    <phoneticPr fontId="1" type="noConversion"/>
  </si>
  <si>
    <t>随机</t>
    <phoneticPr fontId="1" type="noConversion"/>
  </si>
  <si>
    <t>飞弹</t>
    <phoneticPr fontId="1" type="noConversion"/>
  </si>
  <si>
    <t>拿非科技炮</t>
    <phoneticPr fontId="1" type="noConversion"/>
  </si>
  <si>
    <t>SE</t>
    <phoneticPr fontId="1" type="noConversion"/>
  </si>
  <si>
    <t>AOE</t>
    <phoneticPr fontId="1" type="noConversion"/>
  </si>
  <si>
    <t>100t炮</t>
    <phoneticPr fontId="1" type="noConversion"/>
  </si>
  <si>
    <t>弹道类型</t>
    <phoneticPr fontId="1" type="noConversion"/>
  </si>
  <si>
    <t>红牡丹机枪</t>
    <phoneticPr fontId="1" type="noConversion"/>
  </si>
  <si>
    <t>限定</t>
    <phoneticPr fontId="1" type="noConversion"/>
  </si>
  <si>
    <t>波奇</t>
    <phoneticPr fontId="1" type="noConversion"/>
  </si>
  <si>
    <t>贝尔</t>
    <phoneticPr fontId="1" type="noConversion"/>
  </si>
  <si>
    <t>伯南扎</t>
    <phoneticPr fontId="1" type="noConversion"/>
  </si>
  <si>
    <t>白</t>
    <phoneticPr fontId="1" type="noConversion"/>
  </si>
  <si>
    <t>青</t>
    <phoneticPr fontId="1" type="noConversion"/>
  </si>
  <si>
    <t>安全帽</t>
    <phoneticPr fontId="1" type="noConversion"/>
  </si>
  <si>
    <t>大炮猛攻</t>
    <phoneticPr fontId="1" type="noConversion"/>
  </si>
  <si>
    <t>绿</t>
    <phoneticPr fontId="1" type="noConversion"/>
  </si>
  <si>
    <t>价格/狗币</t>
    <phoneticPr fontId="1" type="noConversion"/>
  </si>
  <si>
    <t>南瓜</t>
    <phoneticPr fontId="1" type="noConversion"/>
  </si>
  <si>
    <t>SE猛攻</t>
    <phoneticPr fontId="1" type="noConversion"/>
  </si>
  <si>
    <t>红色游泳圈</t>
    <phoneticPr fontId="1" type="noConversion"/>
  </si>
  <si>
    <t>轮胎装甲</t>
    <phoneticPr fontId="1" type="noConversion"/>
  </si>
  <si>
    <t>铁桶身体</t>
    <phoneticPr fontId="1" type="noConversion"/>
  </si>
  <si>
    <t>五角星墨镜</t>
    <phoneticPr fontId="1" type="noConversion"/>
  </si>
  <si>
    <t>奇怪的眼镜</t>
    <phoneticPr fontId="1" type="noConversion"/>
  </si>
  <si>
    <t>像素墨镜</t>
    <phoneticPr fontId="1" type="noConversion"/>
  </si>
  <si>
    <t>十加仑帽</t>
    <phoneticPr fontId="1" type="noConversion"/>
  </si>
  <si>
    <t>棒球帽</t>
    <phoneticPr fontId="1" type="noConversion"/>
  </si>
  <si>
    <t>探险帽</t>
    <phoneticPr fontId="1" type="noConversion"/>
  </si>
  <si>
    <t>草帽</t>
    <phoneticPr fontId="1" type="noConversion"/>
  </si>
  <si>
    <t>丝带</t>
    <phoneticPr fontId="1" type="noConversion"/>
  </si>
  <si>
    <t>领带</t>
    <phoneticPr fontId="1" type="noConversion"/>
  </si>
  <si>
    <t>墨镜</t>
    <phoneticPr fontId="1" type="noConversion"/>
  </si>
  <si>
    <t>椭圆墨镜</t>
    <phoneticPr fontId="1" type="noConversion"/>
  </si>
  <si>
    <t>圆形眼镜</t>
    <phoneticPr fontId="1" type="noConversion"/>
  </si>
  <si>
    <t>补充 武器 防具 项圈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</si>
</sst>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0_ "/>
    <numFmt numFmtId="178" formatCode="0.0000"/>
  </numFmts>
  <fonts count="4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b/>
      <sz val="9"/>
      <color theme="1"/>
      <name val="新宋体"/>
      <family val="3"/>
      <charset val="134"/>
    </font>
    <font>
      <sz val="9"/>
      <color theme="1"/>
      <name val="新宋体"/>
      <family val="3"/>
      <charset val="134"/>
    </font>
    <font>
      <sz val="9"/>
      <color theme="0" tint="-0.14999847407452621"/>
      <name val="新宋体"/>
      <family val="3"/>
      <charset val="134"/>
    </font>
    <font>
      <b/>
      <sz val="9"/>
      <color theme="0" tint="-0.249977111117893"/>
      <name val="新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b/>
      <sz val="9"/>
      <color rgb="FFFF00FF"/>
      <name val="宋体"/>
      <family val="3"/>
      <charset val="134"/>
    </font>
    <font>
      <sz val="9"/>
      <color rgb="FFFF00FF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rgb="FFFFC000"/>
      <name val="宋体"/>
      <family val="3"/>
      <charset val="134"/>
    </font>
    <font>
      <b/>
      <sz val="9"/>
      <color rgb="FF00B0F0"/>
      <name val="宋体"/>
      <family val="3"/>
      <charset val="134"/>
    </font>
    <font>
      <sz val="9"/>
      <color rgb="FFFFC000"/>
      <name val="宋体"/>
      <family val="3"/>
      <charset val="134"/>
    </font>
    <font>
      <sz val="9"/>
      <color rgb="FF00B0F0"/>
      <name val="宋体"/>
      <family val="3"/>
      <charset val="134"/>
    </font>
    <font>
      <b/>
      <sz val="9"/>
      <color rgb="FF7030A0"/>
      <name val="宋体"/>
      <family val="3"/>
      <charset val="134"/>
    </font>
    <font>
      <u/>
      <sz val="9"/>
      <color theme="10"/>
      <name val="等线"/>
      <family val="2"/>
      <charset val="134"/>
      <scheme val="minor"/>
    </font>
    <font>
      <sz val="9"/>
      <color rgb="FF7030A0"/>
      <name val="宋体"/>
      <family val="3"/>
      <charset val="134"/>
    </font>
    <font>
      <b/>
      <sz val="9"/>
      <color theme="5"/>
      <name val="宋体"/>
      <family val="3"/>
      <charset val="134"/>
    </font>
    <font>
      <b/>
      <sz val="9"/>
      <color rgb="FF00FF00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9"/>
      <color theme="5" tint="-0.249977111117893"/>
      <name val="宋体"/>
      <family val="3"/>
      <charset val="134"/>
    </font>
    <font>
      <sz val="9"/>
      <color theme="5"/>
      <name val="宋体"/>
      <family val="3"/>
      <charset val="134"/>
    </font>
    <font>
      <sz val="9"/>
      <color rgb="FF00FF00"/>
      <name val="宋体"/>
      <family val="3"/>
      <charset val="134"/>
    </font>
    <font>
      <sz val="9"/>
      <color theme="0"/>
      <name val="新宋体"/>
      <family val="3"/>
      <charset val="134"/>
    </font>
    <font>
      <sz val="9"/>
      <color theme="0" tint="-0.34998626667073579"/>
      <name val="新宋体"/>
      <family val="3"/>
      <charset val="134"/>
    </font>
    <font>
      <b/>
      <sz val="9"/>
      <color theme="0" tint="-0.34998626667073579"/>
      <name val="新宋体"/>
      <family val="3"/>
      <charset val="134"/>
    </font>
    <font>
      <b/>
      <sz val="9"/>
      <color theme="0"/>
      <name val="新宋体"/>
      <family val="3"/>
      <charset val="134"/>
    </font>
    <font>
      <sz val="9"/>
      <color theme="8"/>
      <name val="新宋体"/>
      <family val="3"/>
      <charset val="134"/>
    </font>
    <font>
      <sz val="9"/>
      <color rgb="FF00B0F0"/>
      <name val="新宋体"/>
      <family val="3"/>
      <charset val="134"/>
    </font>
    <font>
      <b/>
      <sz val="9"/>
      <color theme="8"/>
      <name val="宋体"/>
      <family val="3"/>
      <charset val="134"/>
    </font>
    <font>
      <sz val="9"/>
      <color theme="8"/>
      <name val="宋体"/>
      <family val="3"/>
      <charset val="134"/>
    </font>
    <font>
      <sz val="9"/>
      <color rgb="FF92D050"/>
      <name val="宋体"/>
      <family val="3"/>
      <charset val="134"/>
    </font>
    <font>
      <b/>
      <sz val="9"/>
      <color theme="9"/>
      <name val="宋体"/>
      <family val="3"/>
      <charset val="134"/>
    </font>
    <font>
      <sz val="9"/>
      <color theme="9"/>
      <name val="宋体"/>
      <family val="3"/>
      <charset val="134"/>
    </font>
    <font>
      <sz val="9"/>
      <color rgb="FF00B050"/>
      <name val="宋体"/>
      <family val="3"/>
      <charset val="134"/>
    </font>
    <font>
      <sz val="9"/>
      <color theme="4"/>
      <name val="新宋体"/>
      <family val="3"/>
      <charset val="134"/>
    </font>
    <font>
      <b/>
      <sz val="9"/>
      <color theme="4"/>
      <name val="新宋体"/>
      <family val="3"/>
      <charset val="134"/>
    </font>
    <font>
      <b/>
      <sz val="9"/>
      <color theme="0"/>
      <name val="宋体"/>
      <family val="3"/>
      <charset val="134"/>
    </font>
    <font>
      <b/>
      <sz val="9"/>
      <color rgb="FF92D050"/>
      <name val="宋体"/>
      <family val="3"/>
      <charset val="134"/>
    </font>
    <font>
      <b/>
      <sz val="9"/>
      <color rgb="FF00B05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rgb="FFFF00FF"/>
      </left>
      <right style="medium">
        <color rgb="FFFF00FF"/>
      </right>
      <top style="medium">
        <color rgb="FFFF00FF"/>
      </top>
      <bottom/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121"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0" fontId="13" fillId="2" borderId="0" xfId="2" applyFont="1" applyFill="1">
      <alignment vertical="center"/>
    </xf>
    <xf numFmtId="0" fontId="16" fillId="2" borderId="0" xfId="2" applyFont="1" applyFill="1" applyAlignment="1">
      <alignment vertical="top" wrapText="1"/>
    </xf>
    <xf numFmtId="0" fontId="16" fillId="2" borderId="6" xfId="2" applyFont="1" applyFill="1" applyBorder="1" applyAlignment="1">
      <alignment vertical="top" wrapText="1"/>
    </xf>
    <xf numFmtId="0" fontId="16" fillId="2" borderId="7" xfId="2" applyFont="1" applyFill="1" applyBorder="1" applyAlignment="1">
      <alignment vertical="top" wrapText="1"/>
    </xf>
    <xf numFmtId="0" fontId="16" fillId="2" borderId="8" xfId="2" applyFont="1" applyFill="1" applyBorder="1" applyAlignment="1">
      <alignment vertical="top" wrapText="1"/>
    </xf>
    <xf numFmtId="0" fontId="21" fillId="2" borderId="13" xfId="2" applyFont="1" applyFill="1" applyBorder="1">
      <alignment vertical="center"/>
    </xf>
    <xf numFmtId="0" fontId="21" fillId="2" borderId="0" xfId="2" applyFont="1" applyFill="1">
      <alignment vertical="center"/>
    </xf>
    <xf numFmtId="0" fontId="25" fillId="2" borderId="13" xfId="2" applyFont="1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8" fillId="3" borderId="1" xfId="0" applyFont="1" applyFill="1" applyBorder="1">
      <alignment vertical="center"/>
    </xf>
    <xf numFmtId="0" fontId="29" fillId="3" borderId="1" xfId="0" applyFont="1" applyFill="1" applyBorder="1" applyAlignment="1">
      <alignment horizontal="left" vertical="center"/>
    </xf>
    <xf numFmtId="176" fontId="28" fillId="3" borderId="1" xfId="0" applyNumberFormat="1" applyFont="1" applyFill="1" applyBorder="1">
      <alignment vertical="center"/>
    </xf>
    <xf numFmtId="176" fontId="29" fillId="3" borderId="1" xfId="0" applyNumberFormat="1" applyFont="1" applyFill="1" applyBorder="1" applyAlignment="1">
      <alignment horizontal="left" vertical="center"/>
    </xf>
    <xf numFmtId="2" fontId="28" fillId="3" borderId="1" xfId="0" applyNumberFormat="1" applyFont="1" applyFill="1" applyBorder="1">
      <alignment vertical="center"/>
    </xf>
    <xf numFmtId="0" fontId="27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2" xfId="0" applyFont="1" applyFill="1" applyBorder="1">
      <alignment vertical="center"/>
    </xf>
    <xf numFmtId="0" fontId="30" fillId="3" borderId="1" xfId="0" applyFont="1" applyFill="1" applyBorder="1" applyAlignment="1">
      <alignment horizontal="left" vertical="center"/>
    </xf>
    <xf numFmtId="0" fontId="30" fillId="3" borderId="2" xfId="0" applyFont="1" applyFill="1" applyBorder="1" applyAlignment="1">
      <alignment horizontal="left" vertical="center"/>
    </xf>
    <xf numFmtId="0" fontId="30" fillId="3" borderId="1" xfId="0" applyFont="1" applyFill="1" applyBorder="1">
      <alignment vertical="center"/>
    </xf>
    <xf numFmtId="0" fontId="13" fillId="0" borderId="0" xfId="0" applyFont="1">
      <alignment vertical="center"/>
    </xf>
    <xf numFmtId="0" fontId="15" fillId="2" borderId="0" xfId="0" applyFont="1" applyFill="1">
      <alignment vertical="center"/>
    </xf>
    <xf numFmtId="0" fontId="17" fillId="2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6" borderId="0" xfId="0" applyFont="1" applyFill="1">
      <alignment vertical="center"/>
    </xf>
    <xf numFmtId="0" fontId="14" fillId="8" borderId="0" xfId="0" applyFont="1" applyFill="1">
      <alignment vertical="center"/>
    </xf>
    <xf numFmtId="0" fontId="21" fillId="2" borderId="0" xfId="0" applyFont="1" applyFill="1">
      <alignment vertical="center"/>
    </xf>
    <xf numFmtId="0" fontId="25" fillId="2" borderId="0" xfId="0" applyFont="1" applyFill="1">
      <alignment vertical="center"/>
    </xf>
    <xf numFmtId="0" fontId="36" fillId="2" borderId="0" xfId="0" applyFont="1" applyFill="1">
      <alignment vertical="center"/>
    </xf>
    <xf numFmtId="0" fontId="37" fillId="2" borderId="0" xfId="0" applyFont="1" applyFill="1">
      <alignment vertical="center"/>
    </xf>
    <xf numFmtId="0" fontId="38" fillId="8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18" xfId="0" applyFont="1" applyBorder="1">
      <alignment vertical="center"/>
    </xf>
    <xf numFmtId="0" fontId="39" fillId="2" borderId="1" xfId="0" applyFont="1" applyFill="1" applyBorder="1">
      <alignment vertical="center"/>
    </xf>
    <xf numFmtId="0" fontId="40" fillId="2" borderId="1" xfId="0" applyFont="1" applyFill="1" applyBorder="1">
      <alignment vertical="center"/>
    </xf>
    <xf numFmtId="0" fontId="31" fillId="8" borderId="1" xfId="0" applyFont="1" applyFill="1" applyBorder="1">
      <alignment vertical="center"/>
    </xf>
    <xf numFmtId="0" fontId="32" fillId="6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2" fillId="6" borderId="2" xfId="0" applyFont="1" applyFill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32" fillId="6" borderId="2" xfId="0" applyFont="1" applyFill="1" applyBorder="1" applyAlignment="1">
      <alignment horizontal="center" vertical="center"/>
    </xf>
    <xf numFmtId="9" fontId="32" fillId="6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2" fillId="6" borderId="2" xfId="0" applyFont="1" applyFill="1" applyBorder="1" applyAlignment="1">
      <alignment horizontal="right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0" xfId="0" applyFont="1" applyFill="1">
      <alignment vertical="center"/>
    </xf>
    <xf numFmtId="0" fontId="34" fillId="3" borderId="0" xfId="0" applyFont="1" applyFill="1">
      <alignment vertical="center"/>
    </xf>
    <xf numFmtId="0" fontId="34" fillId="3" borderId="0" xfId="0" applyFont="1" applyFill="1" applyAlignment="1">
      <alignment horizontal="center" vertical="center"/>
    </xf>
    <xf numFmtId="0" fontId="17" fillId="3" borderId="0" xfId="0" applyFont="1" applyFill="1">
      <alignment vertical="center"/>
    </xf>
    <xf numFmtId="0" fontId="13" fillId="3" borderId="0" xfId="0" applyFont="1" applyFill="1" applyAlignment="1">
      <alignment horizontal="center" vertical="center"/>
    </xf>
    <xf numFmtId="0" fontId="41" fillId="2" borderId="0" xfId="0" applyFont="1" applyFill="1">
      <alignment vertical="center"/>
    </xf>
    <xf numFmtId="0" fontId="41" fillId="2" borderId="0" xfId="0" applyFont="1" applyFill="1" applyAlignment="1">
      <alignment horizontal="center" vertical="center"/>
    </xf>
    <xf numFmtId="0" fontId="41" fillId="2" borderId="3" xfId="0" applyFont="1" applyFill="1" applyBorder="1" applyAlignment="1">
      <alignment horizontal="center" vertical="center"/>
    </xf>
    <xf numFmtId="0" fontId="41" fillId="2" borderId="4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2" fillId="6" borderId="0" xfId="0" applyFont="1" applyFill="1" applyAlignment="1">
      <alignment horizontal="center" vertical="center"/>
    </xf>
    <xf numFmtId="0" fontId="35" fillId="3" borderId="0" xfId="0" applyFont="1" applyFill="1" applyAlignment="1">
      <alignment horizontal="center" vertical="center"/>
    </xf>
    <xf numFmtId="0" fontId="43" fillId="6" borderId="0" xfId="0" applyFont="1" applyFill="1" applyAlignment="1">
      <alignment horizontal="center" vertical="center"/>
    </xf>
    <xf numFmtId="0" fontId="28" fillId="3" borderId="1" xfId="0" applyFont="1" applyFill="1" applyBorder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1" fillId="2" borderId="5" xfId="2" applyFont="1" applyFill="1" applyBorder="1" applyAlignment="1">
      <alignment horizontal="center" vertical="center"/>
    </xf>
    <xf numFmtId="0" fontId="12" fillId="2" borderId="5" xfId="2" applyFont="1" applyFill="1" applyBorder="1" applyAlignment="1">
      <alignment horizontal="center" vertical="center"/>
    </xf>
    <xf numFmtId="0" fontId="14" fillId="2" borderId="6" xfId="2" applyFont="1" applyFill="1" applyBorder="1" applyAlignment="1">
      <alignment horizontal="center" vertical="center"/>
    </xf>
    <xf numFmtId="0" fontId="14" fillId="2" borderId="7" xfId="2" applyFont="1" applyFill="1" applyBorder="1" applyAlignment="1">
      <alignment horizontal="center" vertical="center"/>
    </xf>
    <xf numFmtId="0" fontId="14" fillId="2" borderId="8" xfId="2" applyFont="1" applyFill="1" applyBorder="1" applyAlignment="1">
      <alignment horizontal="center" vertical="center"/>
    </xf>
    <xf numFmtId="0" fontId="15" fillId="2" borderId="9" xfId="2" applyFont="1" applyFill="1" applyBorder="1" applyAlignment="1">
      <alignment horizontal="center" vertical="center"/>
    </xf>
    <xf numFmtId="0" fontId="16" fillId="2" borderId="6" xfId="2" applyFont="1" applyFill="1" applyBorder="1" applyAlignment="1">
      <alignment vertical="top" wrapText="1"/>
    </xf>
    <xf numFmtId="0" fontId="16" fillId="2" borderId="7" xfId="2" applyFont="1" applyFill="1" applyBorder="1" applyAlignment="1">
      <alignment vertical="top" wrapText="1"/>
    </xf>
    <xf numFmtId="0" fontId="16" fillId="2" borderId="8" xfId="2" applyFont="1" applyFill="1" applyBorder="1" applyAlignment="1">
      <alignment vertical="top" wrapText="1"/>
    </xf>
    <xf numFmtId="0" fontId="15" fillId="2" borderId="10" xfId="2" applyFont="1" applyFill="1" applyBorder="1" applyAlignment="1">
      <alignment horizontal="center" vertical="center"/>
    </xf>
    <xf numFmtId="0" fontId="17" fillId="2" borderId="10" xfId="2" applyFont="1" applyFill="1" applyBorder="1" applyAlignment="1">
      <alignment horizontal="left" vertical="top"/>
    </xf>
    <xf numFmtId="0" fontId="15" fillId="2" borderId="11" xfId="2" applyFont="1" applyFill="1" applyBorder="1" applyAlignment="1">
      <alignment horizontal="center" vertical="center"/>
    </xf>
    <xf numFmtId="0" fontId="17" fillId="2" borderId="11" xfId="2" applyFont="1" applyFill="1" applyBorder="1" applyAlignment="1">
      <alignment horizontal="left" vertical="top"/>
    </xf>
    <xf numFmtId="0" fontId="16" fillId="2" borderId="6" xfId="2" applyFont="1" applyFill="1" applyBorder="1" applyAlignment="1">
      <alignment horizontal="left" vertical="top" wrapText="1"/>
    </xf>
    <xf numFmtId="0" fontId="16" fillId="2" borderId="7" xfId="2" applyFont="1" applyFill="1" applyBorder="1" applyAlignment="1">
      <alignment horizontal="left" vertical="top" wrapText="1"/>
    </xf>
    <xf numFmtId="0" fontId="16" fillId="2" borderId="8" xfId="2" applyFont="1" applyFill="1" applyBorder="1" applyAlignment="1">
      <alignment horizontal="left" vertical="top" wrapText="1"/>
    </xf>
    <xf numFmtId="0" fontId="18" fillId="2" borderId="12" xfId="2" applyFont="1" applyFill="1" applyBorder="1" applyAlignment="1">
      <alignment horizontal="center" vertical="center"/>
    </xf>
    <xf numFmtId="0" fontId="19" fillId="2" borderId="12" xfId="1" applyFont="1" applyFill="1" applyBorder="1" applyAlignment="1">
      <alignment horizontal="center" vertical="top"/>
    </xf>
    <xf numFmtId="0" fontId="20" fillId="2" borderId="12" xfId="2" applyFont="1" applyFill="1" applyBorder="1" applyAlignment="1">
      <alignment horizontal="center" vertical="top"/>
    </xf>
    <xf numFmtId="0" fontId="21" fillId="2" borderId="13" xfId="2" applyFont="1" applyFill="1" applyBorder="1" applyAlignment="1">
      <alignment horizontal="center" vertical="center"/>
    </xf>
    <xf numFmtId="0" fontId="22" fillId="4" borderId="14" xfId="2" applyFont="1" applyFill="1" applyBorder="1" applyAlignment="1">
      <alignment horizontal="center" vertical="center"/>
    </xf>
    <xf numFmtId="0" fontId="23" fillId="5" borderId="15" xfId="2" applyFont="1" applyFill="1" applyBorder="1" applyAlignment="1">
      <alignment horizontal="center" vertical="center"/>
    </xf>
    <xf numFmtId="0" fontId="23" fillId="5" borderId="16" xfId="2" applyFont="1" applyFill="1" applyBorder="1" applyAlignment="1">
      <alignment horizontal="center" vertical="center"/>
    </xf>
    <xf numFmtId="0" fontId="23" fillId="5" borderId="17" xfId="2" applyFont="1" applyFill="1" applyBorder="1" applyAlignment="1">
      <alignment horizontal="center" vertical="center"/>
    </xf>
    <xf numFmtId="0" fontId="21" fillId="2" borderId="13" xfId="2" applyFont="1" applyFill="1" applyBorder="1" applyAlignment="1">
      <alignment horizontal="right" vertical="top"/>
    </xf>
    <xf numFmtId="0" fontId="21" fillId="2" borderId="13" xfId="2" applyFont="1" applyFill="1" applyBorder="1" applyAlignment="1">
      <alignment horizontal="left" vertical="top"/>
    </xf>
    <xf numFmtId="0" fontId="24" fillId="6" borderId="14" xfId="2" applyFont="1" applyFill="1" applyBorder="1" applyAlignment="1">
      <alignment horizontal="center" vertical="center"/>
    </xf>
    <xf numFmtId="0" fontId="24" fillId="6" borderId="14" xfId="2" applyFont="1" applyFill="1" applyBorder="1">
      <alignment vertical="center"/>
    </xf>
    <xf numFmtId="0" fontId="24" fillId="6" borderId="15" xfId="2" applyFont="1" applyFill="1" applyBorder="1" applyAlignment="1">
      <alignment horizontal="center" vertical="center"/>
    </xf>
    <xf numFmtId="0" fontId="24" fillId="6" borderId="16" xfId="2" applyFont="1" applyFill="1" applyBorder="1" applyAlignment="1">
      <alignment horizontal="center" vertical="center"/>
    </xf>
    <xf numFmtId="0" fontId="24" fillId="6" borderId="17" xfId="2" applyFont="1" applyFill="1" applyBorder="1" applyAlignment="1">
      <alignment horizontal="center" vertical="center"/>
    </xf>
    <xf numFmtId="0" fontId="25" fillId="2" borderId="13" xfId="2" applyFont="1" applyFill="1" applyBorder="1" applyAlignment="1">
      <alignment horizontal="right" vertical="top"/>
    </xf>
    <xf numFmtId="0" fontId="25" fillId="2" borderId="13" xfId="2" applyFont="1" applyFill="1" applyBorder="1" applyAlignment="1">
      <alignment horizontal="left" vertical="top"/>
    </xf>
    <xf numFmtId="14" fontId="26" fillId="7" borderId="14" xfId="2" applyNumberFormat="1" applyFont="1" applyFill="1" applyBorder="1">
      <alignment vertical="center"/>
    </xf>
    <xf numFmtId="0" fontId="26" fillId="7" borderId="14" xfId="2" applyFont="1" applyFill="1" applyBorder="1">
      <alignment vertical="center"/>
    </xf>
    <xf numFmtId="0" fontId="26" fillId="7" borderId="15" xfId="2" applyFont="1" applyFill="1" applyBorder="1">
      <alignment vertical="center"/>
    </xf>
    <xf numFmtId="0" fontId="26" fillId="7" borderId="16" xfId="2" applyFont="1" applyFill="1" applyBorder="1">
      <alignment vertical="center"/>
    </xf>
    <xf numFmtId="0" fontId="26" fillId="7" borderId="17" xfId="2" applyFont="1" applyFill="1" applyBorder="1">
      <alignment vertical="center"/>
    </xf>
    <xf numFmtId="0" fontId="35" fillId="6" borderId="0" xfId="0" applyFont="1" applyFill="1">
      <alignment vertical="center"/>
    </xf>
    <xf numFmtId="0" fontId="28" fillId="3" borderId="1" xfId="0" applyFont="1" applyFill="1" applyBorder="1">
      <alignment vertical="center"/>
    </xf>
    <xf numFmtId="0" fontId="40" fillId="2" borderId="1" xfId="0" applyFont="1" applyFill="1" applyBorder="1" applyAlignment="1">
      <alignment horizontal="center" vertical="center"/>
    </xf>
    <xf numFmtId="0" fontId="27" fillId="3" borderId="3" xfId="0" applyFont="1" applyFill="1" applyBorder="1">
      <alignment vertical="center"/>
    </xf>
    <xf numFmtId="0" fontId="30" fillId="3" borderId="3" xfId="0" applyFont="1" applyFill="1" applyBorder="1" applyAlignment="1">
      <alignment horizontal="left" vertical="center"/>
    </xf>
  </cellXfs>
  <cellStyles count="3">
    <cellStyle name="常规" xfId="0" builtinId="0"/>
    <cellStyle name="常规 2" xfId="2" xr:uid="{8F6F54F4-747C-4173-9668-B87A4BE62B4B}"/>
    <cellStyle name="超链接" xfId="1" builtinId="8"/>
  </cellStyles>
  <dxfs count="95">
    <dxf>
      <font>
        <color theme="0"/>
      </font>
    </dxf>
    <dxf>
      <font>
        <color rgb="FF92D050"/>
      </font>
    </dxf>
    <dxf>
      <font>
        <color rgb="FF00FFFF"/>
      </font>
    </dxf>
    <dxf>
      <font>
        <color rgb="FFFF00FF"/>
      </font>
    </dxf>
    <dxf>
      <font>
        <color theme="5"/>
      </font>
    </dxf>
    <dxf>
      <font>
        <color rgb="FF00FFFF"/>
      </font>
    </dxf>
    <dxf>
      <font>
        <color rgb="FFFF00FF"/>
      </font>
    </dxf>
    <dxf>
      <font>
        <color theme="5"/>
      </font>
    </dxf>
    <dxf>
      <font>
        <color theme="0"/>
      </font>
    </dxf>
    <dxf>
      <font>
        <color rgb="FF92D05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theme="0"/>
      </font>
    </dxf>
    <dxf>
      <font>
        <color rgb="FF92D050"/>
      </font>
    </dxf>
    <dxf>
      <font>
        <color rgb="FF00FFFF"/>
      </font>
    </dxf>
    <dxf>
      <font>
        <color rgb="FFFF00FF"/>
      </font>
    </dxf>
    <dxf>
      <font>
        <color theme="5"/>
      </font>
    </dxf>
    <dxf>
      <font>
        <color rgb="FF00FFFF"/>
      </font>
    </dxf>
    <dxf>
      <font>
        <color rgb="FFFF00FF"/>
      </font>
    </dxf>
    <dxf>
      <font>
        <color theme="5"/>
      </font>
    </dxf>
    <dxf>
      <font>
        <color theme="0"/>
      </font>
    </dxf>
    <dxf>
      <font>
        <color rgb="FF92D05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theme="0" tint="-0.14996795556505021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rgb="FF00B0F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rgb="FFFF0000"/>
      </font>
    </dxf>
    <dxf>
      <font>
        <color theme="8"/>
      </font>
    </dxf>
    <dxf>
      <font>
        <color rgb="FFFFC000"/>
      </font>
    </dxf>
    <dxf>
      <font>
        <color theme="0"/>
      </font>
    </dxf>
    <dxf>
      <font>
        <color rgb="FF92D050"/>
      </font>
    </dxf>
    <dxf>
      <font>
        <color rgb="FF00FFFF"/>
      </font>
    </dxf>
    <dxf>
      <font>
        <color rgb="FFFF00FF"/>
      </font>
    </dxf>
    <dxf>
      <font>
        <color theme="5"/>
      </font>
    </dxf>
    <dxf>
      <font>
        <color rgb="FF00FFFF"/>
      </font>
    </dxf>
    <dxf>
      <font>
        <color rgb="FFFF00FF"/>
      </font>
    </dxf>
    <dxf>
      <font>
        <color theme="5"/>
      </font>
    </dxf>
    <dxf>
      <font>
        <color rgb="FFFFFF00"/>
      </font>
    </dxf>
    <dxf>
      <font>
        <color rgb="FFFFC000"/>
      </font>
    </dxf>
    <dxf>
      <font>
        <color theme="5"/>
      </font>
    </dxf>
    <dxf>
      <font>
        <color theme="5"/>
      </font>
    </dxf>
    <dxf>
      <font>
        <color theme="8"/>
      </font>
    </dxf>
    <dxf>
      <font>
        <color rgb="FFFF00FF"/>
      </font>
    </dxf>
    <dxf>
      <font>
        <color theme="0"/>
      </font>
    </dxf>
    <dxf>
      <font>
        <color rgb="FF92D050"/>
      </font>
    </dxf>
  </dxfs>
  <tableStyles count="0" defaultTableStyle="TableStyleMedium2" defaultPivotStyle="PivotStyleLight16"/>
  <colors>
    <mruColors>
      <color rgb="FFFF6600"/>
      <color rgb="FF00FFFF"/>
      <color rgb="FFFF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341396" cy="4876800"/>
    <xdr:pic>
      <xdr:nvPicPr>
        <xdr:cNvPr id="2" name="图片 1">
          <a:extLst>
            <a:ext uri="{FF2B5EF4-FFF2-40B4-BE49-F238E27FC236}">
              <a16:creationId xmlns:a16="http://schemas.microsoft.com/office/drawing/2014/main" id="{AAFEACB1-6A0D-4353-9A57-3065CA3BB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341396" cy="4876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talmax.fans/" TargetMode="External"/><Relationship Id="rId2" Type="http://schemas.openxmlformats.org/officeDocument/2006/relationships/hyperlink" Target="ftp://mm@s.es-geom.com/" TargetMode="External"/><Relationship Id="rId1" Type="http://schemas.openxmlformats.org/officeDocument/2006/relationships/hyperlink" Target="http://mm.es-geom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96D0-AA5F-40C8-8767-2890BEF5788F}">
  <dimension ref="A28:AH52"/>
  <sheetViews>
    <sheetView tabSelected="1" workbookViewId="0">
      <selection activeCell="I49" sqref="I49:J49"/>
    </sheetView>
  </sheetViews>
  <sheetFormatPr defaultColWidth="4.375" defaultRowHeight="14.25" x14ac:dyDescent="0.2"/>
  <cols>
    <col min="1" max="16384" width="4.375" style="8"/>
  </cols>
  <sheetData>
    <row r="28" spans="1:34" ht="15" thickBot="1" x14ac:dyDescent="0.25"/>
    <row r="29" spans="1:34" ht="15" thickBot="1" x14ac:dyDescent="0.25">
      <c r="A29" s="78" t="s">
        <v>130</v>
      </c>
      <c r="B29" s="78"/>
      <c r="C29" s="79" t="s">
        <v>131</v>
      </c>
      <c r="D29" s="79"/>
      <c r="E29" s="79" t="s">
        <v>132</v>
      </c>
      <c r="F29" s="79"/>
      <c r="G29" s="79"/>
      <c r="H29" s="9"/>
      <c r="I29" s="80" t="s">
        <v>133</v>
      </c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2"/>
    </row>
    <row r="30" spans="1:34" ht="15" thickBot="1" x14ac:dyDescent="0.25">
      <c r="A30" s="83" t="s">
        <v>134</v>
      </c>
      <c r="B30" s="83"/>
      <c r="C30" s="83" t="s">
        <v>135</v>
      </c>
      <c r="D30" s="83"/>
      <c r="E30" s="83"/>
      <c r="F30" s="83"/>
      <c r="G30" s="83"/>
      <c r="H30" s="9"/>
      <c r="I30" s="84" t="s">
        <v>136</v>
      </c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6"/>
    </row>
    <row r="31" spans="1:34" ht="15" thickBot="1" x14ac:dyDescent="0.25">
      <c r="A31" s="87" t="s">
        <v>137</v>
      </c>
      <c r="B31" s="87"/>
      <c r="C31" s="88"/>
      <c r="D31" s="88"/>
      <c r="E31" s="88"/>
      <c r="F31" s="88"/>
      <c r="G31" s="88"/>
      <c r="H31" s="9"/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6"/>
    </row>
    <row r="32" spans="1:34" ht="15" thickBot="1" x14ac:dyDescent="0.25">
      <c r="A32" s="89"/>
      <c r="B32" s="89"/>
      <c r="C32" s="90"/>
      <c r="D32" s="90"/>
      <c r="E32" s="90"/>
      <c r="F32" s="90"/>
      <c r="G32" s="90"/>
      <c r="H32" s="9"/>
      <c r="I32" s="91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3"/>
    </row>
    <row r="33" spans="1:34" ht="15" thickBot="1" x14ac:dyDescent="0.25">
      <c r="A33" s="87" t="s">
        <v>138</v>
      </c>
      <c r="B33" s="87"/>
      <c r="C33" s="88" t="s">
        <v>158</v>
      </c>
      <c r="D33" s="88"/>
      <c r="E33" s="88"/>
      <c r="F33" s="88"/>
      <c r="G33" s="88"/>
      <c r="H33" s="9"/>
      <c r="I33" s="91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3"/>
    </row>
    <row r="34" spans="1:34" ht="15" thickBot="1" x14ac:dyDescent="0.25">
      <c r="A34" s="94" t="s">
        <v>139</v>
      </c>
      <c r="B34" s="94"/>
      <c r="C34" s="94" t="s">
        <v>140</v>
      </c>
      <c r="D34" s="94"/>
      <c r="E34" s="94"/>
      <c r="F34" s="94"/>
      <c r="G34" s="94"/>
      <c r="H34" s="10"/>
      <c r="I34" s="1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3"/>
    </row>
    <row r="35" spans="1:34" ht="15" thickBot="1" x14ac:dyDescent="0.25">
      <c r="A35" s="94" t="s">
        <v>141</v>
      </c>
      <c r="B35" s="94"/>
      <c r="C35" s="95" t="s">
        <v>142</v>
      </c>
      <c r="D35" s="95"/>
      <c r="E35" s="95"/>
      <c r="F35" s="95"/>
      <c r="G35" s="95"/>
      <c r="H35" s="10"/>
      <c r="I35" s="1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3"/>
    </row>
    <row r="36" spans="1:34" ht="15" thickBot="1" x14ac:dyDescent="0.25">
      <c r="A36" s="94" t="s">
        <v>143</v>
      </c>
      <c r="B36" s="94"/>
      <c r="C36" s="95" t="s">
        <v>144</v>
      </c>
      <c r="D36" s="96"/>
      <c r="E36" s="96"/>
      <c r="F36" s="96"/>
      <c r="G36" s="96"/>
      <c r="H36" s="10"/>
      <c r="I36" s="1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3"/>
    </row>
    <row r="37" spans="1:34" ht="15" thickBot="1" x14ac:dyDescent="0.25">
      <c r="A37" s="9"/>
      <c r="B37" s="9"/>
      <c r="C37" s="9"/>
      <c r="D37" s="9"/>
      <c r="E37" s="9"/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9"/>
      <c r="AA37" s="9"/>
      <c r="AB37" s="9"/>
      <c r="AC37" s="9"/>
      <c r="AD37" s="9"/>
      <c r="AE37" s="9"/>
      <c r="AF37" s="9"/>
      <c r="AG37" s="9"/>
      <c r="AH37" s="9"/>
    </row>
    <row r="38" spans="1:34" ht="15" thickBot="1" x14ac:dyDescent="0.25">
      <c r="A38" s="97" t="s">
        <v>145</v>
      </c>
      <c r="B38" s="97"/>
      <c r="C38" s="97"/>
      <c r="D38" s="97"/>
      <c r="E38" s="97"/>
      <c r="F38" s="97"/>
      <c r="G38" s="97"/>
      <c r="H38" s="9"/>
      <c r="I38" s="98" t="s">
        <v>146</v>
      </c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"/>
      <c r="W38" s="99" t="s">
        <v>147</v>
      </c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4" ht="15" thickBot="1" x14ac:dyDescent="0.25">
      <c r="A39" s="102" t="s">
        <v>27</v>
      </c>
      <c r="B39" s="102"/>
      <c r="C39" s="102"/>
      <c r="D39" s="14"/>
      <c r="E39" s="103" t="s">
        <v>148</v>
      </c>
      <c r="F39" s="103"/>
      <c r="G39" s="103"/>
      <c r="H39" s="9"/>
      <c r="I39" s="104" t="s">
        <v>149</v>
      </c>
      <c r="J39" s="104"/>
      <c r="K39" s="105" t="s">
        <v>150</v>
      </c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5"/>
      <c r="W39" s="106" t="s">
        <v>151</v>
      </c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8"/>
    </row>
    <row r="40" spans="1:34" ht="15" thickBot="1" x14ac:dyDescent="0.25">
      <c r="A40" s="109">
        <v>349785149</v>
      </c>
      <c r="B40" s="109"/>
      <c r="C40" s="109"/>
      <c r="D40" s="16"/>
      <c r="E40" s="110" t="s">
        <v>152</v>
      </c>
      <c r="F40" s="110"/>
      <c r="G40" s="110"/>
      <c r="H40" s="9"/>
      <c r="I40" s="111">
        <v>44435</v>
      </c>
      <c r="J40" s="111"/>
      <c r="K40" s="112" t="s">
        <v>153</v>
      </c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9"/>
      <c r="W40" s="113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5"/>
    </row>
    <row r="41" spans="1:34" ht="15" thickBot="1" x14ac:dyDescent="0.25">
      <c r="A41" s="109"/>
      <c r="B41" s="109"/>
      <c r="C41" s="109"/>
      <c r="D41" s="16"/>
      <c r="E41" s="110"/>
      <c r="F41" s="110"/>
      <c r="G41" s="110"/>
      <c r="H41" s="9"/>
      <c r="I41" s="111"/>
      <c r="J41" s="111"/>
      <c r="K41" s="112" t="s">
        <v>154</v>
      </c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9"/>
      <c r="W41" s="113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5"/>
    </row>
    <row r="42" spans="1:34" ht="15" thickBot="1" x14ac:dyDescent="0.25">
      <c r="A42" s="109"/>
      <c r="B42" s="109"/>
      <c r="C42" s="109"/>
      <c r="D42" s="16"/>
      <c r="E42" s="110"/>
      <c r="F42" s="110"/>
      <c r="G42" s="110"/>
      <c r="H42" s="9"/>
      <c r="I42" s="111"/>
      <c r="J42" s="111"/>
      <c r="K42" s="112" t="s">
        <v>155</v>
      </c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9"/>
      <c r="W42" s="113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5"/>
    </row>
    <row r="43" spans="1:34" ht="15" thickBot="1" x14ac:dyDescent="0.25">
      <c r="A43" s="109"/>
      <c r="B43" s="109"/>
      <c r="C43" s="109"/>
      <c r="D43" s="16"/>
      <c r="E43" s="110"/>
      <c r="F43" s="110"/>
      <c r="G43" s="110"/>
      <c r="H43" s="9"/>
      <c r="I43" s="111"/>
      <c r="J43" s="111"/>
      <c r="K43" s="112" t="s">
        <v>156</v>
      </c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9"/>
      <c r="W43" s="113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5"/>
    </row>
    <row r="44" spans="1:34" ht="15" thickBot="1" x14ac:dyDescent="0.25">
      <c r="A44" s="109"/>
      <c r="B44" s="109"/>
      <c r="C44" s="109"/>
      <c r="D44" s="16"/>
      <c r="E44" s="110"/>
      <c r="F44" s="110"/>
      <c r="G44" s="110"/>
      <c r="H44" s="9"/>
      <c r="I44" s="111"/>
      <c r="J44" s="111"/>
      <c r="K44" s="112" t="s">
        <v>157</v>
      </c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9"/>
      <c r="W44" s="113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5"/>
    </row>
    <row r="45" spans="1:34" ht="15" thickBot="1" x14ac:dyDescent="0.25">
      <c r="A45" s="109"/>
      <c r="B45" s="109"/>
      <c r="C45" s="109"/>
      <c r="D45" s="16"/>
      <c r="E45" s="110"/>
      <c r="F45" s="110"/>
      <c r="G45" s="110"/>
      <c r="H45" s="9"/>
      <c r="I45" s="111">
        <v>44436</v>
      </c>
      <c r="J45" s="111"/>
      <c r="K45" s="112" t="s">
        <v>213</v>
      </c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9"/>
      <c r="W45" s="113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5"/>
    </row>
    <row r="46" spans="1:34" ht="15" thickBot="1" x14ac:dyDescent="0.25">
      <c r="A46" s="109"/>
      <c r="B46" s="109"/>
      <c r="C46" s="109"/>
      <c r="D46" s="16"/>
      <c r="E46" s="110"/>
      <c r="F46" s="110"/>
      <c r="G46" s="110"/>
      <c r="H46" s="9"/>
      <c r="I46" s="111"/>
      <c r="J46" s="111"/>
      <c r="K46" s="112" t="s">
        <v>214</v>
      </c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9"/>
      <c r="W46" s="113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5"/>
    </row>
    <row r="47" spans="1:34" ht="15" thickBot="1" x14ac:dyDescent="0.25">
      <c r="A47" s="109"/>
      <c r="B47" s="109"/>
      <c r="C47" s="109"/>
      <c r="D47" s="16"/>
      <c r="E47" s="110"/>
      <c r="F47" s="110"/>
      <c r="G47" s="110"/>
      <c r="H47" s="9"/>
      <c r="I47" s="111"/>
      <c r="J47" s="111"/>
      <c r="K47" s="112" t="s">
        <v>215</v>
      </c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9"/>
      <c r="W47" s="113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5"/>
    </row>
    <row r="48" spans="1:34" ht="15" thickBot="1" x14ac:dyDescent="0.25">
      <c r="A48" s="109"/>
      <c r="B48" s="109"/>
      <c r="C48" s="109"/>
      <c r="D48" s="16"/>
      <c r="E48" s="110"/>
      <c r="F48" s="110"/>
      <c r="G48" s="110"/>
      <c r="H48" s="9"/>
      <c r="I48" s="111">
        <v>44544</v>
      </c>
      <c r="J48" s="111"/>
      <c r="K48" s="112" t="s">
        <v>272</v>
      </c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9"/>
      <c r="W48" s="113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5"/>
    </row>
    <row r="49" spans="9:21" ht="15" thickBot="1" x14ac:dyDescent="0.25">
      <c r="I49" s="111"/>
      <c r="J49" s="111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</row>
    <row r="50" spans="9:21" ht="15" thickBot="1" x14ac:dyDescent="0.25">
      <c r="I50" s="111"/>
      <c r="J50" s="111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</row>
    <row r="51" spans="9:21" ht="15" thickBot="1" x14ac:dyDescent="0.25">
      <c r="I51" s="111"/>
      <c r="J51" s="111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</row>
    <row r="52" spans="9:21" ht="15" thickBot="1" x14ac:dyDescent="0.25">
      <c r="I52" s="111"/>
      <c r="J52" s="111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</row>
  </sheetData>
  <mergeCells count="82">
    <mergeCell ref="I52:J52"/>
    <mergeCell ref="K52:U52"/>
    <mergeCell ref="I49:J49"/>
    <mergeCell ref="K49:U49"/>
    <mergeCell ref="I50:J50"/>
    <mergeCell ref="K50:U50"/>
    <mergeCell ref="I51:J51"/>
    <mergeCell ref="K51:U51"/>
    <mergeCell ref="A48:C48"/>
    <mergeCell ref="E48:G48"/>
    <mergeCell ref="I48:J48"/>
    <mergeCell ref="K48:U48"/>
    <mergeCell ref="W48:AH48"/>
    <mergeCell ref="A46:C46"/>
    <mergeCell ref="E46:G46"/>
    <mergeCell ref="I46:J46"/>
    <mergeCell ref="K46:U46"/>
    <mergeCell ref="W46:AH46"/>
    <mergeCell ref="A47:C47"/>
    <mergeCell ref="E47:G47"/>
    <mergeCell ref="I47:J47"/>
    <mergeCell ref="K47:U47"/>
    <mergeCell ref="W47:AH47"/>
    <mergeCell ref="A44:C44"/>
    <mergeCell ref="E44:G44"/>
    <mergeCell ref="I44:J44"/>
    <mergeCell ref="K44:U44"/>
    <mergeCell ref="W44:AH44"/>
    <mergeCell ref="A45:C45"/>
    <mergeCell ref="E45:G45"/>
    <mergeCell ref="I45:J45"/>
    <mergeCell ref="K45:U45"/>
    <mergeCell ref="W45:AH45"/>
    <mergeCell ref="A42:C42"/>
    <mergeCell ref="E42:G42"/>
    <mergeCell ref="I42:J42"/>
    <mergeCell ref="K42:U42"/>
    <mergeCell ref="W42:AH42"/>
    <mergeCell ref="A43:C43"/>
    <mergeCell ref="E43:G43"/>
    <mergeCell ref="I43:J43"/>
    <mergeCell ref="K43:U43"/>
    <mergeCell ref="W43:AH43"/>
    <mergeCell ref="A40:C40"/>
    <mergeCell ref="E40:G40"/>
    <mergeCell ref="I40:J40"/>
    <mergeCell ref="K40:U40"/>
    <mergeCell ref="W40:AH40"/>
    <mergeCell ref="A41:C41"/>
    <mergeCell ref="E41:G41"/>
    <mergeCell ref="I41:J41"/>
    <mergeCell ref="K41:U41"/>
    <mergeCell ref="W41:AH41"/>
    <mergeCell ref="A38:G38"/>
    <mergeCell ref="I38:U38"/>
    <mergeCell ref="W38:AH38"/>
    <mergeCell ref="A39:C39"/>
    <mergeCell ref="E39:G39"/>
    <mergeCell ref="I39:J39"/>
    <mergeCell ref="K39:U39"/>
    <mergeCell ref="W39:AH39"/>
    <mergeCell ref="A34:B34"/>
    <mergeCell ref="C34:G34"/>
    <mergeCell ref="A35:B35"/>
    <mergeCell ref="C35:G35"/>
    <mergeCell ref="A36:B36"/>
    <mergeCell ref="C36:G36"/>
    <mergeCell ref="A31:B31"/>
    <mergeCell ref="C31:G31"/>
    <mergeCell ref="I31:AH31"/>
    <mergeCell ref="A32:B32"/>
    <mergeCell ref="C32:G32"/>
    <mergeCell ref="I32:AH33"/>
    <mergeCell ref="A33:B33"/>
    <mergeCell ref="C33:G33"/>
    <mergeCell ref="A29:B29"/>
    <mergeCell ref="C29:D29"/>
    <mergeCell ref="E29:G29"/>
    <mergeCell ref="I29:AH29"/>
    <mergeCell ref="A30:B30"/>
    <mergeCell ref="C30:G30"/>
    <mergeCell ref="I30:AH30"/>
  </mergeCells>
  <phoneticPr fontId="1" type="noConversion"/>
  <hyperlinks>
    <hyperlink ref="C35" r:id="rId1" display="http://mm.es-geom.com" xr:uid="{36A8EA16-8EE8-430A-A7F3-3AC62EB34698}"/>
    <hyperlink ref="C36" r:id="rId2" xr:uid="{BE1DD003-E57C-4C72-8351-A50379D14814}"/>
    <hyperlink ref="C35:G35" r:id="rId3" display="http://metalmax.fans/" xr:uid="{E0CA57B7-9E9E-4E4D-AF2E-1A8637E33A5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D6-4094-41CC-B677-F433588ABC77}">
  <dimension ref="B2:O44"/>
  <sheetViews>
    <sheetView workbookViewId="0">
      <selection activeCell="F43" sqref="F43"/>
    </sheetView>
  </sheetViews>
  <sheetFormatPr defaultRowHeight="11.25" x14ac:dyDescent="0.2"/>
  <cols>
    <col min="1" max="10" width="9" style="33"/>
    <col min="11" max="11" width="10.5" style="33" bestFit="1" customWidth="1"/>
    <col min="12" max="16384" width="9" style="33"/>
  </cols>
  <sheetData>
    <row r="2" spans="2:9" x14ac:dyDescent="0.2">
      <c r="B2" s="34" t="s">
        <v>168</v>
      </c>
      <c r="C2" s="35"/>
      <c r="D2" s="35"/>
      <c r="E2" s="35"/>
      <c r="F2" s="35"/>
      <c r="G2" s="35"/>
      <c r="H2" s="35"/>
      <c r="I2" s="35"/>
    </row>
    <row r="3" spans="2:9" x14ac:dyDescent="0.2">
      <c r="B3" s="36" t="s">
        <v>169</v>
      </c>
      <c r="C3" s="116" t="s">
        <v>170</v>
      </c>
      <c r="D3" s="116"/>
      <c r="E3" s="116"/>
      <c r="F3" s="116"/>
      <c r="G3" s="116"/>
      <c r="H3" s="116"/>
      <c r="I3" s="116"/>
    </row>
    <row r="4" spans="2:9" x14ac:dyDescent="0.2">
      <c r="B4" s="36" t="s">
        <v>171</v>
      </c>
      <c r="C4" s="116" t="s">
        <v>172</v>
      </c>
      <c r="D4" s="116"/>
      <c r="E4" s="116"/>
      <c r="F4" s="116"/>
      <c r="G4" s="116"/>
      <c r="H4" s="116"/>
      <c r="I4" s="116"/>
    </row>
    <row r="5" spans="2:9" x14ac:dyDescent="0.2">
      <c r="B5" s="37"/>
      <c r="C5" s="116" t="s">
        <v>173</v>
      </c>
      <c r="D5" s="116"/>
      <c r="E5" s="116"/>
      <c r="F5" s="116"/>
      <c r="G5" s="116"/>
      <c r="H5" s="116"/>
      <c r="I5" s="116"/>
    </row>
    <row r="6" spans="2:9" x14ac:dyDescent="0.2">
      <c r="B6" s="37"/>
      <c r="C6" s="116" t="s">
        <v>174</v>
      </c>
      <c r="D6" s="116"/>
      <c r="E6" s="116"/>
      <c r="F6" s="116"/>
      <c r="G6" s="116"/>
      <c r="H6" s="116"/>
      <c r="I6" s="116"/>
    </row>
    <row r="7" spans="2:9" x14ac:dyDescent="0.2">
      <c r="B7" s="37"/>
      <c r="C7" s="116" t="s">
        <v>178</v>
      </c>
      <c r="D7" s="116"/>
      <c r="E7" s="116"/>
      <c r="F7" s="116"/>
      <c r="G7" s="116"/>
      <c r="H7" s="116"/>
      <c r="I7" s="116"/>
    </row>
    <row r="8" spans="2:9" x14ac:dyDescent="0.2">
      <c r="B8" s="37"/>
      <c r="C8" s="116" t="s">
        <v>175</v>
      </c>
      <c r="D8" s="116"/>
      <c r="E8" s="116"/>
      <c r="F8" s="116"/>
      <c r="G8" s="116"/>
      <c r="H8" s="116"/>
      <c r="I8" s="116"/>
    </row>
    <row r="9" spans="2:9" x14ac:dyDescent="0.2">
      <c r="B9" s="37"/>
      <c r="C9" s="116" t="s">
        <v>176</v>
      </c>
      <c r="D9" s="116"/>
      <c r="E9" s="116"/>
      <c r="F9" s="116"/>
      <c r="G9" s="116"/>
      <c r="H9" s="116"/>
      <c r="I9" s="116"/>
    </row>
    <row r="10" spans="2:9" x14ac:dyDescent="0.2">
      <c r="B10" s="37"/>
      <c r="C10" s="116" t="s">
        <v>177</v>
      </c>
      <c r="D10" s="116"/>
      <c r="E10" s="116"/>
      <c r="F10" s="116"/>
      <c r="G10" s="116"/>
      <c r="H10" s="116"/>
      <c r="I10" s="116"/>
    </row>
    <row r="11" spans="2:9" x14ac:dyDescent="0.2">
      <c r="B11" s="37"/>
      <c r="C11" s="116" t="s">
        <v>179</v>
      </c>
      <c r="D11" s="116"/>
      <c r="E11" s="116"/>
      <c r="F11" s="116"/>
      <c r="G11" s="116"/>
      <c r="H11" s="116"/>
      <c r="I11" s="116"/>
    </row>
    <row r="13" spans="2:9" x14ac:dyDescent="0.2">
      <c r="B13" s="40" t="s">
        <v>180</v>
      </c>
      <c r="C13" s="40" t="s">
        <v>190</v>
      </c>
      <c r="D13" s="40" t="s">
        <v>183</v>
      </c>
      <c r="E13" s="40" t="s">
        <v>182</v>
      </c>
      <c r="F13" s="41"/>
      <c r="G13" s="41"/>
      <c r="H13" s="41"/>
      <c r="I13" s="41"/>
    </row>
    <row r="14" spans="2:9" x14ac:dyDescent="0.2">
      <c r="B14" s="39" t="s">
        <v>181</v>
      </c>
      <c r="C14" s="38" t="s">
        <v>185</v>
      </c>
      <c r="D14" s="38" t="s">
        <v>186</v>
      </c>
      <c r="E14" s="38" t="s">
        <v>188</v>
      </c>
      <c r="F14" s="38"/>
      <c r="G14" s="38"/>
      <c r="H14" s="38"/>
      <c r="I14" s="38"/>
    </row>
    <row r="15" spans="2:9" x14ac:dyDescent="0.2">
      <c r="B15" s="39" t="s">
        <v>184</v>
      </c>
      <c r="C15" s="38" t="s">
        <v>167</v>
      </c>
      <c r="D15" s="38" t="s">
        <v>187</v>
      </c>
      <c r="E15" s="38" t="s">
        <v>189</v>
      </c>
      <c r="F15" s="38"/>
      <c r="G15" s="38"/>
      <c r="H15" s="38"/>
      <c r="I15" s="38"/>
    </row>
    <row r="17" spans="2:9" x14ac:dyDescent="0.2">
      <c r="B17" s="42" t="s">
        <v>195</v>
      </c>
      <c r="C17" s="42"/>
      <c r="D17" s="42"/>
      <c r="E17" s="42"/>
      <c r="F17" s="43"/>
      <c r="G17" s="43"/>
      <c r="H17" s="43"/>
      <c r="I17" s="43"/>
    </row>
    <row r="18" spans="2:9" x14ac:dyDescent="0.2">
      <c r="B18" s="44" t="s">
        <v>192</v>
      </c>
      <c r="C18" s="116" t="s">
        <v>193</v>
      </c>
      <c r="D18" s="116"/>
      <c r="E18" s="116"/>
      <c r="F18" s="116"/>
      <c r="G18" s="116"/>
      <c r="H18" s="116"/>
      <c r="I18" s="116"/>
    </row>
    <row r="19" spans="2:9" x14ac:dyDescent="0.2">
      <c r="B19" s="44" t="s">
        <v>211</v>
      </c>
      <c r="C19" s="72" t="s">
        <v>191</v>
      </c>
      <c r="D19" s="72" t="s">
        <v>209</v>
      </c>
      <c r="E19" s="72" t="s">
        <v>210</v>
      </c>
      <c r="F19" s="72" t="s">
        <v>212</v>
      </c>
      <c r="G19" s="38"/>
      <c r="H19" s="38"/>
      <c r="I19" s="38"/>
    </row>
    <row r="20" spans="2:9" x14ac:dyDescent="0.2">
      <c r="B20" s="44"/>
      <c r="C20" s="73">
        <v>2000</v>
      </c>
      <c r="D20" s="73">
        <v>25</v>
      </c>
      <c r="E20" s="73">
        <v>22</v>
      </c>
      <c r="F20" s="74">
        <f>C20*(100%-D20%)*(100%-E20%)</f>
        <v>1170</v>
      </c>
      <c r="G20" s="38"/>
      <c r="H20" s="38"/>
      <c r="I20" s="38"/>
    </row>
    <row r="21" spans="2:9" x14ac:dyDescent="0.2">
      <c r="B21" s="44" t="s">
        <v>196</v>
      </c>
      <c r="C21" s="116" t="s">
        <v>194</v>
      </c>
      <c r="D21" s="116"/>
      <c r="E21" s="116"/>
      <c r="F21" s="116"/>
      <c r="G21" s="116"/>
      <c r="H21" s="116"/>
      <c r="I21" s="116"/>
    </row>
    <row r="22" spans="2:9" x14ac:dyDescent="0.2">
      <c r="B22" s="44"/>
      <c r="C22" s="38"/>
      <c r="D22" s="38"/>
      <c r="E22" s="38"/>
      <c r="F22" s="38"/>
      <c r="G22" s="38"/>
      <c r="H22" s="38"/>
      <c r="I22" s="38"/>
    </row>
    <row r="23" spans="2:9" x14ac:dyDescent="0.2">
      <c r="B23" s="44"/>
      <c r="C23" s="38"/>
      <c r="D23" s="38"/>
      <c r="E23" s="38"/>
      <c r="F23" s="38"/>
      <c r="G23" s="38"/>
      <c r="H23" s="38"/>
      <c r="I23" s="38"/>
    </row>
    <row r="25" spans="2:9" x14ac:dyDescent="0.2">
      <c r="B25" s="42" t="s">
        <v>202</v>
      </c>
      <c r="C25" s="42" t="s">
        <v>201</v>
      </c>
      <c r="D25" s="42"/>
      <c r="E25" s="42"/>
      <c r="F25" s="43"/>
      <c r="G25" s="43"/>
      <c r="H25" s="43"/>
      <c r="I25" s="43"/>
    </row>
    <row r="26" spans="2:9" x14ac:dyDescent="0.2">
      <c r="B26" s="44" t="s">
        <v>198</v>
      </c>
      <c r="C26" s="38" t="s">
        <v>200</v>
      </c>
      <c r="D26" s="38"/>
      <c r="E26" s="38"/>
      <c r="F26" s="38"/>
      <c r="G26" s="38"/>
      <c r="H26" s="38"/>
      <c r="I26" s="38"/>
    </row>
    <row r="27" spans="2:9" x14ac:dyDescent="0.2">
      <c r="B27" s="44" t="s">
        <v>197</v>
      </c>
      <c r="C27" s="38" t="s">
        <v>200</v>
      </c>
      <c r="D27" s="38"/>
      <c r="E27" s="38"/>
      <c r="F27" s="38"/>
      <c r="G27" s="38"/>
      <c r="H27" s="38"/>
      <c r="I27" s="38"/>
    </row>
    <row r="28" spans="2:9" x14ac:dyDescent="0.2">
      <c r="B28" s="44" t="s">
        <v>199</v>
      </c>
      <c r="C28" s="38" t="s">
        <v>200</v>
      </c>
      <c r="D28" s="38"/>
      <c r="E28" s="38"/>
      <c r="F28" s="38"/>
      <c r="G28" s="38"/>
      <c r="H28" s="38"/>
      <c r="I28" s="38"/>
    </row>
    <row r="29" spans="2:9" x14ac:dyDescent="0.2">
      <c r="B29" s="44"/>
      <c r="C29" s="38"/>
      <c r="D29" s="38"/>
      <c r="E29" s="38"/>
      <c r="F29" s="38"/>
      <c r="G29" s="38"/>
      <c r="H29" s="38"/>
      <c r="I29" s="38"/>
    </row>
    <row r="37" spans="10:15" x14ac:dyDescent="0.2">
      <c r="J37" s="33" t="s">
        <v>222</v>
      </c>
      <c r="K37" s="33" t="s">
        <v>221</v>
      </c>
      <c r="L37" s="33" t="s">
        <v>220</v>
      </c>
      <c r="M37" s="33" t="s">
        <v>223</v>
      </c>
    </row>
    <row r="38" spans="10:15" x14ac:dyDescent="0.2">
      <c r="J38" s="33" t="s">
        <v>216</v>
      </c>
      <c r="K38" s="33">
        <v>1.38</v>
      </c>
      <c r="L38" s="33">
        <v>1.5</v>
      </c>
      <c r="M38" s="33">
        <f>1-K38/L38</f>
        <v>8.0000000000000071E-2</v>
      </c>
    </row>
    <row r="39" spans="10:15" x14ac:dyDescent="0.2">
      <c r="J39" s="33" t="s">
        <v>217</v>
      </c>
      <c r="K39" s="33">
        <v>1.35</v>
      </c>
      <c r="L39" s="33">
        <v>1.5</v>
      </c>
      <c r="M39" s="33">
        <f>1-K39/L39</f>
        <v>9.9999999999999978E-2</v>
      </c>
    </row>
    <row r="40" spans="10:15" x14ac:dyDescent="0.2">
      <c r="J40" s="33" t="s">
        <v>218</v>
      </c>
      <c r="K40" s="33">
        <v>1.28</v>
      </c>
      <c r="L40" s="33">
        <v>1.5</v>
      </c>
      <c r="M40" s="33">
        <v>0.15</v>
      </c>
      <c r="N40" s="33">
        <f>L38-L40*M40</f>
        <v>1.2749999999999999</v>
      </c>
    </row>
    <row r="41" spans="10:15" x14ac:dyDescent="0.2">
      <c r="J41" s="33" t="s">
        <v>224</v>
      </c>
      <c r="K41" s="33">
        <v>1.1200000000000001</v>
      </c>
      <c r="L41" s="33">
        <v>1.5</v>
      </c>
      <c r="M41" s="33">
        <f t="shared" ref="M41" si="0">1-K41/L41</f>
        <v>0.2533333333333333</v>
      </c>
    </row>
    <row r="43" spans="10:15" x14ac:dyDescent="0.2">
      <c r="N43" s="33" t="s">
        <v>219</v>
      </c>
      <c r="O43" s="33" t="s">
        <v>225</v>
      </c>
    </row>
    <row r="44" spans="10:15" x14ac:dyDescent="0.2">
      <c r="N44" s="76">
        <f>L38-L38*(M39+M40)</f>
        <v>1.125</v>
      </c>
      <c r="O44" s="77">
        <f>L38-(L38-L38*M39) * M40</f>
        <v>1.2974999999999999</v>
      </c>
    </row>
  </sheetData>
  <mergeCells count="11">
    <mergeCell ref="C8:I8"/>
    <mergeCell ref="C3:I3"/>
    <mergeCell ref="C4:I4"/>
    <mergeCell ref="C5:I5"/>
    <mergeCell ref="C6:I6"/>
    <mergeCell ref="C7:I7"/>
    <mergeCell ref="C9:I9"/>
    <mergeCell ref="C10:I10"/>
    <mergeCell ref="C11:I11"/>
    <mergeCell ref="C18:I18"/>
    <mergeCell ref="C21:I2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846D-FC46-4A50-8D82-C187505FD559}">
  <dimension ref="B1:AG55"/>
  <sheetViews>
    <sheetView workbookViewId="0">
      <pane xSplit="4" ySplit="2" topLeftCell="E45" activePane="bottomRight" state="frozen"/>
      <selection pane="topRight" activeCell="D1" sqref="D1"/>
      <selection pane="bottomLeft" activeCell="A3" sqref="A3"/>
      <selection pane="bottomRight" activeCell="AG52" sqref="AG52"/>
    </sheetView>
  </sheetViews>
  <sheetFormatPr defaultColWidth="9" defaultRowHeight="11.25" x14ac:dyDescent="0.2"/>
  <cols>
    <col min="1" max="1" width="3" style="2" customWidth="1"/>
    <col min="2" max="2" width="6.75" style="1" bestFit="1" customWidth="1"/>
    <col min="3" max="3" width="6.75" style="32" customWidth="1"/>
    <col min="4" max="4" width="10.5" style="3" bestFit="1" customWidth="1"/>
    <col min="5" max="6" width="8.375" style="27" bestFit="1" customWidth="1"/>
    <col min="7" max="7" width="11.75" style="27" bestFit="1" customWidth="1"/>
    <col min="8" max="8" width="6.75" style="27" bestFit="1" customWidth="1"/>
    <col min="9" max="10" width="11.75" style="27" bestFit="1" customWidth="1"/>
    <col min="11" max="11" width="6.75" style="27" bestFit="1" customWidth="1"/>
    <col min="12" max="12" width="10" style="28" bestFit="1" customWidth="1"/>
    <col min="13" max="13" width="10.875" style="29" bestFit="1" customWidth="1"/>
    <col min="14" max="14" width="6.75" style="119" bestFit="1" customWidth="1"/>
    <col min="15" max="15" width="10" style="6" bestFit="1" customWidth="1"/>
    <col min="16" max="16" width="10" style="7" bestFit="1" customWidth="1"/>
    <col min="17" max="17" width="10.875" style="4" hidden="1" customWidth="1"/>
    <col min="18" max="18" width="8.5" style="4" hidden="1" customWidth="1"/>
    <col min="19" max="19" width="10.875" style="4" hidden="1" customWidth="1"/>
    <col min="20" max="20" width="8.5" style="4" hidden="1" customWidth="1"/>
    <col min="21" max="21" width="10.875" style="4" hidden="1" customWidth="1"/>
    <col min="22" max="22" width="8.5" style="4" hidden="1" customWidth="1"/>
    <col min="23" max="23" width="10.875" style="4" hidden="1" customWidth="1"/>
    <col min="24" max="24" width="8.5" style="4" hidden="1" customWidth="1"/>
    <col min="25" max="25" width="10.875" style="4" hidden="1" customWidth="1"/>
    <col min="26" max="26" width="8.5" style="4" hidden="1" customWidth="1"/>
    <col min="27" max="27" width="2" style="5" customWidth="1"/>
    <col min="28" max="28" width="12.5" style="22" bestFit="1" customWidth="1"/>
    <col min="29" max="29" width="4.375" style="22" bestFit="1" customWidth="1"/>
    <col min="30" max="30" width="11.625" style="22" bestFit="1" customWidth="1"/>
    <col min="31" max="31" width="13.375" style="22" bestFit="1" customWidth="1"/>
    <col min="32" max="32" width="15.125" style="22" bestFit="1" customWidth="1"/>
    <col min="33" max="33" width="9.25" style="24" bestFit="1" customWidth="1"/>
    <col min="34" max="16384" width="9" style="2"/>
  </cols>
  <sheetData>
    <row r="1" spans="2:33" x14ac:dyDescent="0.2">
      <c r="AC1" s="117"/>
      <c r="AD1" s="117"/>
    </row>
    <row r="2" spans="2:33" s="21" customFormat="1" x14ac:dyDescent="0.2">
      <c r="B2" s="17" t="s">
        <v>28</v>
      </c>
      <c r="C2" s="30" t="s">
        <v>163</v>
      </c>
      <c r="D2" s="17" t="s">
        <v>27</v>
      </c>
      <c r="E2" s="30" t="s">
        <v>25</v>
      </c>
      <c r="F2" s="30" t="s">
        <v>26</v>
      </c>
      <c r="G2" s="30" t="s">
        <v>16</v>
      </c>
      <c r="H2" s="30" t="s">
        <v>29</v>
      </c>
      <c r="I2" s="30" t="s">
        <v>119</v>
      </c>
      <c r="J2" s="30" t="s">
        <v>120</v>
      </c>
      <c r="K2" s="30" t="s">
        <v>30</v>
      </c>
      <c r="L2" s="30" t="s">
        <v>243</v>
      </c>
      <c r="M2" s="31" t="s">
        <v>231</v>
      </c>
      <c r="N2" s="120" t="s">
        <v>245</v>
      </c>
      <c r="O2" s="18" t="s">
        <v>105</v>
      </c>
      <c r="P2" s="19" t="s">
        <v>106</v>
      </c>
      <c r="Q2" s="17" t="s">
        <v>110</v>
      </c>
      <c r="R2" s="17" t="s">
        <v>46</v>
      </c>
      <c r="S2" s="17" t="s">
        <v>111</v>
      </c>
      <c r="T2" s="17" t="s">
        <v>46</v>
      </c>
      <c r="U2" s="17" t="s">
        <v>112</v>
      </c>
      <c r="V2" s="17" t="s">
        <v>46</v>
      </c>
      <c r="W2" s="17" t="s">
        <v>113</v>
      </c>
      <c r="X2" s="17" t="s">
        <v>46</v>
      </c>
      <c r="Y2" s="17" t="s">
        <v>114</v>
      </c>
      <c r="Z2" s="17" t="s">
        <v>46</v>
      </c>
      <c r="AA2" s="20"/>
      <c r="AB2" s="23" t="s">
        <v>41</v>
      </c>
      <c r="AC2" s="23">
        <v>5</v>
      </c>
      <c r="AD2" s="23" t="s">
        <v>121</v>
      </c>
      <c r="AE2" s="23" t="s">
        <v>39</v>
      </c>
      <c r="AF2" s="23" t="s">
        <v>118</v>
      </c>
      <c r="AG2" s="25" t="s">
        <v>40</v>
      </c>
    </row>
    <row r="3" spans="2:33" x14ac:dyDescent="0.2">
      <c r="B3" s="1" t="s">
        <v>0</v>
      </c>
      <c r="D3" s="3" t="s">
        <v>97</v>
      </c>
      <c r="E3" s="27">
        <v>3</v>
      </c>
      <c r="F3" s="27">
        <v>120</v>
      </c>
      <c r="G3" s="27">
        <v>1</v>
      </c>
      <c r="H3" s="27">
        <v>14</v>
      </c>
      <c r="I3" s="27">
        <v>0.45</v>
      </c>
      <c r="J3" s="27">
        <v>0.1</v>
      </c>
      <c r="K3" s="27">
        <v>5</v>
      </c>
      <c r="L3" s="28" t="s">
        <v>1</v>
      </c>
      <c r="M3" s="29">
        <v>6000</v>
      </c>
      <c r="O3" s="6" t="s">
        <v>36</v>
      </c>
      <c r="AB3" s="22">
        <f>F3*G3</f>
        <v>120</v>
      </c>
      <c r="AC3" s="117">
        <f>AB3*$AC$2</f>
        <v>600</v>
      </c>
      <c r="AD3" s="117"/>
      <c r="AE3" s="22">
        <f>F3*G3*H3</f>
        <v>1680</v>
      </c>
      <c r="AF3" s="26">
        <f>H3*J3-J3</f>
        <v>1.3</v>
      </c>
      <c r="AG3" s="24">
        <f>(3/J3-1)*AB3</f>
        <v>3480</v>
      </c>
    </row>
    <row r="4" spans="2:33" x14ac:dyDescent="0.2">
      <c r="B4" s="1" t="s">
        <v>0</v>
      </c>
      <c r="D4" s="3" t="s">
        <v>98</v>
      </c>
      <c r="E4" s="27">
        <v>3</v>
      </c>
      <c r="F4" s="27">
        <v>200</v>
      </c>
      <c r="G4" s="27">
        <v>1</v>
      </c>
      <c r="H4" s="27">
        <v>16</v>
      </c>
      <c r="I4" s="27">
        <v>1.2</v>
      </c>
      <c r="J4" s="27">
        <v>0.1</v>
      </c>
      <c r="K4" s="27">
        <v>3.5</v>
      </c>
      <c r="L4" s="28" t="s">
        <v>1</v>
      </c>
      <c r="M4" s="29">
        <v>13000</v>
      </c>
      <c r="O4" s="6" t="s">
        <v>36</v>
      </c>
      <c r="AB4" s="22">
        <f t="shared" ref="AB4:AB44" si="0">F4*G4</f>
        <v>200</v>
      </c>
      <c r="AC4" s="117">
        <f t="shared" ref="AC4:AC45" si="1">AB4*$AC$2</f>
        <v>1000</v>
      </c>
      <c r="AD4" s="117"/>
      <c r="AE4" s="22">
        <f t="shared" ref="AE4:AE47" si="2">F4*G4*H4</f>
        <v>3200</v>
      </c>
      <c r="AF4" s="26">
        <f t="shared" ref="AF4:AF47" si="3">H4*J4-J4</f>
        <v>1.5</v>
      </c>
      <c r="AG4" s="24">
        <f t="shared" ref="AG4:AG47" si="4">(3/J4-1)*AB4</f>
        <v>5800</v>
      </c>
    </row>
    <row r="5" spans="2:33" x14ac:dyDescent="0.2">
      <c r="B5" s="1" t="s">
        <v>0</v>
      </c>
      <c r="D5" s="3" t="s">
        <v>100</v>
      </c>
      <c r="E5" s="27">
        <v>3</v>
      </c>
      <c r="F5" s="27">
        <v>300</v>
      </c>
      <c r="G5" s="27">
        <v>1</v>
      </c>
      <c r="H5" s="27">
        <v>16</v>
      </c>
      <c r="I5" s="27">
        <v>1</v>
      </c>
      <c r="J5" s="27">
        <v>0.1</v>
      </c>
      <c r="K5" s="27">
        <v>4.5</v>
      </c>
      <c r="L5" s="28" t="s">
        <v>1</v>
      </c>
      <c r="M5" s="29">
        <v>24000</v>
      </c>
      <c r="O5" s="6" t="s">
        <v>36</v>
      </c>
      <c r="AB5" s="22">
        <f t="shared" si="0"/>
        <v>300</v>
      </c>
      <c r="AC5" s="117">
        <f t="shared" si="1"/>
        <v>1500</v>
      </c>
      <c r="AD5" s="117"/>
      <c r="AE5" s="22">
        <f t="shared" si="2"/>
        <v>4800</v>
      </c>
      <c r="AF5" s="26">
        <f t="shared" si="3"/>
        <v>1.5</v>
      </c>
      <c r="AG5" s="24">
        <f t="shared" si="4"/>
        <v>8700</v>
      </c>
    </row>
    <row r="6" spans="2:33" x14ac:dyDescent="0.2">
      <c r="B6" s="1" t="s">
        <v>0</v>
      </c>
      <c r="D6" s="3" t="s">
        <v>99</v>
      </c>
      <c r="E6" s="27">
        <v>4</v>
      </c>
      <c r="F6" s="27">
        <v>400</v>
      </c>
      <c r="G6" s="27">
        <v>1</v>
      </c>
      <c r="H6" s="27">
        <v>16</v>
      </c>
      <c r="I6" s="27">
        <v>1</v>
      </c>
      <c r="J6" s="27">
        <v>0.1</v>
      </c>
      <c r="K6" s="27">
        <v>4.5</v>
      </c>
      <c r="L6" s="28" t="s">
        <v>1</v>
      </c>
      <c r="M6" s="29">
        <v>45000</v>
      </c>
      <c r="O6" s="6" t="s">
        <v>36</v>
      </c>
      <c r="AB6" s="22">
        <f t="shared" si="0"/>
        <v>400</v>
      </c>
      <c r="AC6" s="117">
        <f t="shared" si="1"/>
        <v>2000</v>
      </c>
      <c r="AD6" s="117"/>
      <c r="AE6" s="22">
        <f t="shared" si="2"/>
        <v>6400</v>
      </c>
      <c r="AF6" s="26">
        <f t="shared" si="3"/>
        <v>1.5</v>
      </c>
      <c r="AG6" s="24">
        <f t="shared" si="4"/>
        <v>11600</v>
      </c>
    </row>
    <row r="7" spans="2:33" x14ac:dyDescent="0.2">
      <c r="B7" s="1" t="s">
        <v>0</v>
      </c>
      <c r="D7" s="3" t="s">
        <v>101</v>
      </c>
      <c r="E7" s="27">
        <v>4</v>
      </c>
      <c r="F7" s="27">
        <v>800</v>
      </c>
      <c r="G7" s="27">
        <v>1</v>
      </c>
      <c r="H7" s="27">
        <v>16</v>
      </c>
      <c r="I7" s="27">
        <v>1</v>
      </c>
      <c r="J7" s="27">
        <v>0.1</v>
      </c>
      <c r="K7" s="27">
        <v>4.5</v>
      </c>
      <c r="L7" s="28" t="s">
        <v>1</v>
      </c>
      <c r="M7" s="29">
        <v>70000</v>
      </c>
      <c r="O7" s="6" t="s">
        <v>36</v>
      </c>
      <c r="AB7" s="22">
        <f t="shared" si="0"/>
        <v>800</v>
      </c>
      <c r="AC7" s="117">
        <f t="shared" si="1"/>
        <v>4000</v>
      </c>
      <c r="AD7" s="117"/>
      <c r="AE7" s="22">
        <f t="shared" si="2"/>
        <v>12800</v>
      </c>
      <c r="AF7" s="26">
        <f t="shared" si="3"/>
        <v>1.5</v>
      </c>
      <c r="AG7" s="24">
        <f t="shared" si="4"/>
        <v>23200</v>
      </c>
    </row>
    <row r="8" spans="2:33" x14ac:dyDescent="0.2">
      <c r="B8" s="1" t="s">
        <v>0</v>
      </c>
      <c r="D8" s="3" t="s">
        <v>102</v>
      </c>
      <c r="E8" s="27">
        <v>5</v>
      </c>
      <c r="F8" s="27">
        <v>1250</v>
      </c>
      <c r="G8" s="27">
        <v>1</v>
      </c>
      <c r="H8" s="27">
        <v>16</v>
      </c>
      <c r="I8" s="27">
        <v>1</v>
      </c>
      <c r="J8" s="27">
        <v>0.1</v>
      </c>
      <c r="K8" s="27">
        <v>4.5</v>
      </c>
      <c r="L8" s="28" t="s">
        <v>1</v>
      </c>
      <c r="M8" s="29">
        <v>90000</v>
      </c>
      <c r="O8" s="6" t="s">
        <v>36</v>
      </c>
      <c r="AB8" s="22">
        <f t="shared" si="0"/>
        <v>1250</v>
      </c>
      <c r="AC8" s="117">
        <f t="shared" si="1"/>
        <v>6250</v>
      </c>
      <c r="AD8" s="117"/>
      <c r="AE8" s="22">
        <f t="shared" si="2"/>
        <v>20000</v>
      </c>
      <c r="AF8" s="26">
        <f t="shared" si="3"/>
        <v>1.5</v>
      </c>
      <c r="AG8" s="24">
        <f t="shared" si="4"/>
        <v>36250</v>
      </c>
    </row>
    <row r="9" spans="2:33" x14ac:dyDescent="0.2">
      <c r="B9" s="1" t="s">
        <v>0</v>
      </c>
      <c r="D9" s="3" t="s">
        <v>104</v>
      </c>
      <c r="E9" s="27">
        <v>5</v>
      </c>
      <c r="F9" s="27">
        <v>2500</v>
      </c>
      <c r="G9" s="27">
        <v>1</v>
      </c>
      <c r="H9" s="27">
        <v>16</v>
      </c>
      <c r="I9" s="27">
        <v>1</v>
      </c>
      <c r="J9" s="27">
        <v>0.1</v>
      </c>
      <c r="K9" s="27">
        <v>5</v>
      </c>
      <c r="L9" s="28" t="s">
        <v>1</v>
      </c>
      <c r="M9" s="29">
        <v>200000</v>
      </c>
      <c r="O9" s="6" t="s">
        <v>36</v>
      </c>
      <c r="AB9" s="22">
        <f t="shared" si="0"/>
        <v>2500</v>
      </c>
      <c r="AC9" s="117">
        <f t="shared" si="1"/>
        <v>12500</v>
      </c>
      <c r="AD9" s="117"/>
      <c r="AE9" s="22">
        <f t="shared" si="2"/>
        <v>40000</v>
      </c>
      <c r="AF9" s="26">
        <f t="shared" si="3"/>
        <v>1.5</v>
      </c>
      <c r="AG9" s="24">
        <f t="shared" si="4"/>
        <v>72500</v>
      </c>
    </row>
    <row r="10" spans="2:33" x14ac:dyDescent="0.2">
      <c r="B10" s="1" t="s">
        <v>31</v>
      </c>
      <c r="C10" s="32" t="s">
        <v>164</v>
      </c>
      <c r="D10" s="3" t="s">
        <v>103</v>
      </c>
      <c r="E10" s="27">
        <v>3</v>
      </c>
      <c r="F10" s="27">
        <v>700</v>
      </c>
      <c r="G10" s="27">
        <v>1</v>
      </c>
      <c r="H10" s="27">
        <v>1</v>
      </c>
      <c r="I10" s="27">
        <v>2.5</v>
      </c>
      <c r="J10" s="27">
        <v>0.5</v>
      </c>
      <c r="K10" s="27">
        <v>10</v>
      </c>
      <c r="L10" s="28" t="s">
        <v>2</v>
      </c>
      <c r="M10" s="29">
        <v>7000</v>
      </c>
      <c r="O10" s="6" t="s">
        <v>36</v>
      </c>
      <c r="AB10" s="22">
        <f t="shared" si="0"/>
        <v>700</v>
      </c>
      <c r="AC10" s="117">
        <f t="shared" si="1"/>
        <v>3500</v>
      </c>
      <c r="AD10" s="117"/>
      <c r="AE10" s="22">
        <f t="shared" si="2"/>
        <v>700</v>
      </c>
      <c r="AF10" s="26">
        <f t="shared" si="3"/>
        <v>0</v>
      </c>
      <c r="AG10" s="24">
        <f t="shared" si="4"/>
        <v>3500</v>
      </c>
    </row>
    <row r="11" spans="2:33" x14ac:dyDescent="0.2">
      <c r="B11" s="1" t="s">
        <v>31</v>
      </c>
      <c r="C11" s="32" t="s">
        <v>164</v>
      </c>
      <c r="D11" s="3" t="s">
        <v>3</v>
      </c>
      <c r="E11" s="27">
        <v>3</v>
      </c>
      <c r="F11" s="27">
        <v>1000</v>
      </c>
      <c r="G11" s="27">
        <v>1</v>
      </c>
      <c r="H11" s="27">
        <v>1</v>
      </c>
      <c r="I11" s="27">
        <v>2.5</v>
      </c>
      <c r="J11" s="27">
        <v>0.5</v>
      </c>
      <c r="K11" s="27">
        <v>10</v>
      </c>
      <c r="L11" s="28" t="s">
        <v>2</v>
      </c>
      <c r="M11" s="29">
        <v>15000</v>
      </c>
      <c r="O11" s="6" t="s">
        <v>36</v>
      </c>
      <c r="AB11" s="22">
        <f t="shared" si="0"/>
        <v>1000</v>
      </c>
      <c r="AC11" s="117">
        <f t="shared" si="1"/>
        <v>5000</v>
      </c>
      <c r="AD11" s="117"/>
      <c r="AE11" s="22">
        <f t="shared" si="2"/>
        <v>1000</v>
      </c>
      <c r="AF11" s="26">
        <f t="shared" si="3"/>
        <v>0</v>
      </c>
      <c r="AG11" s="24">
        <f t="shared" si="4"/>
        <v>5000</v>
      </c>
    </row>
    <row r="12" spans="2:33" x14ac:dyDescent="0.2">
      <c r="B12" s="1" t="s">
        <v>31</v>
      </c>
      <c r="C12" s="32" t="s">
        <v>164</v>
      </c>
      <c r="D12" s="3" t="s">
        <v>4</v>
      </c>
      <c r="E12" s="27">
        <v>3</v>
      </c>
      <c r="F12" s="27">
        <v>1800</v>
      </c>
      <c r="G12" s="27">
        <v>1</v>
      </c>
      <c r="H12" s="27">
        <v>1</v>
      </c>
      <c r="I12" s="27">
        <v>2.5</v>
      </c>
      <c r="J12" s="27">
        <v>0.5</v>
      </c>
      <c r="K12" s="27">
        <v>10</v>
      </c>
      <c r="L12" s="28" t="s">
        <v>2</v>
      </c>
      <c r="M12" s="29">
        <v>30000</v>
      </c>
      <c r="O12" s="6" t="s">
        <v>36</v>
      </c>
      <c r="AB12" s="22">
        <f t="shared" si="0"/>
        <v>1800</v>
      </c>
      <c r="AC12" s="117">
        <f t="shared" si="1"/>
        <v>9000</v>
      </c>
      <c r="AD12" s="117"/>
      <c r="AE12" s="22">
        <f t="shared" si="2"/>
        <v>1800</v>
      </c>
      <c r="AF12" s="26">
        <f t="shared" si="3"/>
        <v>0</v>
      </c>
      <c r="AG12" s="24">
        <f t="shared" si="4"/>
        <v>9000</v>
      </c>
    </row>
    <row r="13" spans="2:33" x14ac:dyDescent="0.2">
      <c r="B13" s="1" t="s">
        <v>31</v>
      </c>
      <c r="C13" s="32" t="s">
        <v>164</v>
      </c>
      <c r="D13" s="3" t="s">
        <v>5</v>
      </c>
      <c r="E13" s="27">
        <v>4</v>
      </c>
      <c r="F13" s="27">
        <v>2400</v>
      </c>
      <c r="G13" s="27">
        <v>1</v>
      </c>
      <c r="H13" s="27">
        <v>1</v>
      </c>
      <c r="I13" s="27">
        <v>2.5</v>
      </c>
      <c r="J13" s="27">
        <v>0.5</v>
      </c>
      <c r="K13" s="27">
        <v>10</v>
      </c>
      <c r="L13" s="28" t="s">
        <v>2</v>
      </c>
      <c r="M13" s="29">
        <v>52000</v>
      </c>
      <c r="O13" s="6" t="s">
        <v>36</v>
      </c>
      <c r="AB13" s="22">
        <f t="shared" si="0"/>
        <v>2400</v>
      </c>
      <c r="AC13" s="117">
        <f t="shared" si="1"/>
        <v>12000</v>
      </c>
      <c r="AD13" s="117"/>
      <c r="AE13" s="22">
        <f t="shared" si="2"/>
        <v>2400</v>
      </c>
      <c r="AF13" s="26">
        <f t="shared" si="3"/>
        <v>0</v>
      </c>
      <c r="AG13" s="24">
        <f t="shared" si="4"/>
        <v>12000</v>
      </c>
    </row>
    <row r="14" spans="2:33" x14ac:dyDescent="0.2">
      <c r="B14" s="1" t="s">
        <v>31</v>
      </c>
      <c r="C14" s="32" t="s">
        <v>164</v>
      </c>
      <c r="D14" s="3" t="s">
        <v>6</v>
      </c>
      <c r="E14" s="27">
        <v>4</v>
      </c>
      <c r="F14" s="27">
        <v>4600</v>
      </c>
      <c r="G14" s="27">
        <v>1</v>
      </c>
      <c r="H14" s="27">
        <v>1</v>
      </c>
      <c r="I14" s="27">
        <v>2.5</v>
      </c>
      <c r="J14" s="27">
        <v>0.5</v>
      </c>
      <c r="K14" s="27">
        <v>10</v>
      </c>
      <c r="L14" s="28" t="s">
        <v>2</v>
      </c>
      <c r="M14" s="29">
        <v>80000</v>
      </c>
      <c r="O14" s="6" t="s">
        <v>36</v>
      </c>
      <c r="AB14" s="22">
        <f t="shared" si="0"/>
        <v>4600</v>
      </c>
      <c r="AC14" s="117">
        <f t="shared" si="1"/>
        <v>23000</v>
      </c>
      <c r="AD14" s="117"/>
      <c r="AE14" s="22">
        <f t="shared" si="2"/>
        <v>4600</v>
      </c>
      <c r="AF14" s="26">
        <f t="shared" si="3"/>
        <v>0</v>
      </c>
      <c r="AG14" s="24">
        <f t="shared" si="4"/>
        <v>23000</v>
      </c>
    </row>
    <row r="15" spans="2:33" x14ac:dyDescent="0.2">
      <c r="B15" s="1" t="s">
        <v>31</v>
      </c>
      <c r="C15" s="32" t="s">
        <v>164</v>
      </c>
      <c r="D15" s="3" t="s">
        <v>7</v>
      </c>
      <c r="E15" s="27">
        <v>4</v>
      </c>
      <c r="F15" s="27">
        <v>6100</v>
      </c>
      <c r="G15" s="27">
        <v>1</v>
      </c>
      <c r="H15" s="27">
        <v>1</v>
      </c>
      <c r="I15" s="27">
        <v>2.5</v>
      </c>
      <c r="J15" s="27">
        <v>0.5</v>
      </c>
      <c r="K15" s="27">
        <v>10</v>
      </c>
      <c r="L15" s="28" t="s">
        <v>2</v>
      </c>
      <c r="M15" s="29">
        <v>100000</v>
      </c>
      <c r="O15" s="6" t="s">
        <v>36</v>
      </c>
      <c r="AB15" s="22">
        <f t="shared" si="0"/>
        <v>6100</v>
      </c>
      <c r="AC15" s="117">
        <f t="shared" si="1"/>
        <v>30500</v>
      </c>
      <c r="AD15" s="117"/>
      <c r="AE15" s="22">
        <f t="shared" si="2"/>
        <v>6100</v>
      </c>
      <c r="AF15" s="26">
        <f t="shared" si="3"/>
        <v>0</v>
      </c>
      <c r="AG15" s="24">
        <f t="shared" si="4"/>
        <v>30500</v>
      </c>
    </row>
    <row r="16" spans="2:33" x14ac:dyDescent="0.2">
      <c r="B16" s="1" t="s">
        <v>31</v>
      </c>
      <c r="C16" s="32" t="s">
        <v>164</v>
      </c>
      <c r="D16" s="3" t="s">
        <v>8</v>
      </c>
      <c r="E16" s="27">
        <v>5</v>
      </c>
      <c r="F16" s="27">
        <v>11000</v>
      </c>
      <c r="G16" s="27">
        <v>1</v>
      </c>
      <c r="H16" s="27">
        <v>1</v>
      </c>
      <c r="I16" s="27">
        <v>2.5</v>
      </c>
      <c r="J16" s="27">
        <v>0.5</v>
      </c>
      <c r="K16" s="27">
        <v>10</v>
      </c>
      <c r="L16" s="28" t="s">
        <v>2</v>
      </c>
      <c r="M16" s="29">
        <v>300000</v>
      </c>
      <c r="O16" s="6" t="s">
        <v>36</v>
      </c>
      <c r="AB16" s="22">
        <f t="shared" si="0"/>
        <v>11000</v>
      </c>
      <c r="AC16" s="117">
        <f t="shared" si="1"/>
        <v>55000</v>
      </c>
      <c r="AD16" s="117"/>
      <c r="AE16" s="22">
        <f t="shared" si="2"/>
        <v>11000</v>
      </c>
      <c r="AF16" s="26">
        <f t="shared" si="3"/>
        <v>0</v>
      </c>
      <c r="AG16" s="24">
        <f t="shared" si="4"/>
        <v>55000</v>
      </c>
    </row>
    <row r="17" spans="2:33" x14ac:dyDescent="0.2">
      <c r="B17" s="1" t="s">
        <v>31</v>
      </c>
      <c r="C17" s="32" t="s">
        <v>165</v>
      </c>
      <c r="D17" s="3" t="s">
        <v>9</v>
      </c>
      <c r="E17" s="27">
        <v>3</v>
      </c>
      <c r="F17" s="27">
        <v>350</v>
      </c>
      <c r="G17" s="27">
        <v>1</v>
      </c>
      <c r="H17" s="27">
        <v>3</v>
      </c>
      <c r="I17" s="27">
        <v>6</v>
      </c>
      <c r="J17" s="27">
        <v>0.2</v>
      </c>
      <c r="K17" s="27">
        <v>7</v>
      </c>
      <c r="L17" s="28" t="s">
        <v>2</v>
      </c>
      <c r="M17" s="29">
        <v>7500</v>
      </c>
      <c r="O17" s="6" t="s">
        <v>36</v>
      </c>
      <c r="AB17" s="22">
        <f>F17*G17</f>
        <v>350</v>
      </c>
      <c r="AC17" s="117">
        <f>AB17*$AC$2</f>
        <v>1750</v>
      </c>
      <c r="AD17" s="117"/>
      <c r="AE17" s="22">
        <f>F17*G17*H17</f>
        <v>1050</v>
      </c>
      <c r="AF17" s="26">
        <f t="shared" si="3"/>
        <v>0.40000000000000008</v>
      </c>
      <c r="AG17" s="24">
        <f t="shared" si="4"/>
        <v>4900</v>
      </c>
    </row>
    <row r="18" spans="2:33" x14ac:dyDescent="0.2">
      <c r="B18" s="1" t="s">
        <v>31</v>
      </c>
      <c r="C18" s="32" t="s">
        <v>165</v>
      </c>
      <c r="D18" s="3" t="s">
        <v>10</v>
      </c>
      <c r="E18" s="27">
        <v>3</v>
      </c>
      <c r="F18" s="27">
        <v>500</v>
      </c>
      <c r="G18" s="27">
        <v>1</v>
      </c>
      <c r="H18" s="27">
        <v>3</v>
      </c>
      <c r="I18" s="27">
        <v>6</v>
      </c>
      <c r="J18" s="27">
        <v>0.2</v>
      </c>
      <c r="K18" s="27">
        <v>7</v>
      </c>
      <c r="L18" s="28" t="s">
        <v>2</v>
      </c>
      <c r="M18" s="29">
        <v>16000</v>
      </c>
      <c r="O18" s="6" t="s">
        <v>36</v>
      </c>
      <c r="AB18" s="22">
        <f t="shared" si="0"/>
        <v>500</v>
      </c>
      <c r="AC18" s="117">
        <f t="shared" si="1"/>
        <v>2500</v>
      </c>
      <c r="AD18" s="117"/>
      <c r="AE18" s="22">
        <f t="shared" si="2"/>
        <v>1500</v>
      </c>
      <c r="AF18" s="26">
        <f t="shared" si="3"/>
        <v>0.40000000000000008</v>
      </c>
      <c r="AG18" s="24">
        <f t="shared" si="4"/>
        <v>7000</v>
      </c>
    </row>
    <row r="19" spans="2:33" x14ac:dyDescent="0.2">
      <c r="B19" s="1" t="s">
        <v>31</v>
      </c>
      <c r="C19" s="32" t="s">
        <v>165</v>
      </c>
      <c r="D19" s="3" t="s">
        <v>11</v>
      </c>
      <c r="E19" s="27">
        <v>3</v>
      </c>
      <c r="F19" s="27">
        <v>900</v>
      </c>
      <c r="G19" s="27">
        <v>1</v>
      </c>
      <c r="H19" s="27">
        <v>3</v>
      </c>
      <c r="I19" s="27">
        <v>6</v>
      </c>
      <c r="J19" s="27">
        <v>0.2</v>
      </c>
      <c r="K19" s="27">
        <v>7</v>
      </c>
      <c r="L19" s="28" t="s">
        <v>2</v>
      </c>
      <c r="M19" s="29">
        <v>32000</v>
      </c>
      <c r="O19" s="6" t="s">
        <v>36</v>
      </c>
      <c r="AB19" s="22">
        <f t="shared" si="0"/>
        <v>900</v>
      </c>
      <c r="AC19" s="117">
        <f t="shared" si="1"/>
        <v>4500</v>
      </c>
      <c r="AD19" s="117"/>
      <c r="AE19" s="22">
        <f t="shared" si="2"/>
        <v>2700</v>
      </c>
      <c r="AF19" s="26">
        <f t="shared" si="3"/>
        <v>0.40000000000000008</v>
      </c>
      <c r="AG19" s="24">
        <f t="shared" si="4"/>
        <v>12600</v>
      </c>
    </row>
    <row r="20" spans="2:33" x14ac:dyDescent="0.2">
      <c r="B20" s="1" t="s">
        <v>31</v>
      </c>
      <c r="C20" s="32" t="s">
        <v>165</v>
      </c>
      <c r="D20" s="3" t="s">
        <v>12</v>
      </c>
      <c r="E20" s="27">
        <v>4</v>
      </c>
      <c r="F20" s="27">
        <v>1200</v>
      </c>
      <c r="G20" s="27">
        <v>1</v>
      </c>
      <c r="H20" s="27">
        <v>3</v>
      </c>
      <c r="I20" s="27">
        <v>6</v>
      </c>
      <c r="J20" s="27">
        <v>0.2</v>
      </c>
      <c r="K20" s="27">
        <v>7</v>
      </c>
      <c r="L20" s="28" t="s">
        <v>2</v>
      </c>
      <c r="M20" s="29">
        <v>56000</v>
      </c>
      <c r="O20" s="6" t="s">
        <v>36</v>
      </c>
      <c r="AB20" s="22">
        <f t="shared" si="0"/>
        <v>1200</v>
      </c>
      <c r="AC20" s="117">
        <f t="shared" si="1"/>
        <v>6000</v>
      </c>
      <c r="AD20" s="117"/>
      <c r="AE20" s="22">
        <f t="shared" si="2"/>
        <v>3600</v>
      </c>
      <c r="AF20" s="26">
        <f t="shared" si="3"/>
        <v>0.40000000000000008</v>
      </c>
      <c r="AG20" s="24">
        <f t="shared" si="4"/>
        <v>16800</v>
      </c>
    </row>
    <row r="21" spans="2:33" x14ac:dyDescent="0.2">
      <c r="B21" s="1" t="s">
        <v>31</v>
      </c>
      <c r="C21" s="32" t="s">
        <v>165</v>
      </c>
      <c r="D21" s="3" t="s">
        <v>13</v>
      </c>
      <c r="E21" s="27">
        <v>4</v>
      </c>
      <c r="F21" s="27">
        <v>2300</v>
      </c>
      <c r="G21" s="27">
        <v>1</v>
      </c>
      <c r="H21" s="27">
        <v>3</v>
      </c>
      <c r="I21" s="27">
        <v>6</v>
      </c>
      <c r="J21" s="27">
        <v>0.2</v>
      </c>
      <c r="K21" s="27">
        <v>7</v>
      </c>
      <c r="L21" s="28" t="s">
        <v>2</v>
      </c>
      <c r="M21" s="29">
        <v>88000</v>
      </c>
      <c r="O21" s="6" t="s">
        <v>36</v>
      </c>
      <c r="AB21" s="22">
        <f t="shared" si="0"/>
        <v>2300</v>
      </c>
      <c r="AC21" s="117">
        <f t="shared" si="1"/>
        <v>11500</v>
      </c>
      <c r="AD21" s="117"/>
      <c r="AE21" s="22">
        <f t="shared" si="2"/>
        <v>6900</v>
      </c>
      <c r="AF21" s="26">
        <f t="shared" si="3"/>
        <v>0.40000000000000008</v>
      </c>
      <c r="AG21" s="24">
        <f t="shared" si="4"/>
        <v>32200</v>
      </c>
    </row>
    <row r="22" spans="2:33" x14ac:dyDescent="0.2">
      <c r="B22" s="1" t="s">
        <v>31</v>
      </c>
      <c r="C22" s="32" t="s">
        <v>165</v>
      </c>
      <c r="D22" s="3" t="s">
        <v>14</v>
      </c>
      <c r="E22" s="27">
        <v>4</v>
      </c>
      <c r="F22" s="27">
        <v>3050</v>
      </c>
      <c r="G22" s="27">
        <v>1</v>
      </c>
      <c r="H22" s="27">
        <v>3</v>
      </c>
      <c r="I22" s="27">
        <v>6</v>
      </c>
      <c r="J22" s="27">
        <v>0.2</v>
      </c>
      <c r="K22" s="27">
        <v>7</v>
      </c>
      <c r="L22" s="28" t="s">
        <v>2</v>
      </c>
      <c r="M22" s="29">
        <v>115000</v>
      </c>
      <c r="O22" s="6" t="s">
        <v>36</v>
      </c>
      <c r="AB22" s="22">
        <f t="shared" si="0"/>
        <v>3050</v>
      </c>
      <c r="AC22" s="117">
        <f t="shared" si="1"/>
        <v>15250</v>
      </c>
      <c r="AD22" s="117"/>
      <c r="AE22" s="22">
        <f t="shared" si="2"/>
        <v>9150</v>
      </c>
      <c r="AF22" s="26">
        <f t="shared" si="3"/>
        <v>0.40000000000000008</v>
      </c>
      <c r="AG22" s="24">
        <f t="shared" si="4"/>
        <v>42700</v>
      </c>
    </row>
    <row r="23" spans="2:33" x14ac:dyDescent="0.2">
      <c r="B23" s="1" t="s">
        <v>31</v>
      </c>
      <c r="C23" s="32" t="s">
        <v>165</v>
      </c>
      <c r="D23" s="3" t="s">
        <v>15</v>
      </c>
      <c r="E23" s="27">
        <v>5</v>
      </c>
      <c r="F23" s="27">
        <v>5500</v>
      </c>
      <c r="G23" s="27">
        <v>1</v>
      </c>
      <c r="H23" s="27">
        <v>3</v>
      </c>
      <c r="I23" s="27">
        <v>6</v>
      </c>
      <c r="J23" s="27">
        <v>0.2</v>
      </c>
      <c r="K23" s="27">
        <v>7</v>
      </c>
      <c r="L23" s="28" t="s">
        <v>2</v>
      </c>
      <c r="M23" s="29">
        <v>320000</v>
      </c>
      <c r="O23" s="6" t="s">
        <v>36</v>
      </c>
      <c r="AB23" s="22">
        <f t="shared" si="0"/>
        <v>5500</v>
      </c>
      <c r="AC23" s="117">
        <f t="shared" si="1"/>
        <v>27500</v>
      </c>
      <c r="AD23" s="117"/>
      <c r="AE23" s="22">
        <f t="shared" si="2"/>
        <v>16500</v>
      </c>
      <c r="AF23" s="26">
        <f t="shared" si="3"/>
        <v>0.40000000000000008</v>
      </c>
      <c r="AG23" s="24">
        <f t="shared" si="4"/>
        <v>77000</v>
      </c>
    </row>
    <row r="24" spans="2:33" x14ac:dyDescent="0.2">
      <c r="B24" s="1" t="s">
        <v>31</v>
      </c>
      <c r="C24" s="32" t="s">
        <v>166</v>
      </c>
      <c r="D24" s="3" t="s">
        <v>17</v>
      </c>
      <c r="E24" s="27">
        <v>3</v>
      </c>
      <c r="F24" s="27">
        <v>210</v>
      </c>
      <c r="G24" s="27">
        <v>5</v>
      </c>
      <c r="H24" s="27">
        <v>1</v>
      </c>
      <c r="I24" s="27">
        <v>4</v>
      </c>
      <c r="J24" s="27">
        <v>0.75</v>
      </c>
      <c r="K24" s="27">
        <v>6</v>
      </c>
      <c r="L24" s="28" t="s">
        <v>24</v>
      </c>
      <c r="M24" s="29">
        <v>7500</v>
      </c>
      <c r="O24" s="6" t="s">
        <v>36</v>
      </c>
      <c r="AB24" s="22">
        <f t="shared" si="0"/>
        <v>1050</v>
      </c>
      <c r="AC24" s="117">
        <f t="shared" si="1"/>
        <v>5250</v>
      </c>
      <c r="AD24" s="117"/>
      <c r="AE24" s="22">
        <f t="shared" si="2"/>
        <v>1050</v>
      </c>
      <c r="AF24" s="26">
        <f t="shared" si="3"/>
        <v>0</v>
      </c>
      <c r="AG24" s="24">
        <f t="shared" si="4"/>
        <v>3150</v>
      </c>
    </row>
    <row r="25" spans="2:33" x14ac:dyDescent="0.2">
      <c r="B25" s="1" t="s">
        <v>31</v>
      </c>
      <c r="C25" s="32" t="s">
        <v>166</v>
      </c>
      <c r="D25" s="3" t="s">
        <v>18</v>
      </c>
      <c r="E25" s="27">
        <v>3</v>
      </c>
      <c r="F25" s="27">
        <v>300</v>
      </c>
      <c r="G25" s="27">
        <v>5</v>
      </c>
      <c r="H25" s="27">
        <v>1</v>
      </c>
      <c r="I25" s="27">
        <v>4</v>
      </c>
      <c r="J25" s="27">
        <v>0.75</v>
      </c>
      <c r="K25" s="27">
        <v>6</v>
      </c>
      <c r="L25" s="28" t="s">
        <v>24</v>
      </c>
      <c r="M25" s="29">
        <v>16000</v>
      </c>
      <c r="O25" s="6" t="s">
        <v>36</v>
      </c>
      <c r="AB25" s="22">
        <f t="shared" si="0"/>
        <v>1500</v>
      </c>
      <c r="AC25" s="117">
        <f t="shared" si="1"/>
        <v>7500</v>
      </c>
      <c r="AD25" s="117"/>
      <c r="AE25" s="22">
        <f t="shared" si="2"/>
        <v>1500</v>
      </c>
      <c r="AF25" s="26">
        <f t="shared" si="3"/>
        <v>0</v>
      </c>
      <c r="AG25" s="24">
        <f t="shared" si="4"/>
        <v>4500</v>
      </c>
    </row>
    <row r="26" spans="2:33" x14ac:dyDescent="0.2">
      <c r="B26" s="1" t="s">
        <v>31</v>
      </c>
      <c r="C26" s="32" t="s">
        <v>166</v>
      </c>
      <c r="D26" s="3" t="s">
        <v>19</v>
      </c>
      <c r="E26" s="27">
        <v>3</v>
      </c>
      <c r="F26" s="27">
        <v>540</v>
      </c>
      <c r="G26" s="27">
        <v>5</v>
      </c>
      <c r="H26" s="27">
        <v>1</v>
      </c>
      <c r="I26" s="27">
        <v>4</v>
      </c>
      <c r="J26" s="27">
        <v>0.75</v>
      </c>
      <c r="K26" s="27">
        <v>6</v>
      </c>
      <c r="L26" s="28" t="s">
        <v>24</v>
      </c>
      <c r="M26" s="29">
        <v>32000</v>
      </c>
      <c r="O26" s="6" t="s">
        <v>36</v>
      </c>
      <c r="AB26" s="22">
        <f t="shared" si="0"/>
        <v>2700</v>
      </c>
      <c r="AC26" s="117">
        <f t="shared" si="1"/>
        <v>13500</v>
      </c>
      <c r="AD26" s="117"/>
      <c r="AE26" s="22">
        <f t="shared" si="2"/>
        <v>2700</v>
      </c>
      <c r="AF26" s="26">
        <f t="shared" si="3"/>
        <v>0</v>
      </c>
      <c r="AG26" s="24">
        <f t="shared" si="4"/>
        <v>8100</v>
      </c>
    </row>
    <row r="27" spans="2:33" x14ac:dyDescent="0.2">
      <c r="B27" s="1" t="s">
        <v>31</v>
      </c>
      <c r="C27" s="32" t="s">
        <v>166</v>
      </c>
      <c r="D27" s="3" t="s">
        <v>20</v>
      </c>
      <c r="E27" s="27">
        <v>4</v>
      </c>
      <c r="F27" s="27">
        <v>720</v>
      </c>
      <c r="G27" s="27">
        <v>5</v>
      </c>
      <c r="H27" s="27">
        <v>1</v>
      </c>
      <c r="I27" s="27">
        <v>4</v>
      </c>
      <c r="J27" s="27">
        <v>0.75</v>
      </c>
      <c r="K27" s="27">
        <v>6</v>
      </c>
      <c r="L27" s="28" t="s">
        <v>24</v>
      </c>
      <c r="M27" s="29">
        <v>56000</v>
      </c>
      <c r="O27" s="6" t="s">
        <v>36</v>
      </c>
      <c r="AB27" s="22">
        <f t="shared" si="0"/>
        <v>3600</v>
      </c>
      <c r="AC27" s="117">
        <f t="shared" si="1"/>
        <v>18000</v>
      </c>
      <c r="AD27" s="117"/>
      <c r="AE27" s="22">
        <f t="shared" si="2"/>
        <v>3600</v>
      </c>
      <c r="AF27" s="26">
        <f t="shared" si="3"/>
        <v>0</v>
      </c>
      <c r="AG27" s="24">
        <f t="shared" si="4"/>
        <v>10800</v>
      </c>
    </row>
    <row r="28" spans="2:33" x14ac:dyDescent="0.2">
      <c r="B28" s="1" t="s">
        <v>31</v>
      </c>
      <c r="C28" s="32" t="s">
        <v>166</v>
      </c>
      <c r="D28" s="3" t="s">
        <v>21</v>
      </c>
      <c r="E28" s="27">
        <v>4</v>
      </c>
      <c r="F28" s="27">
        <v>1380</v>
      </c>
      <c r="G28" s="27">
        <v>5</v>
      </c>
      <c r="H28" s="27">
        <v>1</v>
      </c>
      <c r="I28" s="27">
        <v>4</v>
      </c>
      <c r="J28" s="27">
        <v>0.75</v>
      </c>
      <c r="K28" s="27">
        <v>6</v>
      </c>
      <c r="L28" s="28" t="s">
        <v>24</v>
      </c>
      <c r="M28" s="29">
        <v>88000</v>
      </c>
      <c r="O28" s="6" t="s">
        <v>36</v>
      </c>
      <c r="AB28" s="22">
        <f t="shared" si="0"/>
        <v>6900</v>
      </c>
      <c r="AC28" s="117">
        <f t="shared" si="1"/>
        <v>34500</v>
      </c>
      <c r="AD28" s="117"/>
      <c r="AE28" s="22">
        <f t="shared" si="2"/>
        <v>6900</v>
      </c>
      <c r="AF28" s="26">
        <f t="shared" si="3"/>
        <v>0</v>
      </c>
      <c r="AG28" s="24">
        <f t="shared" si="4"/>
        <v>20700</v>
      </c>
    </row>
    <row r="29" spans="2:33" x14ac:dyDescent="0.2">
      <c r="B29" s="1" t="s">
        <v>31</v>
      </c>
      <c r="C29" s="32" t="s">
        <v>166</v>
      </c>
      <c r="D29" s="3" t="s">
        <v>22</v>
      </c>
      <c r="E29" s="27">
        <v>4</v>
      </c>
      <c r="F29" s="27">
        <v>1830</v>
      </c>
      <c r="G29" s="27">
        <v>5</v>
      </c>
      <c r="H29" s="27">
        <v>1</v>
      </c>
      <c r="I29" s="27">
        <v>4</v>
      </c>
      <c r="J29" s="27">
        <v>0.75</v>
      </c>
      <c r="K29" s="27">
        <v>6</v>
      </c>
      <c r="L29" s="28" t="s">
        <v>24</v>
      </c>
      <c r="M29" s="29">
        <v>115000</v>
      </c>
      <c r="O29" s="6" t="s">
        <v>36</v>
      </c>
      <c r="AB29" s="22">
        <f t="shared" si="0"/>
        <v>9150</v>
      </c>
      <c r="AC29" s="117">
        <f t="shared" si="1"/>
        <v>45750</v>
      </c>
      <c r="AD29" s="117"/>
      <c r="AE29" s="22">
        <f t="shared" si="2"/>
        <v>9150</v>
      </c>
      <c r="AF29" s="26">
        <f t="shared" si="3"/>
        <v>0</v>
      </c>
      <c r="AG29" s="24">
        <f t="shared" si="4"/>
        <v>27450</v>
      </c>
    </row>
    <row r="30" spans="2:33" x14ac:dyDescent="0.2">
      <c r="B30" s="1" t="s">
        <v>31</v>
      </c>
      <c r="C30" s="32" t="s">
        <v>166</v>
      </c>
      <c r="D30" s="3" t="s">
        <v>23</v>
      </c>
      <c r="E30" s="27">
        <v>5</v>
      </c>
      <c r="F30" s="27">
        <v>3300</v>
      </c>
      <c r="G30" s="27">
        <v>5</v>
      </c>
      <c r="H30" s="27">
        <v>1</v>
      </c>
      <c r="I30" s="27">
        <v>4</v>
      </c>
      <c r="J30" s="27">
        <v>0.75</v>
      </c>
      <c r="K30" s="27">
        <v>6</v>
      </c>
      <c r="L30" s="28" t="s">
        <v>24</v>
      </c>
      <c r="M30" s="29">
        <v>320000</v>
      </c>
      <c r="O30" s="6" t="s">
        <v>36</v>
      </c>
      <c r="AB30" s="22">
        <f t="shared" si="0"/>
        <v>16500</v>
      </c>
      <c r="AC30" s="117">
        <f t="shared" si="1"/>
        <v>82500</v>
      </c>
      <c r="AD30" s="117"/>
      <c r="AE30" s="22">
        <f t="shared" si="2"/>
        <v>16500</v>
      </c>
      <c r="AF30" s="26">
        <f t="shared" si="3"/>
        <v>0</v>
      </c>
      <c r="AG30" s="24">
        <f t="shared" si="4"/>
        <v>49500</v>
      </c>
    </row>
    <row r="31" spans="2:33" x14ac:dyDescent="0.2">
      <c r="B31" s="1" t="s">
        <v>32</v>
      </c>
      <c r="C31" s="32" t="s">
        <v>167</v>
      </c>
      <c r="D31" s="3" t="s">
        <v>33</v>
      </c>
      <c r="E31" s="27">
        <v>3</v>
      </c>
      <c r="F31" s="27">
        <v>500</v>
      </c>
      <c r="G31" s="27">
        <v>1</v>
      </c>
      <c r="H31" s="27">
        <v>3</v>
      </c>
      <c r="I31" s="27">
        <v>8</v>
      </c>
      <c r="J31" s="27">
        <v>0.3</v>
      </c>
      <c r="K31" s="27">
        <v>12</v>
      </c>
      <c r="L31" s="28" t="s">
        <v>2</v>
      </c>
      <c r="M31" s="29">
        <v>7000</v>
      </c>
      <c r="O31" s="6" t="s">
        <v>36</v>
      </c>
      <c r="AB31" s="22">
        <f t="shared" si="0"/>
        <v>500</v>
      </c>
      <c r="AC31" s="117">
        <f t="shared" si="1"/>
        <v>2500</v>
      </c>
      <c r="AD31" s="117"/>
      <c r="AE31" s="22">
        <f t="shared" si="2"/>
        <v>1500</v>
      </c>
      <c r="AF31" s="26">
        <f t="shared" si="3"/>
        <v>0.59999999999999987</v>
      </c>
      <c r="AG31" s="24">
        <f t="shared" si="4"/>
        <v>4500</v>
      </c>
    </row>
    <row r="32" spans="2:33" x14ac:dyDescent="0.2">
      <c r="B32" s="1" t="s">
        <v>32</v>
      </c>
      <c r="C32" s="32" t="s">
        <v>167</v>
      </c>
      <c r="D32" s="3" t="s">
        <v>34</v>
      </c>
      <c r="E32" s="27">
        <v>3</v>
      </c>
      <c r="F32" s="27">
        <v>700</v>
      </c>
      <c r="G32" s="27">
        <v>1</v>
      </c>
      <c r="H32" s="27">
        <v>3</v>
      </c>
      <c r="I32" s="27">
        <v>8</v>
      </c>
      <c r="J32" s="27">
        <v>0.5</v>
      </c>
      <c r="K32" s="27">
        <v>12</v>
      </c>
      <c r="L32" s="28" t="s">
        <v>2</v>
      </c>
      <c r="M32" s="29">
        <v>16000</v>
      </c>
      <c r="O32" s="6" t="s">
        <v>36</v>
      </c>
      <c r="AB32" s="22">
        <f t="shared" si="0"/>
        <v>700</v>
      </c>
      <c r="AC32" s="117">
        <f t="shared" si="1"/>
        <v>3500</v>
      </c>
      <c r="AD32" s="117"/>
      <c r="AE32" s="22">
        <f t="shared" si="2"/>
        <v>2100</v>
      </c>
      <c r="AF32" s="26">
        <f t="shared" si="3"/>
        <v>1</v>
      </c>
      <c r="AG32" s="24">
        <f t="shared" si="4"/>
        <v>3500</v>
      </c>
    </row>
    <row r="33" spans="2:33" x14ac:dyDescent="0.2">
      <c r="B33" s="1" t="s">
        <v>32</v>
      </c>
      <c r="C33" s="32" t="s">
        <v>167</v>
      </c>
      <c r="D33" s="3" t="s">
        <v>35</v>
      </c>
      <c r="E33" s="27">
        <v>3</v>
      </c>
      <c r="F33" s="27">
        <v>1200</v>
      </c>
      <c r="G33" s="27">
        <v>1</v>
      </c>
      <c r="H33" s="27">
        <v>4</v>
      </c>
      <c r="I33" s="27">
        <v>9</v>
      </c>
      <c r="J33" s="27">
        <v>0.5</v>
      </c>
      <c r="K33" s="27">
        <v>12</v>
      </c>
      <c r="L33" s="28" t="s">
        <v>2</v>
      </c>
      <c r="M33" s="29">
        <v>30000</v>
      </c>
      <c r="O33" s="6" t="s">
        <v>36</v>
      </c>
      <c r="P33" s="7" t="s">
        <v>107</v>
      </c>
      <c r="AB33" s="22">
        <f t="shared" si="0"/>
        <v>1200</v>
      </c>
      <c r="AC33" s="117">
        <f t="shared" si="1"/>
        <v>6000</v>
      </c>
      <c r="AD33" s="117"/>
      <c r="AE33" s="22">
        <f t="shared" si="2"/>
        <v>4800</v>
      </c>
      <c r="AF33" s="26">
        <f t="shared" si="3"/>
        <v>1.5</v>
      </c>
      <c r="AG33" s="24">
        <f t="shared" si="4"/>
        <v>6000</v>
      </c>
    </row>
    <row r="34" spans="2:33" x14ac:dyDescent="0.2">
      <c r="B34" s="1" t="s">
        <v>32</v>
      </c>
      <c r="C34" s="32" t="s">
        <v>167</v>
      </c>
      <c r="D34" s="3" t="s">
        <v>37</v>
      </c>
      <c r="E34" s="27">
        <v>4</v>
      </c>
      <c r="F34" s="27">
        <v>1600</v>
      </c>
      <c r="G34" s="27">
        <v>1</v>
      </c>
      <c r="H34" s="27">
        <v>4</v>
      </c>
      <c r="I34" s="27">
        <v>9</v>
      </c>
      <c r="J34" s="27">
        <v>0.5</v>
      </c>
      <c r="K34" s="27">
        <v>12</v>
      </c>
      <c r="L34" s="28" t="s">
        <v>2</v>
      </c>
      <c r="M34" s="29">
        <v>58000</v>
      </c>
      <c r="O34" s="6" t="s">
        <v>36</v>
      </c>
      <c r="P34" s="7" t="s">
        <v>108</v>
      </c>
      <c r="AB34" s="22">
        <f t="shared" si="0"/>
        <v>1600</v>
      </c>
      <c r="AC34" s="117">
        <f t="shared" si="1"/>
        <v>8000</v>
      </c>
      <c r="AD34" s="117"/>
      <c r="AE34" s="22">
        <f t="shared" si="2"/>
        <v>6400</v>
      </c>
      <c r="AF34" s="26">
        <f t="shared" si="3"/>
        <v>1.5</v>
      </c>
      <c r="AG34" s="24">
        <f t="shared" si="4"/>
        <v>8000</v>
      </c>
    </row>
    <row r="35" spans="2:33" x14ac:dyDescent="0.2">
      <c r="B35" s="1" t="s">
        <v>32</v>
      </c>
      <c r="D35" s="3" t="s">
        <v>38</v>
      </c>
      <c r="E35" s="27">
        <v>3</v>
      </c>
      <c r="F35" s="27">
        <v>1200</v>
      </c>
      <c r="G35" s="27">
        <v>1</v>
      </c>
      <c r="H35" s="27">
        <v>4</v>
      </c>
      <c r="I35" s="27">
        <v>10</v>
      </c>
      <c r="J35" s="27">
        <v>1.5</v>
      </c>
      <c r="K35" s="27">
        <v>9</v>
      </c>
      <c r="L35" s="28" t="s">
        <v>2</v>
      </c>
      <c r="M35" s="29">
        <v>53000</v>
      </c>
      <c r="O35" s="6" t="s">
        <v>42</v>
      </c>
      <c r="Q35" s="4" t="s">
        <v>44</v>
      </c>
      <c r="R35" s="4">
        <v>1</v>
      </c>
      <c r="AB35" s="22">
        <f t="shared" si="0"/>
        <v>1200</v>
      </c>
      <c r="AC35" s="117">
        <f t="shared" si="1"/>
        <v>6000</v>
      </c>
      <c r="AD35" s="117"/>
      <c r="AE35" s="22">
        <f t="shared" si="2"/>
        <v>4800</v>
      </c>
      <c r="AF35" s="26">
        <f t="shared" si="3"/>
        <v>4.5</v>
      </c>
      <c r="AG35" s="24">
        <f t="shared" si="4"/>
        <v>1200</v>
      </c>
    </row>
    <row r="36" spans="2:33" x14ac:dyDescent="0.2">
      <c r="B36" s="1" t="s">
        <v>32</v>
      </c>
      <c r="D36" s="3" t="s">
        <v>47</v>
      </c>
      <c r="E36" s="27">
        <v>3</v>
      </c>
      <c r="F36" s="27">
        <v>1500</v>
      </c>
      <c r="G36" s="27">
        <v>1</v>
      </c>
      <c r="H36" s="27">
        <v>2</v>
      </c>
      <c r="I36" s="27">
        <v>7.5</v>
      </c>
      <c r="J36" s="27">
        <v>1.5</v>
      </c>
      <c r="K36" s="27">
        <v>9</v>
      </c>
      <c r="L36" s="28" t="s">
        <v>2</v>
      </c>
      <c r="M36" s="29">
        <v>58000</v>
      </c>
      <c r="O36" s="6" t="s">
        <v>42</v>
      </c>
      <c r="Q36" s="4" t="s">
        <v>48</v>
      </c>
      <c r="R36" s="4">
        <v>1</v>
      </c>
      <c r="AB36" s="22">
        <f t="shared" si="0"/>
        <v>1500</v>
      </c>
      <c r="AC36" s="117">
        <f t="shared" si="1"/>
        <v>7500</v>
      </c>
      <c r="AD36" s="117"/>
      <c r="AE36" s="22">
        <f t="shared" si="2"/>
        <v>3000</v>
      </c>
      <c r="AF36" s="26">
        <f t="shared" si="3"/>
        <v>1.5</v>
      </c>
      <c r="AG36" s="24">
        <f t="shared" si="4"/>
        <v>1500</v>
      </c>
    </row>
    <row r="37" spans="2:33" x14ac:dyDescent="0.2">
      <c r="B37" s="1" t="s">
        <v>32</v>
      </c>
      <c r="D37" s="3" t="s">
        <v>49</v>
      </c>
      <c r="E37" s="27">
        <v>3</v>
      </c>
      <c r="F37" s="27">
        <v>1500</v>
      </c>
      <c r="G37" s="27">
        <v>1</v>
      </c>
      <c r="H37" s="27">
        <v>2</v>
      </c>
      <c r="I37" s="27">
        <v>5</v>
      </c>
      <c r="J37" s="27">
        <v>1.5</v>
      </c>
      <c r="K37" s="27">
        <v>9</v>
      </c>
      <c r="L37" s="28" t="s">
        <v>2</v>
      </c>
      <c r="M37" s="29">
        <v>58000</v>
      </c>
      <c r="O37" s="6" t="s">
        <v>42</v>
      </c>
      <c r="Q37" s="4" t="s">
        <v>50</v>
      </c>
      <c r="R37" s="4">
        <v>1</v>
      </c>
      <c r="AB37" s="22">
        <f t="shared" si="0"/>
        <v>1500</v>
      </c>
      <c r="AC37" s="117">
        <f t="shared" si="1"/>
        <v>7500</v>
      </c>
      <c r="AD37" s="117"/>
      <c r="AE37" s="22">
        <f t="shared" si="2"/>
        <v>3000</v>
      </c>
      <c r="AF37" s="26">
        <f t="shared" si="3"/>
        <v>1.5</v>
      </c>
      <c r="AG37" s="24">
        <f t="shared" si="4"/>
        <v>1500</v>
      </c>
    </row>
    <row r="38" spans="2:33" x14ac:dyDescent="0.2">
      <c r="B38" s="1" t="s">
        <v>32</v>
      </c>
      <c r="C38" s="32" t="s">
        <v>167</v>
      </c>
      <c r="D38" s="3" t="s">
        <v>51</v>
      </c>
      <c r="E38" s="27">
        <v>4</v>
      </c>
      <c r="F38" s="27">
        <v>2400</v>
      </c>
      <c r="G38" s="27">
        <v>1</v>
      </c>
      <c r="H38" s="27">
        <v>6</v>
      </c>
      <c r="I38" s="27">
        <v>10</v>
      </c>
      <c r="J38" s="27">
        <v>0.5</v>
      </c>
      <c r="K38" s="27">
        <v>12</v>
      </c>
      <c r="L38" s="28" t="s">
        <v>2</v>
      </c>
      <c r="M38" s="29">
        <v>81000</v>
      </c>
      <c r="O38" s="6" t="s">
        <v>36</v>
      </c>
      <c r="P38" s="7" t="s">
        <v>108</v>
      </c>
      <c r="AB38" s="22">
        <f t="shared" si="0"/>
        <v>2400</v>
      </c>
      <c r="AC38" s="117">
        <f t="shared" si="1"/>
        <v>12000</v>
      </c>
      <c r="AD38" s="117"/>
      <c r="AE38" s="22">
        <f t="shared" si="2"/>
        <v>14400</v>
      </c>
      <c r="AF38" s="26">
        <f t="shared" si="3"/>
        <v>2.5</v>
      </c>
      <c r="AG38" s="24">
        <f t="shared" si="4"/>
        <v>12000</v>
      </c>
    </row>
    <row r="39" spans="2:33" x14ac:dyDescent="0.2">
      <c r="B39" s="1" t="s">
        <v>32</v>
      </c>
      <c r="C39" s="32" t="s">
        <v>167</v>
      </c>
      <c r="D39" s="3" t="s">
        <v>52</v>
      </c>
      <c r="E39" s="27">
        <v>4</v>
      </c>
      <c r="F39" s="27">
        <v>1400</v>
      </c>
      <c r="G39" s="27">
        <v>2</v>
      </c>
      <c r="H39" s="27">
        <v>8</v>
      </c>
      <c r="I39" s="27">
        <v>10</v>
      </c>
      <c r="J39" s="27">
        <v>0.4</v>
      </c>
      <c r="K39" s="27">
        <v>12</v>
      </c>
      <c r="L39" s="28" t="s">
        <v>24</v>
      </c>
      <c r="M39" s="29">
        <v>120000</v>
      </c>
      <c r="O39" s="6" t="s">
        <v>36</v>
      </c>
      <c r="AB39" s="22">
        <f t="shared" si="0"/>
        <v>2800</v>
      </c>
      <c r="AC39" s="117">
        <f t="shared" si="1"/>
        <v>14000</v>
      </c>
      <c r="AD39" s="117"/>
      <c r="AE39" s="22">
        <f t="shared" si="2"/>
        <v>22400</v>
      </c>
      <c r="AF39" s="26">
        <f t="shared" si="3"/>
        <v>2.8000000000000003</v>
      </c>
      <c r="AG39" s="24">
        <f t="shared" si="4"/>
        <v>18200</v>
      </c>
    </row>
    <row r="40" spans="2:33" x14ac:dyDescent="0.2">
      <c r="B40" s="1" t="s">
        <v>32</v>
      </c>
      <c r="D40" s="3" t="s">
        <v>53</v>
      </c>
      <c r="E40" s="27">
        <v>4</v>
      </c>
      <c r="F40" s="27">
        <v>2000</v>
      </c>
      <c r="G40" s="27">
        <v>2</v>
      </c>
      <c r="H40" s="27">
        <v>4</v>
      </c>
      <c r="I40" s="27">
        <v>5</v>
      </c>
      <c r="J40" s="27">
        <v>1.3</v>
      </c>
      <c r="K40" s="27">
        <v>9</v>
      </c>
      <c r="L40" s="28" t="s">
        <v>24</v>
      </c>
      <c r="M40" s="29">
        <v>80000</v>
      </c>
      <c r="O40" s="6" t="s">
        <v>42</v>
      </c>
      <c r="P40" s="7" t="s">
        <v>108</v>
      </c>
      <c r="Q40" s="4" t="s">
        <v>44</v>
      </c>
      <c r="R40" s="4">
        <v>1</v>
      </c>
      <c r="AB40" s="22">
        <f t="shared" si="0"/>
        <v>4000</v>
      </c>
      <c r="AC40" s="117">
        <f t="shared" si="1"/>
        <v>20000</v>
      </c>
      <c r="AD40" s="117"/>
      <c r="AE40" s="22">
        <f t="shared" si="2"/>
        <v>16000</v>
      </c>
      <c r="AF40" s="26">
        <f t="shared" si="3"/>
        <v>3.9000000000000004</v>
      </c>
      <c r="AG40" s="24">
        <f t="shared" si="4"/>
        <v>5230.7692307692296</v>
      </c>
    </row>
    <row r="41" spans="2:33" x14ac:dyDescent="0.2">
      <c r="B41" s="1" t="s">
        <v>32</v>
      </c>
      <c r="D41" s="3" t="s">
        <v>54</v>
      </c>
      <c r="E41" s="27">
        <v>4</v>
      </c>
      <c r="F41" s="27">
        <v>2000</v>
      </c>
      <c r="G41" s="27">
        <v>2</v>
      </c>
      <c r="H41" s="27">
        <v>2</v>
      </c>
      <c r="I41" s="27">
        <v>10</v>
      </c>
      <c r="J41" s="27">
        <v>1.3</v>
      </c>
      <c r="K41" s="27">
        <v>9</v>
      </c>
      <c r="L41" s="28" t="s">
        <v>24</v>
      </c>
      <c r="M41" s="29">
        <v>110000</v>
      </c>
      <c r="O41" s="6" t="s">
        <v>42</v>
      </c>
      <c r="Q41" s="4" t="s">
        <v>48</v>
      </c>
      <c r="R41" s="4">
        <v>1</v>
      </c>
      <c r="AB41" s="22">
        <f t="shared" si="0"/>
        <v>4000</v>
      </c>
      <c r="AC41" s="117">
        <f t="shared" si="1"/>
        <v>20000</v>
      </c>
      <c r="AD41" s="117"/>
      <c r="AE41" s="22">
        <f t="shared" si="2"/>
        <v>8000</v>
      </c>
      <c r="AF41" s="26">
        <f t="shared" si="3"/>
        <v>1.3</v>
      </c>
      <c r="AG41" s="24">
        <f t="shared" si="4"/>
        <v>5230.7692307692296</v>
      </c>
    </row>
    <row r="42" spans="2:33" x14ac:dyDescent="0.2">
      <c r="B42" s="1" t="s">
        <v>32</v>
      </c>
      <c r="D42" s="3" t="s">
        <v>55</v>
      </c>
      <c r="E42" s="27">
        <v>4</v>
      </c>
      <c r="F42" s="27">
        <v>2000</v>
      </c>
      <c r="G42" s="27">
        <v>2</v>
      </c>
      <c r="H42" s="27">
        <v>2</v>
      </c>
      <c r="I42" s="27">
        <v>5</v>
      </c>
      <c r="J42" s="27">
        <v>1.3</v>
      </c>
      <c r="K42" s="27">
        <v>9</v>
      </c>
      <c r="L42" s="28" t="s">
        <v>24</v>
      </c>
      <c r="M42" s="29">
        <v>110000</v>
      </c>
      <c r="O42" s="6" t="s">
        <v>42</v>
      </c>
      <c r="Q42" s="4" t="s">
        <v>50</v>
      </c>
      <c r="R42" s="4">
        <v>1</v>
      </c>
      <c r="AB42" s="22">
        <f t="shared" si="0"/>
        <v>4000</v>
      </c>
      <c r="AC42" s="117">
        <f t="shared" si="1"/>
        <v>20000</v>
      </c>
      <c r="AD42" s="117"/>
      <c r="AE42" s="22">
        <f t="shared" si="2"/>
        <v>8000</v>
      </c>
      <c r="AF42" s="26">
        <f t="shared" si="3"/>
        <v>1.3</v>
      </c>
      <c r="AG42" s="24">
        <f t="shared" si="4"/>
        <v>5230.7692307692296</v>
      </c>
    </row>
    <row r="43" spans="2:33" x14ac:dyDescent="0.2">
      <c r="B43" s="1" t="s">
        <v>32</v>
      </c>
      <c r="C43" s="32" t="s">
        <v>167</v>
      </c>
      <c r="D43" s="3" t="s">
        <v>122</v>
      </c>
      <c r="E43" s="27">
        <v>5</v>
      </c>
      <c r="F43" s="27">
        <v>4700</v>
      </c>
      <c r="G43" s="27">
        <v>1</v>
      </c>
      <c r="H43" s="27">
        <v>6</v>
      </c>
      <c r="I43" s="27">
        <v>10</v>
      </c>
      <c r="J43" s="27">
        <v>0.5</v>
      </c>
      <c r="K43" s="27">
        <v>12</v>
      </c>
      <c r="L43" s="28" t="s">
        <v>2</v>
      </c>
      <c r="M43" s="29">
        <v>360000</v>
      </c>
      <c r="O43" s="6" t="s">
        <v>36</v>
      </c>
      <c r="AB43" s="22">
        <f t="shared" si="0"/>
        <v>4700</v>
      </c>
      <c r="AC43" s="117">
        <f t="shared" si="1"/>
        <v>23500</v>
      </c>
      <c r="AD43" s="117"/>
      <c r="AE43" s="22">
        <f t="shared" si="2"/>
        <v>28200</v>
      </c>
      <c r="AF43" s="26">
        <f t="shared" si="3"/>
        <v>2.5</v>
      </c>
      <c r="AG43" s="24">
        <f t="shared" si="4"/>
        <v>23500</v>
      </c>
    </row>
    <row r="44" spans="2:33" x14ac:dyDescent="0.2">
      <c r="B44" s="1" t="s">
        <v>31</v>
      </c>
      <c r="D44" s="3" t="s">
        <v>96</v>
      </c>
      <c r="E44" s="27">
        <v>3</v>
      </c>
      <c r="F44" s="27">
        <v>1200</v>
      </c>
      <c r="G44" s="27">
        <v>1</v>
      </c>
      <c r="H44" s="27">
        <v>1</v>
      </c>
      <c r="I44" s="27">
        <v>6</v>
      </c>
      <c r="J44" s="27">
        <v>0.2</v>
      </c>
      <c r="K44" s="27">
        <v>8</v>
      </c>
      <c r="L44" s="28" t="s">
        <v>2</v>
      </c>
      <c r="O44" s="6" t="s">
        <v>107</v>
      </c>
      <c r="P44" s="7" t="s">
        <v>108</v>
      </c>
      <c r="Q44" s="4" t="s">
        <v>109</v>
      </c>
      <c r="R44" s="4" t="s">
        <v>115</v>
      </c>
      <c r="S44" s="4" t="s">
        <v>109</v>
      </c>
      <c r="T44" s="4" t="s">
        <v>115</v>
      </c>
      <c r="U44" s="4" t="s">
        <v>109</v>
      </c>
      <c r="V44" s="4" t="s">
        <v>115</v>
      </c>
      <c r="AB44" s="22">
        <f t="shared" si="0"/>
        <v>1200</v>
      </c>
      <c r="AC44" s="117">
        <f t="shared" si="1"/>
        <v>6000</v>
      </c>
      <c r="AD44" s="117"/>
      <c r="AE44" s="22">
        <f t="shared" si="2"/>
        <v>1200</v>
      </c>
      <c r="AF44" s="26">
        <f t="shared" si="3"/>
        <v>0</v>
      </c>
      <c r="AG44" s="24">
        <f t="shared" si="4"/>
        <v>16800</v>
      </c>
    </row>
    <row r="45" spans="2:33" x14ac:dyDescent="0.2">
      <c r="B45" s="1" t="s">
        <v>32</v>
      </c>
      <c r="C45" s="32" t="s">
        <v>167</v>
      </c>
      <c r="D45" s="3" t="s">
        <v>116</v>
      </c>
      <c r="E45" s="27">
        <v>5</v>
      </c>
      <c r="F45" s="27">
        <v>2200</v>
      </c>
      <c r="G45" s="27">
        <v>6</v>
      </c>
      <c r="H45" s="27">
        <v>1</v>
      </c>
      <c r="I45" s="27">
        <v>15</v>
      </c>
      <c r="J45" s="27">
        <v>1.5</v>
      </c>
      <c r="K45" s="27">
        <v>12</v>
      </c>
      <c r="L45" s="28" t="s">
        <v>24</v>
      </c>
      <c r="O45" s="6" t="s">
        <v>36</v>
      </c>
      <c r="P45" s="7" t="s">
        <v>117</v>
      </c>
      <c r="AB45" s="22">
        <f>F45*G45</f>
        <v>13200</v>
      </c>
      <c r="AC45" s="117">
        <f t="shared" si="1"/>
        <v>66000</v>
      </c>
      <c r="AD45" s="117"/>
      <c r="AE45" s="22">
        <f t="shared" si="2"/>
        <v>13200</v>
      </c>
      <c r="AF45" s="26">
        <f t="shared" si="3"/>
        <v>0</v>
      </c>
      <c r="AG45" s="24">
        <f t="shared" si="4"/>
        <v>13200</v>
      </c>
    </row>
    <row r="46" spans="2:33" x14ac:dyDescent="0.2">
      <c r="B46" s="1" t="s">
        <v>124</v>
      </c>
      <c r="D46" s="3" t="s">
        <v>125</v>
      </c>
      <c r="E46" s="27">
        <v>3</v>
      </c>
      <c r="F46" s="27">
        <v>1250</v>
      </c>
      <c r="G46" s="27">
        <v>1</v>
      </c>
      <c r="H46" s="27">
        <v>4</v>
      </c>
      <c r="I46" s="27">
        <v>10</v>
      </c>
      <c r="J46" s="27">
        <v>1.5</v>
      </c>
      <c r="K46" s="27">
        <v>9</v>
      </c>
      <c r="L46" s="28" t="s">
        <v>126</v>
      </c>
      <c r="O46" s="6" t="s">
        <v>127</v>
      </c>
      <c r="Q46" s="4" t="s">
        <v>128</v>
      </c>
      <c r="R46" s="4" t="s">
        <v>129</v>
      </c>
      <c r="AB46" s="22">
        <f>F46*G46</f>
        <v>1250</v>
      </c>
      <c r="AC46" s="117">
        <f t="shared" ref="AC46:AC47" si="5">AB46*$AC$2</f>
        <v>6250</v>
      </c>
      <c r="AD46" s="117"/>
      <c r="AE46" s="22">
        <f t="shared" si="2"/>
        <v>5000</v>
      </c>
      <c r="AF46" s="26">
        <f t="shared" si="3"/>
        <v>4.5</v>
      </c>
      <c r="AG46" s="24">
        <f t="shared" si="4"/>
        <v>1250</v>
      </c>
    </row>
    <row r="47" spans="2:33" x14ac:dyDescent="0.2">
      <c r="B47" s="1" t="s">
        <v>159</v>
      </c>
      <c r="D47" s="3" t="s">
        <v>160</v>
      </c>
      <c r="E47" s="27">
        <v>3</v>
      </c>
      <c r="F47" s="27">
        <v>700</v>
      </c>
      <c r="G47" s="27">
        <v>1</v>
      </c>
      <c r="H47" s="27">
        <v>1</v>
      </c>
      <c r="I47" s="27">
        <v>2.5</v>
      </c>
      <c r="J47" s="27">
        <v>0.3</v>
      </c>
      <c r="K47" s="27">
        <v>11</v>
      </c>
      <c r="L47" s="28" t="s">
        <v>161</v>
      </c>
      <c r="O47" s="6" t="s">
        <v>162</v>
      </c>
      <c r="AB47" s="22">
        <f>F47*G47</f>
        <v>700</v>
      </c>
      <c r="AC47" s="117">
        <f t="shared" si="5"/>
        <v>3500</v>
      </c>
      <c r="AD47" s="117"/>
      <c r="AE47" s="22">
        <f t="shared" si="2"/>
        <v>700</v>
      </c>
      <c r="AF47" s="26">
        <f t="shared" si="3"/>
        <v>0</v>
      </c>
      <c r="AG47" s="24">
        <f t="shared" si="4"/>
        <v>6300</v>
      </c>
    </row>
    <row r="48" spans="2:33" x14ac:dyDescent="0.2">
      <c r="AB48" s="75"/>
      <c r="AC48" s="117"/>
      <c r="AD48" s="117"/>
      <c r="AE48" s="75"/>
      <c r="AF48" s="26"/>
    </row>
    <row r="49" spans="2:33" x14ac:dyDescent="0.2">
      <c r="B49" s="1" t="s">
        <v>227</v>
      </c>
      <c r="C49" s="32" t="s">
        <v>228</v>
      </c>
      <c r="D49" s="3" t="s">
        <v>229</v>
      </c>
      <c r="E49" s="27">
        <v>5</v>
      </c>
      <c r="F49" s="27">
        <v>14500</v>
      </c>
      <c r="G49" s="27">
        <v>1</v>
      </c>
      <c r="H49" s="27">
        <v>1</v>
      </c>
      <c r="I49" s="27">
        <v>2.5</v>
      </c>
      <c r="J49" s="27">
        <v>0.5</v>
      </c>
      <c r="K49" s="27">
        <v>10</v>
      </c>
      <c r="L49" s="28" t="s">
        <v>230</v>
      </c>
      <c r="M49" s="29">
        <v>15</v>
      </c>
      <c r="AB49" s="75">
        <f>F49*G49</f>
        <v>14500</v>
      </c>
      <c r="AC49" s="117">
        <f>AB49*$AC$2</f>
        <v>72500</v>
      </c>
      <c r="AD49" s="117"/>
      <c r="AE49" s="75">
        <f>F49*G49*H49</f>
        <v>14500</v>
      </c>
      <c r="AF49" s="26">
        <f>H49*J49-J49</f>
        <v>0</v>
      </c>
      <c r="AG49" s="24">
        <f>(3/J49-1)*AB49</f>
        <v>72500</v>
      </c>
    </row>
    <row r="50" spans="2:33" x14ac:dyDescent="0.2">
      <c r="B50" s="1" t="s">
        <v>227</v>
      </c>
      <c r="C50" s="32" t="s">
        <v>232</v>
      </c>
      <c r="D50" s="3" t="s">
        <v>233</v>
      </c>
      <c r="E50" s="27">
        <v>5</v>
      </c>
      <c r="F50" s="27">
        <v>3000</v>
      </c>
      <c r="G50" s="27">
        <v>10</v>
      </c>
      <c r="H50" s="27">
        <v>1</v>
      </c>
      <c r="I50" s="27">
        <v>3</v>
      </c>
      <c r="J50" s="27">
        <v>0.75</v>
      </c>
      <c r="K50" s="27">
        <v>8</v>
      </c>
      <c r="L50" s="28" t="s">
        <v>235</v>
      </c>
      <c r="M50" s="29">
        <v>35</v>
      </c>
      <c r="O50" s="6" t="s">
        <v>249</v>
      </c>
      <c r="P50" s="7" t="s">
        <v>250</v>
      </c>
      <c r="AB50" s="22">
        <f>F50*G50</f>
        <v>30000</v>
      </c>
      <c r="AC50" s="117">
        <f t="shared" ref="AC50" si="6">AB50*$AC$2</f>
        <v>150000</v>
      </c>
      <c r="AD50" s="117"/>
      <c r="AE50" s="22">
        <f>F50*G50*H50</f>
        <v>30000</v>
      </c>
      <c r="AF50" s="22">
        <f>H50*J50-J50</f>
        <v>0</v>
      </c>
      <c r="AG50" s="24">
        <f>(3/J50-1)*AB50</f>
        <v>90000</v>
      </c>
    </row>
    <row r="51" spans="2:33" x14ac:dyDescent="0.2">
      <c r="B51" s="1" t="s">
        <v>227</v>
      </c>
      <c r="C51" s="32" t="s">
        <v>232</v>
      </c>
      <c r="D51" s="3" t="s">
        <v>234</v>
      </c>
      <c r="E51" s="27">
        <v>5</v>
      </c>
      <c r="F51" s="27">
        <v>3000</v>
      </c>
      <c r="G51" s="27">
        <v>3</v>
      </c>
      <c r="H51" s="27">
        <v>3</v>
      </c>
      <c r="I51" s="27">
        <v>4</v>
      </c>
      <c r="J51" s="27">
        <v>0.5</v>
      </c>
      <c r="K51" s="27">
        <v>10</v>
      </c>
      <c r="L51" s="28" t="s">
        <v>235</v>
      </c>
      <c r="M51" s="29">
        <v>40</v>
      </c>
      <c r="O51" s="6" t="s">
        <v>249</v>
      </c>
      <c r="P51" s="7" t="s">
        <v>250</v>
      </c>
      <c r="AB51" s="22">
        <f>F51*G51</f>
        <v>9000</v>
      </c>
      <c r="AC51" s="117">
        <f t="shared" ref="AC51" si="7">AB51*$AC$2</f>
        <v>45000</v>
      </c>
      <c r="AD51" s="117"/>
      <c r="AE51" s="22">
        <f>F51*G51*H51</f>
        <v>27000</v>
      </c>
      <c r="AF51" s="22">
        <f>H51*J51-J51</f>
        <v>1</v>
      </c>
      <c r="AG51" s="24">
        <f>(3/J51-1)*AB51</f>
        <v>45000</v>
      </c>
    </row>
    <row r="52" spans="2:33" x14ac:dyDescent="0.2">
      <c r="B52" s="1" t="s">
        <v>226</v>
      </c>
      <c r="D52" s="3" t="s">
        <v>236</v>
      </c>
      <c r="E52" s="27">
        <v>5</v>
      </c>
      <c r="F52" s="27">
        <v>3000</v>
      </c>
      <c r="G52" s="27">
        <v>1</v>
      </c>
      <c r="H52" s="27">
        <v>50</v>
      </c>
      <c r="I52" s="27">
        <v>6</v>
      </c>
      <c r="J52" s="27">
        <v>7.0000000000000007E-2</v>
      </c>
      <c r="K52" s="27">
        <v>7</v>
      </c>
      <c r="L52" s="28" t="s">
        <v>237</v>
      </c>
      <c r="M52" s="29">
        <v>60</v>
      </c>
      <c r="N52" s="119" t="s">
        <v>246</v>
      </c>
      <c r="O52" s="6" t="s">
        <v>249</v>
      </c>
      <c r="P52" s="7" t="s">
        <v>250</v>
      </c>
      <c r="AB52" s="22">
        <f>F52*G52</f>
        <v>3000</v>
      </c>
      <c r="AC52" s="117">
        <f t="shared" ref="AC52" si="8">AB52*$AC$2</f>
        <v>15000</v>
      </c>
      <c r="AD52" s="117"/>
      <c r="AE52" s="22">
        <f>F52*G52*H52</f>
        <v>150000</v>
      </c>
      <c r="AF52" s="22">
        <f>H52*J52-J52</f>
        <v>3.4300000000000006</v>
      </c>
      <c r="AG52" s="24">
        <f>(3/J52-1)*AB52</f>
        <v>125571.42857142857</v>
      </c>
    </row>
    <row r="53" spans="2:33" x14ac:dyDescent="0.2">
      <c r="B53" s="1" t="s">
        <v>240</v>
      </c>
      <c r="C53" s="32" t="s">
        <v>238</v>
      </c>
      <c r="D53" s="3" t="s">
        <v>239</v>
      </c>
      <c r="E53" s="27">
        <v>5</v>
      </c>
      <c r="F53" s="27">
        <v>10000</v>
      </c>
      <c r="G53" s="27">
        <v>1</v>
      </c>
      <c r="H53" s="27">
        <v>3</v>
      </c>
      <c r="I53" s="27">
        <v>4</v>
      </c>
      <c r="J53" s="27">
        <v>0.3</v>
      </c>
      <c r="K53" s="27">
        <v>12</v>
      </c>
      <c r="L53" s="28" t="s">
        <v>230</v>
      </c>
      <c r="M53" s="29">
        <v>60</v>
      </c>
      <c r="N53" s="119" t="s">
        <v>247</v>
      </c>
      <c r="O53" s="6" t="s">
        <v>249</v>
      </c>
      <c r="P53" s="7" t="s">
        <v>250</v>
      </c>
      <c r="AB53" s="22">
        <f>F53*G53</f>
        <v>10000</v>
      </c>
      <c r="AC53" s="117">
        <f t="shared" ref="AC53:AC55" si="9">AB53*$AC$2</f>
        <v>50000</v>
      </c>
      <c r="AD53" s="117"/>
      <c r="AE53" s="22">
        <f>F53*G53*H53</f>
        <v>30000</v>
      </c>
      <c r="AF53" s="22">
        <f>H53*J53-J53</f>
        <v>0.59999999999999987</v>
      </c>
      <c r="AG53" s="24">
        <f>(3/J53-1)*AB53</f>
        <v>90000</v>
      </c>
    </row>
    <row r="54" spans="2:33" x14ac:dyDescent="0.2">
      <c r="B54" s="1" t="s">
        <v>227</v>
      </c>
      <c r="C54" s="32" t="s">
        <v>241</v>
      </c>
      <c r="D54" s="3" t="s">
        <v>242</v>
      </c>
      <c r="E54" s="27">
        <v>5</v>
      </c>
      <c r="F54" s="27">
        <v>25000</v>
      </c>
      <c r="G54" s="27">
        <v>1</v>
      </c>
      <c r="H54" s="27">
        <v>1</v>
      </c>
      <c r="I54" s="27">
        <v>4</v>
      </c>
      <c r="J54" s="27">
        <v>1</v>
      </c>
      <c r="K54" s="27">
        <v>10</v>
      </c>
      <c r="L54" s="28" t="s">
        <v>230</v>
      </c>
      <c r="M54" s="29">
        <v>60</v>
      </c>
      <c r="N54" s="119" t="s">
        <v>248</v>
      </c>
      <c r="O54" s="6" t="s">
        <v>249</v>
      </c>
      <c r="P54" s="7" t="s">
        <v>250</v>
      </c>
      <c r="AB54" s="22">
        <f>F54*G54</f>
        <v>25000</v>
      </c>
      <c r="AC54" s="117">
        <f t="shared" si="9"/>
        <v>125000</v>
      </c>
      <c r="AD54" s="117"/>
      <c r="AE54" s="22">
        <f>F54*G54*H54</f>
        <v>25000</v>
      </c>
      <c r="AF54" s="22">
        <f>H54*J54-J54</f>
        <v>0</v>
      </c>
      <c r="AG54" s="24">
        <f>(3/J54-1)*AB54</f>
        <v>50000</v>
      </c>
    </row>
    <row r="55" spans="2:33" x14ac:dyDescent="0.2">
      <c r="B55" s="1" t="s">
        <v>226</v>
      </c>
      <c r="D55" s="3" t="s">
        <v>244</v>
      </c>
      <c r="E55" s="27">
        <v>5</v>
      </c>
      <c r="F55" s="27">
        <v>2700</v>
      </c>
      <c r="G55" s="27">
        <v>1</v>
      </c>
      <c r="H55" s="27">
        <v>23</v>
      </c>
      <c r="I55" s="27">
        <v>0.6</v>
      </c>
      <c r="J55" s="27">
        <v>0.1</v>
      </c>
      <c r="K55" s="27">
        <v>6.5</v>
      </c>
      <c r="L55" s="28" t="s">
        <v>237</v>
      </c>
      <c r="M55" s="29">
        <v>120</v>
      </c>
      <c r="O55" s="6" t="s">
        <v>249</v>
      </c>
      <c r="P55" s="7" t="s">
        <v>250</v>
      </c>
      <c r="AB55" s="22">
        <f>F55*G55</f>
        <v>2700</v>
      </c>
      <c r="AC55" s="117">
        <f t="shared" si="9"/>
        <v>13500</v>
      </c>
      <c r="AD55" s="117"/>
      <c r="AE55" s="22">
        <f>F55*G55*H55</f>
        <v>62100</v>
      </c>
      <c r="AF55" s="22">
        <f>H55*J55-J55</f>
        <v>2.2000000000000002</v>
      </c>
      <c r="AG55" s="24">
        <f>(3/J55-1)*AB55</f>
        <v>78300</v>
      </c>
    </row>
  </sheetData>
  <autoFilter ref="B2:AG2" xr:uid="{D2D3846D-FC46-4A50-8D82-C187505FD559}"/>
  <mergeCells count="54">
    <mergeCell ref="AC53:AD53"/>
    <mergeCell ref="AC54:AD54"/>
    <mergeCell ref="AC55:AD55"/>
    <mergeCell ref="AC48:AD48"/>
    <mergeCell ref="AC49:AD49"/>
    <mergeCell ref="AC50:AD50"/>
    <mergeCell ref="AC51:AD51"/>
    <mergeCell ref="AC52:AD52"/>
    <mergeCell ref="AC12:AD12"/>
    <mergeCell ref="AC1:AD1"/>
    <mergeCell ref="AC3:AD3"/>
    <mergeCell ref="AC4:AD4"/>
    <mergeCell ref="AC5:AD5"/>
    <mergeCell ref="AC6:AD6"/>
    <mergeCell ref="AC7:AD7"/>
    <mergeCell ref="AC8:AD8"/>
    <mergeCell ref="AC9:AD9"/>
    <mergeCell ref="AC10:AD10"/>
    <mergeCell ref="AC11:AD11"/>
    <mergeCell ref="AC24:AD24"/>
    <mergeCell ref="AC13:AD13"/>
    <mergeCell ref="AC14:AD14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33:AD33"/>
    <mergeCell ref="AC34:AD34"/>
    <mergeCell ref="AC35:AD35"/>
    <mergeCell ref="AC40:AD40"/>
    <mergeCell ref="AC41:AD41"/>
    <mergeCell ref="AC46:AD46"/>
    <mergeCell ref="AC47:AD47"/>
    <mergeCell ref="AC43:AD43"/>
    <mergeCell ref="AC44:AD44"/>
    <mergeCell ref="AC45:AD45"/>
    <mergeCell ref="AC42:AD42"/>
    <mergeCell ref="AC37:AD37"/>
    <mergeCell ref="AC38:AD38"/>
    <mergeCell ref="AC39:AD39"/>
    <mergeCell ref="AC36:AD36"/>
  </mergeCells>
  <phoneticPr fontId="1" type="noConversion"/>
  <conditionalFormatting sqref="AE1:AE1048576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{8314468A-D15E-4529-BA00-C87EBB22B62C}</x14:id>
        </ext>
      </extLst>
    </cfRule>
  </conditionalFormatting>
  <conditionalFormatting sqref="F1:F1048576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{E5041ACF-A1DA-4C58-A91C-744AAD30C4F7}</x14:id>
        </ext>
      </extLst>
    </cfRule>
  </conditionalFormatting>
  <conditionalFormatting sqref="G1:G1048576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{9FD4FEE6-0620-451C-93CB-8D3373CE08FB}</x14:id>
        </ext>
      </extLst>
    </cfRule>
  </conditionalFormatting>
  <conditionalFormatting sqref="H1:H1048576">
    <cfRule type="dataBar" priority="5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{8087E8F2-ACC7-4788-8268-A04A902D5C2F}</x14:id>
        </ext>
      </extLst>
    </cfRule>
  </conditionalFormatting>
  <conditionalFormatting sqref="I1:I1048576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{1613CD5E-5AA5-4BE8-A98F-124BA65EC0F8}</x14:id>
        </ext>
      </extLst>
    </cfRule>
  </conditionalFormatting>
  <conditionalFormatting sqref="J1:J1048576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{7D4E9C16-A21D-4AFA-80B4-32DC7BFA6E51}</x14:id>
        </ext>
      </extLst>
    </cfRule>
  </conditionalFormatting>
  <conditionalFormatting sqref="K1:K1048576"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{EA09CD47-AF91-42B3-8B61-78171473A8CE}</x14:id>
        </ext>
      </extLst>
    </cfRule>
  </conditionalFormatting>
  <conditionalFormatting sqref="AF1:A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{A32D7ABD-576E-4CB6-AD26-8B727BEA231E}</x14:id>
        </ext>
      </extLst>
    </cfRule>
  </conditionalFormatting>
  <conditionalFormatting sqref="AB56:AD1048576 AB1:AC55">
    <cfRule type="dataBar" priority="45">
      <dataBar>
        <cfvo type="min"/>
        <cfvo type="max"/>
        <color rgb="FFFF6600"/>
      </dataBar>
      <extLst>
        <ext xmlns:x14="http://schemas.microsoft.com/office/spreadsheetml/2009/9/main" uri="{B025F937-C7B1-47D3-B67F-A62EFF666E3E}">
          <x14:id>{83A54475-37AB-42DE-B8A4-8BCFCAB1C796}</x14:id>
        </ext>
      </extLst>
    </cfRule>
  </conditionalFormatting>
  <conditionalFormatting sqref="AG1:AG1048576">
    <cfRule type="dataBar" priority="4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{753245EA-C7FC-4E1C-9744-77A57B0FEB81}</x14:id>
        </ext>
      </extLst>
    </cfRule>
  </conditionalFormatting>
  <conditionalFormatting sqref="O1:O1048576">
    <cfRule type="cellIs" dxfId="94" priority="42" operator="equal">
      <formula>"绿"</formula>
    </cfRule>
    <cfRule type="cellIs" dxfId="93" priority="43" operator="equal">
      <formula>"白"</formula>
    </cfRule>
  </conditionalFormatting>
  <conditionalFormatting sqref="B1:C1048576">
    <cfRule type="cellIs" dxfId="92" priority="33" operator="equal">
      <formula>"SE"</formula>
    </cfRule>
    <cfRule type="cellIs" dxfId="91" priority="34" operator="equal">
      <formula>"主炮"</formula>
    </cfRule>
    <cfRule type="cellIs" dxfId="90" priority="35" operator="equal">
      <formula>"副炮"</formula>
    </cfRule>
  </conditionalFormatting>
  <conditionalFormatting sqref="E1:E1048576">
    <cfRule type="dataBar" priority="3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{18C67E20-2543-47E1-95E9-CD48F8E29CA1}</x14:id>
        </ext>
      </extLst>
    </cfRule>
  </conditionalFormatting>
  <conditionalFormatting sqref="L1:L1048576">
    <cfRule type="cellIs" dxfId="89" priority="29" operator="equal">
      <formula>"随机"</formula>
    </cfRule>
    <cfRule type="cellIs" dxfId="88" priority="30" operator="equal">
      <formula>"散弹"</formula>
    </cfRule>
    <cfRule type="cellIs" dxfId="87" priority="31" operator="equal">
      <formula>"普通"</formula>
    </cfRule>
  </conditionalFormatting>
  <conditionalFormatting sqref="O1:O1048576">
    <cfRule type="cellIs" dxfId="86" priority="26" operator="equal">
      <formula>"橙"</formula>
    </cfRule>
    <cfRule type="cellIs" dxfId="85" priority="27" operator="equal">
      <formula>"紫"</formula>
    </cfRule>
    <cfRule type="cellIs" dxfId="84" priority="28" operator="equal">
      <formula>"青"</formula>
    </cfRule>
  </conditionalFormatting>
  <conditionalFormatting sqref="P1:P1048576">
    <cfRule type="cellIs" dxfId="83" priority="21" operator="equal">
      <formula>"橙"</formula>
    </cfRule>
    <cfRule type="cellIs" dxfId="82" priority="22" operator="equal">
      <formula>"紫"</formula>
    </cfRule>
    <cfRule type="cellIs" dxfId="81" priority="23" operator="equal">
      <formula>"青"</formula>
    </cfRule>
  </conditionalFormatting>
  <conditionalFormatting sqref="P1:P1048576">
    <cfRule type="cellIs" dxfId="80" priority="24" operator="equal">
      <formula>"绿"</formula>
    </cfRule>
    <cfRule type="cellIs" dxfId="79" priority="25" operator="equal">
      <formula>"白"</formula>
    </cfRule>
  </conditionalFormatting>
  <conditionalFormatting sqref="Y1:Y1048576">
    <cfRule type="containsText" dxfId="78" priority="18" operator="containsText" text="迟缓场">
      <formula>NOT(ISERROR(SEARCH("迟缓场",Y1)))</formula>
    </cfRule>
    <cfRule type="containsText" dxfId="77" priority="19" operator="containsText" text="冻结场">
      <formula>NOT(ISERROR(SEARCH("冻结场",Y1)))</formula>
    </cfRule>
    <cfRule type="containsText" dxfId="76" priority="20" operator="containsText" text="火焰场">
      <formula>NOT(ISERROR(SEARCH("火焰场",Y1)))</formula>
    </cfRule>
  </conditionalFormatting>
  <conditionalFormatting sqref="S1:S43 S45:S1048576">
    <cfRule type="containsText" dxfId="75" priority="15" operator="containsText" text="迟缓场">
      <formula>NOT(ISERROR(SEARCH("迟缓场",S1)))</formula>
    </cfRule>
    <cfRule type="containsText" dxfId="74" priority="16" operator="containsText" text="冻结场">
      <formula>NOT(ISERROR(SEARCH("冻结场",S1)))</formula>
    </cfRule>
    <cfRule type="containsText" dxfId="73" priority="17" operator="containsText" text="火焰场">
      <formula>NOT(ISERROR(SEARCH("火焰场",S1)))</formula>
    </cfRule>
  </conditionalFormatting>
  <conditionalFormatting sqref="U1:U43 U45:U1048576">
    <cfRule type="containsText" dxfId="72" priority="12" operator="containsText" text="迟缓场">
      <formula>NOT(ISERROR(SEARCH("迟缓场",U1)))</formula>
    </cfRule>
    <cfRule type="containsText" dxfId="71" priority="13" operator="containsText" text="冻结场">
      <formula>NOT(ISERROR(SEARCH("冻结场",U1)))</formula>
    </cfRule>
    <cfRule type="containsText" dxfId="70" priority="14" operator="containsText" text="火焰场">
      <formula>NOT(ISERROR(SEARCH("火焰场",U1)))</formula>
    </cfRule>
  </conditionalFormatting>
  <conditionalFormatting sqref="W1:W1048576">
    <cfRule type="containsText" dxfId="69" priority="9" operator="containsText" text="迟缓场">
      <formula>NOT(ISERROR(SEARCH("迟缓场",W1)))</formula>
    </cfRule>
    <cfRule type="containsText" dxfId="68" priority="10" operator="containsText" text="冻结场">
      <formula>NOT(ISERROR(SEARCH("冻结场",W1)))</formula>
    </cfRule>
    <cfRule type="containsText" dxfId="67" priority="11" operator="containsText" text="火焰场">
      <formula>NOT(ISERROR(SEARCH("火焰场",W1)))</formula>
    </cfRule>
  </conditionalFormatting>
  <conditionalFormatting sqref="S44">
    <cfRule type="containsText" dxfId="66" priority="6" operator="containsText" text="迟缓场">
      <formula>NOT(ISERROR(SEARCH("迟缓场",S44)))</formula>
    </cfRule>
    <cfRule type="containsText" dxfId="65" priority="7" operator="containsText" text="冻结场">
      <formula>NOT(ISERROR(SEARCH("冻结场",S44)))</formula>
    </cfRule>
    <cfRule type="containsText" dxfId="64" priority="8" operator="containsText" text="火焰场">
      <formula>NOT(ISERROR(SEARCH("火焰场",S44)))</formula>
    </cfRule>
  </conditionalFormatting>
  <conditionalFormatting sqref="U44">
    <cfRule type="containsText" dxfId="63" priority="3" operator="containsText" text="迟缓场">
      <formula>NOT(ISERROR(SEARCH("迟缓场",U44)))</formula>
    </cfRule>
    <cfRule type="containsText" dxfId="62" priority="4" operator="containsText" text="冻结场">
      <formula>NOT(ISERROR(SEARCH("冻结场",U44)))</formula>
    </cfRule>
    <cfRule type="containsText" dxfId="61" priority="5" operator="containsText" text="火焰场">
      <formula>NOT(ISERROR(SEARCH("火焰场",U44)))</formula>
    </cfRule>
  </conditionalFormatting>
  <conditionalFormatting sqref="Q1:Z1048576">
    <cfRule type="containsText" dxfId="60" priority="2" operator="containsText" text="弹仓">
      <formula>NOT(ISERROR(SEARCH("弹仓",Q1)))</formula>
    </cfRule>
    <cfRule type="containsText" dxfId="59" priority="36" operator="containsText" text="迟缓场">
      <formula>NOT(ISERROR(SEARCH("迟缓场",Q1)))</formula>
    </cfRule>
    <cfRule type="containsText" dxfId="58" priority="37" operator="containsText" text="冻结场">
      <formula>NOT(ISERROR(SEARCH("冻结场",Q1)))</formula>
    </cfRule>
    <cfRule type="containsText" dxfId="57" priority="38" operator="containsText" text="火焰场">
      <formula>NOT(ISERROR(SEARCH("火焰场",Q1)))</formula>
    </cfRule>
  </conditionalFormatting>
  <conditionalFormatting sqref="A2:XFD2">
    <cfRule type="notContainsBlanks" dxfId="56" priority="1">
      <formula>LEN(TRIM(A2))&gt;0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14468A-D15E-4529-BA00-C87EBB22B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E5041ACF-A1DA-4C58-A91C-744AAD30C4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9FD4FEE6-0620-451C-93CB-8D3373CE08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8087E8F2-ACC7-4788-8268-A04A902D5C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1613CD5E-5AA5-4BE8-A98F-124BA65EC0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7D4E9C16-A21D-4AFA-80B4-32DC7BFA6E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J1:J1048576</xm:sqref>
        </x14:conditionalFormatting>
        <x14:conditionalFormatting xmlns:xm="http://schemas.microsoft.com/office/excel/2006/main">
          <x14:cfRule type="dataBar" id="{EA09CD47-AF91-42B3-8B61-78171473A8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K1:K1048576</xm:sqref>
        </x14:conditionalFormatting>
        <x14:conditionalFormatting xmlns:xm="http://schemas.microsoft.com/office/excel/2006/main">
          <x14:cfRule type="dataBar" id="{A32D7ABD-576E-4CB6-AD26-8B727BEA2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83A54475-37AB-42DE-B8A4-8BCFCAB1C7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AB56:AD1048576 AB1:AC55</xm:sqref>
        </x14:conditionalFormatting>
        <x14:conditionalFormatting xmlns:xm="http://schemas.microsoft.com/office/excel/2006/main">
          <x14:cfRule type="dataBar" id="{753245EA-C7FC-4E1C-9744-77A57B0FEB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18C67E20-2543-47E1-95E9-CD48F8E29C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BEE5-E15C-4E7C-8F8C-A6239F2F0857}">
  <dimension ref="B2:R24"/>
  <sheetViews>
    <sheetView workbookViewId="0">
      <selection activeCell="H19" sqref="H19"/>
    </sheetView>
  </sheetViews>
  <sheetFormatPr defaultColWidth="9" defaultRowHeight="11.25" x14ac:dyDescent="0.2"/>
  <cols>
    <col min="1" max="1" width="4.75" style="62" customWidth="1"/>
    <col min="2" max="2" width="7.5" style="62" bestFit="1" customWidth="1"/>
    <col min="3" max="3" width="6.375" style="66" bestFit="1" customWidth="1"/>
    <col min="4" max="4" width="4.5" style="62" bestFit="1" customWidth="1"/>
    <col min="5" max="5" width="4.75" style="62" bestFit="1" customWidth="1"/>
    <col min="6" max="6" width="8.875" style="62" bestFit="1" customWidth="1"/>
    <col min="7" max="7" width="8" style="59" bestFit="1" customWidth="1"/>
    <col min="8" max="8" width="8" style="60" bestFit="1" customWidth="1"/>
    <col min="9" max="9" width="8.875" style="61" bestFit="1" customWidth="1"/>
    <col min="10" max="10" width="6.5" style="61" bestFit="1" customWidth="1"/>
    <col min="11" max="11" width="8.875" style="61" bestFit="1" customWidth="1"/>
    <col min="12" max="12" width="6.5" style="61" bestFit="1" customWidth="1"/>
    <col min="13" max="13" width="8.875" style="61" bestFit="1" customWidth="1"/>
    <col min="14" max="14" width="6.5" style="61" bestFit="1" customWidth="1"/>
    <col min="15" max="15" width="8.875" style="61" bestFit="1" customWidth="1"/>
    <col min="16" max="16" width="6.5" style="61" bestFit="1" customWidth="1"/>
    <col min="17" max="17" width="8.875" style="61" bestFit="1" customWidth="1"/>
    <col min="18" max="18" width="6.5" style="61" bestFit="1" customWidth="1"/>
    <col min="19" max="16384" width="9" style="62"/>
  </cols>
  <sheetData>
    <row r="2" spans="2:18" x14ac:dyDescent="0.2">
      <c r="B2" s="67" t="s">
        <v>27</v>
      </c>
      <c r="C2" s="68" t="s">
        <v>25</v>
      </c>
      <c r="D2" s="67" t="s">
        <v>62</v>
      </c>
      <c r="E2" s="67" t="s">
        <v>43</v>
      </c>
      <c r="F2" s="67" t="s">
        <v>231</v>
      </c>
      <c r="G2" s="69" t="s">
        <v>105</v>
      </c>
      <c r="H2" s="70" t="s">
        <v>106</v>
      </c>
      <c r="I2" s="71" t="s">
        <v>110</v>
      </c>
      <c r="J2" s="71" t="s">
        <v>46</v>
      </c>
      <c r="K2" s="71" t="s">
        <v>111</v>
      </c>
      <c r="L2" s="71" t="s">
        <v>46</v>
      </c>
      <c r="M2" s="71" t="s">
        <v>112</v>
      </c>
      <c r="N2" s="71" t="s">
        <v>46</v>
      </c>
      <c r="O2" s="71" t="s">
        <v>113</v>
      </c>
      <c r="P2" s="71" t="s">
        <v>46</v>
      </c>
      <c r="Q2" s="71" t="s">
        <v>114</v>
      </c>
      <c r="R2" s="71" t="s">
        <v>46</v>
      </c>
    </row>
    <row r="3" spans="2:18" x14ac:dyDescent="0.2">
      <c r="B3" s="63" t="s">
        <v>56</v>
      </c>
      <c r="C3" s="64">
        <v>3</v>
      </c>
      <c r="D3" s="65">
        <v>200</v>
      </c>
      <c r="E3" s="65" t="s">
        <v>36</v>
      </c>
      <c r="F3" s="65">
        <v>7000</v>
      </c>
      <c r="G3" s="59" t="s">
        <v>36</v>
      </c>
    </row>
    <row r="4" spans="2:18" x14ac:dyDescent="0.2">
      <c r="B4" s="63" t="s">
        <v>57</v>
      </c>
      <c r="C4" s="64">
        <v>3</v>
      </c>
      <c r="D4" s="65">
        <v>500</v>
      </c>
      <c r="E4" s="65" t="s">
        <v>36</v>
      </c>
      <c r="F4" s="65">
        <v>14000</v>
      </c>
      <c r="G4" s="59" t="s">
        <v>36</v>
      </c>
    </row>
    <row r="5" spans="2:18" x14ac:dyDescent="0.2">
      <c r="B5" s="63" t="s">
        <v>58</v>
      </c>
      <c r="C5" s="64">
        <v>3</v>
      </c>
      <c r="D5" s="65">
        <v>800</v>
      </c>
      <c r="E5" s="65" t="s">
        <v>36</v>
      </c>
      <c r="F5" s="65">
        <v>27000</v>
      </c>
      <c r="G5" s="59" t="s">
        <v>36</v>
      </c>
    </row>
    <row r="6" spans="2:18" x14ac:dyDescent="0.2">
      <c r="B6" s="63" t="s">
        <v>59</v>
      </c>
      <c r="C6" s="64">
        <v>4</v>
      </c>
      <c r="D6" s="65">
        <v>1200</v>
      </c>
      <c r="E6" s="65" t="s">
        <v>36</v>
      </c>
      <c r="F6" s="65">
        <v>42000</v>
      </c>
      <c r="G6" s="59" t="s">
        <v>36</v>
      </c>
    </row>
    <row r="7" spans="2:18" x14ac:dyDescent="0.2">
      <c r="B7" s="63" t="s">
        <v>60</v>
      </c>
      <c r="C7" s="64">
        <v>5</v>
      </c>
      <c r="D7" s="65">
        <v>1500</v>
      </c>
      <c r="E7" s="65" t="s">
        <v>36</v>
      </c>
      <c r="F7" s="65">
        <v>70000</v>
      </c>
      <c r="G7" s="59" t="s">
        <v>36</v>
      </c>
    </row>
    <row r="8" spans="2:18" x14ac:dyDescent="0.2">
      <c r="B8" s="63" t="s">
        <v>61</v>
      </c>
      <c r="C8" s="64">
        <v>5</v>
      </c>
      <c r="D8" s="65">
        <v>2000</v>
      </c>
      <c r="E8" s="65" t="s">
        <v>36</v>
      </c>
      <c r="F8" s="65">
        <v>180000</v>
      </c>
      <c r="G8" s="59" t="s">
        <v>36</v>
      </c>
      <c r="H8" s="60" t="s">
        <v>108</v>
      </c>
    </row>
    <row r="9" spans="2:18" x14ac:dyDescent="0.2">
      <c r="B9" s="63" t="s">
        <v>257</v>
      </c>
      <c r="C9" s="64">
        <v>3</v>
      </c>
      <c r="D9" s="65">
        <v>800</v>
      </c>
      <c r="E9" s="65" t="s">
        <v>249</v>
      </c>
      <c r="F9" s="65">
        <v>3</v>
      </c>
      <c r="G9" s="59" t="s">
        <v>249</v>
      </c>
    </row>
    <row r="10" spans="2:18" x14ac:dyDescent="0.2">
      <c r="B10" s="63" t="s">
        <v>258</v>
      </c>
      <c r="C10" s="64">
        <v>4</v>
      </c>
      <c r="D10" s="65">
        <v>1200</v>
      </c>
      <c r="E10" s="65" t="s">
        <v>249</v>
      </c>
      <c r="F10" s="65">
        <v>3</v>
      </c>
      <c r="G10" s="59" t="s">
        <v>249</v>
      </c>
    </row>
    <row r="11" spans="2:18" x14ac:dyDescent="0.2">
      <c r="B11" s="63" t="s">
        <v>259</v>
      </c>
      <c r="C11" s="64">
        <v>4</v>
      </c>
      <c r="D11" s="65">
        <v>1200</v>
      </c>
      <c r="E11" s="65" t="s">
        <v>249</v>
      </c>
      <c r="F11" s="65">
        <v>3</v>
      </c>
      <c r="G11" s="59" t="s">
        <v>249</v>
      </c>
    </row>
    <row r="12" spans="2:18" x14ac:dyDescent="0.2">
      <c r="B12" s="63"/>
      <c r="C12" s="64"/>
      <c r="D12" s="65"/>
      <c r="E12" s="65"/>
      <c r="F12" s="65"/>
    </row>
    <row r="13" spans="2:18" x14ac:dyDescent="0.2">
      <c r="B13" s="63"/>
      <c r="C13" s="64"/>
      <c r="D13" s="65"/>
      <c r="E13" s="65"/>
      <c r="F13" s="65"/>
    </row>
    <row r="14" spans="2:18" x14ac:dyDescent="0.2">
      <c r="B14" s="63"/>
      <c r="C14" s="64"/>
      <c r="D14" s="65"/>
      <c r="E14" s="65"/>
      <c r="F14" s="65"/>
    </row>
    <row r="15" spans="2:18" x14ac:dyDescent="0.2">
      <c r="B15" s="63"/>
      <c r="C15" s="64"/>
      <c r="D15" s="65"/>
      <c r="E15" s="65"/>
      <c r="F15" s="65"/>
    </row>
    <row r="16" spans="2:18" x14ac:dyDescent="0.2">
      <c r="B16" s="63"/>
      <c r="C16" s="64"/>
      <c r="D16" s="65"/>
      <c r="E16" s="65"/>
      <c r="F16" s="65"/>
    </row>
    <row r="17" spans="2:6" x14ac:dyDescent="0.2">
      <c r="B17" s="63"/>
      <c r="C17" s="64"/>
      <c r="D17" s="65"/>
      <c r="E17" s="65"/>
      <c r="F17" s="65"/>
    </row>
    <row r="18" spans="2:6" x14ac:dyDescent="0.2">
      <c r="B18" s="63"/>
      <c r="C18" s="64"/>
      <c r="D18" s="65"/>
      <c r="E18" s="65"/>
      <c r="F18" s="65"/>
    </row>
    <row r="19" spans="2:6" x14ac:dyDescent="0.2">
      <c r="C19" s="64"/>
      <c r="D19" s="65"/>
      <c r="E19" s="65"/>
      <c r="F19" s="65"/>
    </row>
    <row r="20" spans="2:6" x14ac:dyDescent="0.2">
      <c r="C20" s="64"/>
      <c r="D20" s="65"/>
      <c r="E20" s="65"/>
      <c r="F20" s="65"/>
    </row>
    <row r="21" spans="2:6" x14ac:dyDescent="0.2">
      <c r="C21" s="64"/>
      <c r="D21" s="65"/>
      <c r="E21" s="65"/>
      <c r="F21" s="65"/>
    </row>
    <row r="22" spans="2:6" x14ac:dyDescent="0.2">
      <c r="C22" s="64"/>
      <c r="D22" s="65"/>
      <c r="E22" s="65"/>
      <c r="F22" s="65"/>
    </row>
    <row r="23" spans="2:6" x14ac:dyDescent="0.2">
      <c r="C23" s="64"/>
      <c r="D23" s="65"/>
      <c r="E23" s="65"/>
      <c r="F23" s="65"/>
    </row>
    <row r="24" spans="2:6" x14ac:dyDescent="0.2">
      <c r="C24" s="64"/>
      <c r="D24" s="65"/>
      <c r="E24" s="65"/>
      <c r="F24" s="65"/>
    </row>
  </sheetData>
  <phoneticPr fontId="1" type="noConversion"/>
  <conditionalFormatting sqref="Q1:Q1048576">
    <cfRule type="containsText" dxfId="55" priority="27" operator="containsText" text="迟缓场">
      <formula>NOT(ISERROR(SEARCH("迟缓场",Q1)))</formula>
    </cfRule>
    <cfRule type="containsText" dxfId="54" priority="28" operator="containsText" text="冻结场">
      <formula>NOT(ISERROR(SEARCH("冻结场",Q1)))</formula>
    </cfRule>
    <cfRule type="containsText" dxfId="53" priority="29" operator="containsText" text="火焰场">
      <formula>NOT(ISERROR(SEARCH("火焰场",Q1)))</formula>
    </cfRule>
  </conditionalFormatting>
  <conditionalFormatting sqref="K1:K43 K45:K1048576">
    <cfRule type="containsText" dxfId="52" priority="24" operator="containsText" text="迟缓场">
      <formula>NOT(ISERROR(SEARCH("迟缓场",K1)))</formula>
    </cfRule>
    <cfRule type="containsText" dxfId="51" priority="25" operator="containsText" text="冻结场">
      <formula>NOT(ISERROR(SEARCH("冻结场",K1)))</formula>
    </cfRule>
    <cfRule type="containsText" dxfId="50" priority="26" operator="containsText" text="火焰场">
      <formula>NOT(ISERROR(SEARCH("火焰场",K1)))</formula>
    </cfRule>
  </conditionalFormatting>
  <conditionalFormatting sqref="M1:M43 M45:M1048576">
    <cfRule type="containsText" dxfId="49" priority="21" operator="containsText" text="迟缓场">
      <formula>NOT(ISERROR(SEARCH("迟缓场",M1)))</formula>
    </cfRule>
    <cfRule type="containsText" dxfId="48" priority="22" operator="containsText" text="冻结场">
      <formula>NOT(ISERROR(SEARCH("冻结场",M1)))</formula>
    </cfRule>
    <cfRule type="containsText" dxfId="47" priority="23" operator="containsText" text="火焰场">
      <formula>NOT(ISERROR(SEARCH("火焰场",M1)))</formula>
    </cfRule>
  </conditionalFormatting>
  <conditionalFormatting sqref="O1:O1048576">
    <cfRule type="containsText" dxfId="46" priority="18" operator="containsText" text="迟缓场">
      <formula>NOT(ISERROR(SEARCH("迟缓场",O1)))</formula>
    </cfRule>
    <cfRule type="containsText" dxfId="45" priority="19" operator="containsText" text="冻结场">
      <formula>NOT(ISERROR(SEARCH("冻结场",O1)))</formula>
    </cfRule>
    <cfRule type="containsText" dxfId="44" priority="20" operator="containsText" text="火焰场">
      <formula>NOT(ISERROR(SEARCH("火焰场",O1)))</formula>
    </cfRule>
  </conditionalFormatting>
  <conditionalFormatting sqref="K44">
    <cfRule type="containsText" dxfId="43" priority="15" operator="containsText" text="迟缓场">
      <formula>NOT(ISERROR(SEARCH("迟缓场",K44)))</formula>
    </cfRule>
    <cfRule type="containsText" dxfId="42" priority="16" operator="containsText" text="冻结场">
      <formula>NOT(ISERROR(SEARCH("冻结场",K44)))</formula>
    </cfRule>
    <cfRule type="containsText" dxfId="41" priority="17" operator="containsText" text="火焰场">
      <formula>NOT(ISERROR(SEARCH("火焰场",K44)))</formula>
    </cfRule>
  </conditionalFormatting>
  <conditionalFormatting sqref="M44">
    <cfRule type="containsText" dxfId="40" priority="12" operator="containsText" text="迟缓场">
      <formula>NOT(ISERROR(SEARCH("迟缓场",M44)))</formula>
    </cfRule>
    <cfRule type="containsText" dxfId="39" priority="13" operator="containsText" text="冻结场">
      <formula>NOT(ISERROR(SEARCH("冻结场",M44)))</formula>
    </cfRule>
    <cfRule type="containsText" dxfId="38" priority="14" operator="containsText" text="火焰场">
      <formula>NOT(ISERROR(SEARCH("火焰场",M44)))</formula>
    </cfRule>
  </conditionalFormatting>
  <conditionalFormatting sqref="G1:G1048576">
    <cfRule type="cellIs" dxfId="37" priority="9" operator="equal">
      <formula>"绿"</formula>
    </cfRule>
    <cfRule type="cellIs" dxfId="36" priority="10" operator="equal">
      <formula>"白"</formula>
    </cfRule>
  </conditionalFormatting>
  <conditionalFormatting sqref="G1:G1048576">
    <cfRule type="cellIs" dxfId="35" priority="6" operator="equal">
      <formula>"橙"</formula>
    </cfRule>
    <cfRule type="cellIs" dxfId="34" priority="7" operator="equal">
      <formula>"紫"</formula>
    </cfRule>
    <cfRule type="cellIs" dxfId="33" priority="8" operator="equal">
      <formula>"青"</formula>
    </cfRule>
  </conditionalFormatting>
  <conditionalFormatting sqref="H1:H1048576">
    <cfRule type="cellIs" dxfId="32" priority="1" operator="equal">
      <formula>"橙"</formula>
    </cfRule>
    <cfRule type="cellIs" dxfId="31" priority="2" operator="equal">
      <formula>"紫"</formula>
    </cfRule>
    <cfRule type="cellIs" dxfId="30" priority="3" operator="equal">
      <formula>"青"</formula>
    </cfRule>
  </conditionalFormatting>
  <conditionalFormatting sqref="H1:H1048576">
    <cfRule type="cellIs" dxfId="29" priority="4" operator="equal">
      <formula>"绿"</formula>
    </cfRule>
    <cfRule type="cellIs" dxfId="28" priority="5" operator="equal">
      <formula>"白"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B050-18FE-414B-80E2-7F19325B9F56}">
  <dimension ref="B2:T22"/>
  <sheetViews>
    <sheetView workbookViewId="0">
      <selection activeCell="K20" sqref="K20"/>
    </sheetView>
  </sheetViews>
  <sheetFormatPr defaultColWidth="9" defaultRowHeight="11.25" x14ac:dyDescent="0.2"/>
  <cols>
    <col min="1" max="1" width="3.875" style="62" customWidth="1"/>
    <col min="2" max="2" width="9" style="63" bestFit="1" customWidth="1"/>
    <col min="3" max="3" width="6.375" style="64" bestFit="1" customWidth="1"/>
    <col min="4" max="5" width="9.625" style="65" bestFit="1" customWidth="1"/>
    <col min="6" max="6" width="8" style="65" bestFit="1" customWidth="1"/>
    <col min="7" max="7" width="6.5" style="65" bestFit="1" customWidth="1"/>
    <col min="8" max="8" width="8.875" style="65" bestFit="1" customWidth="1"/>
    <col min="9" max="9" width="8" style="59" bestFit="1" customWidth="1"/>
    <col min="10" max="10" width="8" style="60" bestFit="1" customWidth="1"/>
    <col min="11" max="11" width="8.875" style="61" bestFit="1" customWidth="1"/>
    <col min="12" max="12" width="6.5" style="61" bestFit="1" customWidth="1"/>
    <col min="13" max="13" width="8.875" style="61" bestFit="1" customWidth="1"/>
    <col min="14" max="14" width="6.5" style="61" bestFit="1" customWidth="1"/>
    <col min="15" max="15" width="8.875" style="61" bestFit="1" customWidth="1"/>
    <col min="16" max="16" width="6.5" style="61" bestFit="1" customWidth="1"/>
    <col min="17" max="17" width="8.875" style="61" bestFit="1" customWidth="1"/>
    <col min="18" max="18" width="6.5" style="61" bestFit="1" customWidth="1"/>
    <col min="19" max="19" width="8.875" style="61" bestFit="1" customWidth="1"/>
    <col min="20" max="20" width="6.5" style="61" bestFit="1" customWidth="1"/>
    <col min="21" max="16384" width="9" style="62"/>
  </cols>
  <sheetData>
    <row r="2" spans="2:20" x14ac:dyDescent="0.2">
      <c r="B2" s="67" t="s">
        <v>27</v>
      </c>
      <c r="C2" s="68" t="s">
        <v>25</v>
      </c>
      <c r="D2" s="67" t="s">
        <v>63</v>
      </c>
      <c r="E2" s="67" t="s">
        <v>64</v>
      </c>
      <c r="F2" s="67" t="s">
        <v>45</v>
      </c>
      <c r="G2" s="67" t="s">
        <v>46</v>
      </c>
      <c r="H2" s="67" t="s">
        <v>254</v>
      </c>
      <c r="I2" s="69" t="s">
        <v>105</v>
      </c>
      <c r="J2" s="70" t="s">
        <v>106</v>
      </c>
      <c r="K2" s="71" t="s">
        <v>110</v>
      </c>
      <c r="L2" s="71" t="s">
        <v>46</v>
      </c>
      <c r="M2" s="71" t="s">
        <v>111</v>
      </c>
      <c r="N2" s="71" t="s">
        <v>46</v>
      </c>
      <c r="O2" s="71" t="s">
        <v>112</v>
      </c>
      <c r="P2" s="71" t="s">
        <v>46</v>
      </c>
      <c r="Q2" s="71" t="s">
        <v>113</v>
      </c>
      <c r="R2" s="71" t="s">
        <v>46</v>
      </c>
      <c r="S2" s="71" t="s">
        <v>114</v>
      </c>
      <c r="T2" s="71" t="s">
        <v>46</v>
      </c>
    </row>
    <row r="3" spans="2:20" x14ac:dyDescent="0.2">
      <c r="B3" s="63" t="s">
        <v>65</v>
      </c>
      <c r="C3" s="64">
        <v>2</v>
      </c>
      <c r="D3" s="65">
        <v>130</v>
      </c>
      <c r="E3" s="65">
        <v>2600</v>
      </c>
      <c r="F3" s="65" t="s">
        <v>66</v>
      </c>
      <c r="G3" s="65">
        <v>0</v>
      </c>
      <c r="H3" s="65">
        <v>9000</v>
      </c>
      <c r="I3" s="59" t="s">
        <v>36</v>
      </c>
    </row>
    <row r="4" spans="2:20" x14ac:dyDescent="0.2">
      <c r="B4" s="63" t="s">
        <v>65</v>
      </c>
      <c r="C4" s="64">
        <v>2</v>
      </c>
      <c r="D4" s="65">
        <v>130</v>
      </c>
      <c r="E4" s="65">
        <v>2600</v>
      </c>
      <c r="F4" s="65" t="s">
        <v>67</v>
      </c>
      <c r="G4" s="65">
        <v>0</v>
      </c>
      <c r="H4" s="65">
        <v>9000</v>
      </c>
      <c r="I4" s="59" t="s">
        <v>36</v>
      </c>
    </row>
    <row r="5" spans="2:20" x14ac:dyDescent="0.2">
      <c r="B5" s="63" t="s">
        <v>65</v>
      </c>
      <c r="C5" s="64">
        <v>2</v>
      </c>
      <c r="D5" s="65">
        <v>130</v>
      </c>
      <c r="E5" s="65">
        <v>2600</v>
      </c>
      <c r="F5" s="65" t="s">
        <v>68</v>
      </c>
      <c r="G5" s="65">
        <v>0</v>
      </c>
      <c r="H5" s="65">
        <v>9000</v>
      </c>
      <c r="I5" s="59" t="s">
        <v>36</v>
      </c>
    </row>
    <row r="6" spans="2:20" x14ac:dyDescent="0.2">
      <c r="B6" s="63" t="s">
        <v>69</v>
      </c>
      <c r="C6" s="64">
        <v>3</v>
      </c>
      <c r="D6" s="65">
        <v>125</v>
      </c>
      <c r="E6" s="65">
        <v>4000</v>
      </c>
      <c r="F6" s="65" t="s">
        <v>66</v>
      </c>
      <c r="G6" s="65">
        <v>0</v>
      </c>
      <c r="H6" s="65">
        <v>16000</v>
      </c>
      <c r="I6" s="59" t="s">
        <v>36</v>
      </c>
    </row>
    <row r="7" spans="2:20" x14ac:dyDescent="0.2">
      <c r="B7" s="63" t="s">
        <v>70</v>
      </c>
      <c r="C7" s="64">
        <v>3</v>
      </c>
      <c r="D7" s="65">
        <v>115</v>
      </c>
      <c r="E7" s="65">
        <v>7600</v>
      </c>
      <c r="F7" s="65" t="s">
        <v>66</v>
      </c>
      <c r="G7" s="65">
        <v>0</v>
      </c>
      <c r="H7" s="65">
        <v>35000</v>
      </c>
      <c r="I7" s="59" t="s">
        <v>36</v>
      </c>
    </row>
    <row r="8" spans="2:20" x14ac:dyDescent="0.2">
      <c r="B8" s="63" t="s">
        <v>71</v>
      </c>
      <c r="C8" s="64">
        <v>4</v>
      </c>
      <c r="D8" s="65">
        <v>110</v>
      </c>
      <c r="E8" s="65">
        <v>1380</v>
      </c>
      <c r="F8" s="65" t="s">
        <v>66</v>
      </c>
      <c r="G8" s="65">
        <v>0</v>
      </c>
      <c r="H8" s="65">
        <v>68000</v>
      </c>
      <c r="I8" s="59" t="s">
        <v>36</v>
      </c>
      <c r="J8" s="60" t="s">
        <v>108</v>
      </c>
    </row>
    <row r="9" spans="2:20" x14ac:dyDescent="0.2">
      <c r="B9" s="63" t="s">
        <v>251</v>
      </c>
      <c r="C9" s="64">
        <v>3</v>
      </c>
      <c r="D9" s="65">
        <v>115</v>
      </c>
      <c r="E9" s="65">
        <v>7600</v>
      </c>
      <c r="F9" s="65" t="s">
        <v>252</v>
      </c>
      <c r="G9" s="65">
        <v>0</v>
      </c>
      <c r="H9" s="65">
        <v>3</v>
      </c>
      <c r="I9" s="59" t="s">
        <v>253</v>
      </c>
    </row>
    <row r="10" spans="2:20" x14ac:dyDescent="0.2">
      <c r="B10" s="63" t="s">
        <v>255</v>
      </c>
      <c r="C10" s="64">
        <v>3</v>
      </c>
      <c r="D10" s="65">
        <v>115</v>
      </c>
      <c r="E10" s="65">
        <v>7600</v>
      </c>
      <c r="F10" s="65" t="s">
        <v>256</v>
      </c>
      <c r="G10" s="65">
        <v>0</v>
      </c>
      <c r="H10" s="65">
        <v>3</v>
      </c>
      <c r="I10" s="59" t="s">
        <v>253</v>
      </c>
    </row>
    <row r="11" spans="2:20" x14ac:dyDescent="0.2">
      <c r="B11" s="63" t="s">
        <v>260</v>
      </c>
      <c r="C11" s="64">
        <v>4</v>
      </c>
      <c r="D11" s="65">
        <v>110</v>
      </c>
      <c r="E11" s="65">
        <v>13800</v>
      </c>
      <c r="F11" s="65" t="s">
        <v>252</v>
      </c>
      <c r="G11" s="65">
        <v>0</v>
      </c>
      <c r="H11" s="65">
        <v>4</v>
      </c>
      <c r="I11" s="59" t="s">
        <v>253</v>
      </c>
    </row>
    <row r="12" spans="2:20" x14ac:dyDescent="0.2">
      <c r="B12" s="63" t="s">
        <v>261</v>
      </c>
      <c r="C12" s="64">
        <v>4</v>
      </c>
      <c r="D12" s="65">
        <v>110</v>
      </c>
      <c r="E12" s="65">
        <v>13800</v>
      </c>
      <c r="F12" s="65" t="s">
        <v>68</v>
      </c>
      <c r="G12" s="65">
        <v>0</v>
      </c>
      <c r="H12" s="65">
        <v>4</v>
      </c>
      <c r="I12" s="59" t="s">
        <v>253</v>
      </c>
    </row>
    <row r="13" spans="2:20" x14ac:dyDescent="0.2">
      <c r="B13" s="63" t="s">
        <v>262</v>
      </c>
      <c r="C13" s="64">
        <v>4</v>
      </c>
      <c r="D13" s="65">
        <v>110</v>
      </c>
      <c r="E13" s="65">
        <v>13800</v>
      </c>
      <c r="F13" s="65" t="s">
        <v>66</v>
      </c>
      <c r="G13" s="65">
        <v>0</v>
      </c>
      <c r="H13" s="65">
        <v>4</v>
      </c>
      <c r="I13" s="59" t="s">
        <v>253</v>
      </c>
    </row>
    <row r="14" spans="2:20" x14ac:dyDescent="0.2">
      <c r="B14" s="63" t="s">
        <v>263</v>
      </c>
      <c r="C14" s="64">
        <v>3</v>
      </c>
      <c r="D14" s="65">
        <v>125</v>
      </c>
      <c r="E14" s="65">
        <v>4000</v>
      </c>
      <c r="F14" s="65" t="s">
        <v>66</v>
      </c>
      <c r="G14" s="65">
        <v>0</v>
      </c>
      <c r="H14" s="65">
        <v>16000</v>
      </c>
      <c r="I14" s="59" t="s">
        <v>253</v>
      </c>
    </row>
    <row r="15" spans="2:20" x14ac:dyDescent="0.2">
      <c r="B15" s="63" t="s">
        <v>264</v>
      </c>
      <c r="C15" s="64">
        <v>3</v>
      </c>
      <c r="D15" s="65">
        <v>125</v>
      </c>
      <c r="E15" s="65">
        <v>4000</v>
      </c>
      <c r="F15" s="65" t="s">
        <v>66</v>
      </c>
      <c r="G15" s="65">
        <v>0</v>
      </c>
      <c r="H15" s="65">
        <v>16000</v>
      </c>
      <c r="I15" s="59" t="s">
        <v>253</v>
      </c>
    </row>
    <row r="16" spans="2:20" x14ac:dyDescent="0.2">
      <c r="B16" s="63" t="s">
        <v>265</v>
      </c>
      <c r="C16" s="64">
        <v>3</v>
      </c>
      <c r="D16" s="65">
        <v>125</v>
      </c>
      <c r="E16" s="65">
        <v>4000</v>
      </c>
      <c r="F16" s="65" t="s">
        <v>66</v>
      </c>
      <c r="G16" s="65">
        <v>0</v>
      </c>
      <c r="H16" s="65">
        <v>16000</v>
      </c>
      <c r="I16" s="59" t="s">
        <v>253</v>
      </c>
    </row>
    <row r="17" spans="2:9" x14ac:dyDescent="0.2">
      <c r="B17" s="63" t="s">
        <v>266</v>
      </c>
      <c r="C17" s="64">
        <v>3</v>
      </c>
      <c r="D17" s="65">
        <v>125</v>
      </c>
      <c r="E17" s="65">
        <v>4000</v>
      </c>
      <c r="F17" s="65" t="s">
        <v>66</v>
      </c>
      <c r="G17" s="65">
        <v>0</v>
      </c>
      <c r="H17" s="65">
        <v>16000</v>
      </c>
      <c r="I17" s="59" t="s">
        <v>253</v>
      </c>
    </row>
    <row r="18" spans="2:9" x14ac:dyDescent="0.2">
      <c r="B18" s="63" t="s">
        <v>267</v>
      </c>
      <c r="C18" s="64">
        <v>3</v>
      </c>
      <c r="D18" s="65">
        <v>125</v>
      </c>
      <c r="E18" s="65">
        <v>4000</v>
      </c>
      <c r="F18" s="65" t="s">
        <v>66</v>
      </c>
      <c r="G18" s="65">
        <v>0</v>
      </c>
      <c r="H18" s="65">
        <v>16000</v>
      </c>
      <c r="I18" s="59" t="s">
        <v>253</v>
      </c>
    </row>
    <row r="19" spans="2:9" x14ac:dyDescent="0.2">
      <c r="B19" s="63" t="s">
        <v>268</v>
      </c>
      <c r="C19" s="64">
        <v>3</v>
      </c>
      <c r="D19" s="65">
        <v>125</v>
      </c>
      <c r="E19" s="65">
        <v>4000</v>
      </c>
      <c r="F19" s="65" t="s">
        <v>66</v>
      </c>
      <c r="G19" s="65">
        <v>0</v>
      </c>
      <c r="H19" s="65">
        <v>16000</v>
      </c>
      <c r="I19" s="59" t="s">
        <v>253</v>
      </c>
    </row>
    <row r="20" spans="2:9" x14ac:dyDescent="0.2">
      <c r="B20" s="63" t="s">
        <v>269</v>
      </c>
      <c r="C20" s="64">
        <v>3</v>
      </c>
      <c r="D20" s="65">
        <v>125</v>
      </c>
      <c r="E20" s="65">
        <v>4000</v>
      </c>
      <c r="F20" s="65" t="s">
        <v>66</v>
      </c>
      <c r="G20" s="65">
        <v>0</v>
      </c>
      <c r="H20" s="65">
        <v>16000</v>
      </c>
      <c r="I20" s="59" t="s">
        <v>253</v>
      </c>
    </row>
    <row r="21" spans="2:9" x14ac:dyDescent="0.2">
      <c r="B21" s="63" t="s">
        <v>270</v>
      </c>
      <c r="C21" s="64">
        <v>3</v>
      </c>
      <c r="D21" s="65">
        <v>125</v>
      </c>
      <c r="E21" s="65">
        <v>4000</v>
      </c>
      <c r="F21" s="65" t="s">
        <v>66</v>
      </c>
      <c r="G21" s="65">
        <v>0</v>
      </c>
      <c r="H21" s="65">
        <v>16000</v>
      </c>
      <c r="I21" s="59" t="s">
        <v>253</v>
      </c>
    </row>
    <row r="22" spans="2:9" x14ac:dyDescent="0.2">
      <c r="B22" s="63" t="s">
        <v>271</v>
      </c>
      <c r="C22" s="64">
        <v>3</v>
      </c>
      <c r="D22" s="65">
        <v>125</v>
      </c>
      <c r="E22" s="65">
        <v>4000</v>
      </c>
      <c r="F22" s="65" t="s">
        <v>66</v>
      </c>
      <c r="G22" s="65">
        <v>0</v>
      </c>
      <c r="H22" s="65">
        <v>16000</v>
      </c>
      <c r="I22" s="59" t="s">
        <v>253</v>
      </c>
    </row>
  </sheetData>
  <phoneticPr fontId="1" type="noConversion"/>
  <conditionalFormatting sqref="S1:S1048576">
    <cfRule type="containsText" dxfId="27" priority="26" operator="containsText" text="迟缓场">
      <formula>NOT(ISERROR(SEARCH("迟缓场",S1)))</formula>
    </cfRule>
    <cfRule type="containsText" dxfId="26" priority="27" operator="containsText" text="冻结场">
      <formula>NOT(ISERROR(SEARCH("冻结场",S1)))</formula>
    </cfRule>
    <cfRule type="containsText" dxfId="25" priority="28" operator="containsText" text="火焰场">
      <formula>NOT(ISERROR(SEARCH("火焰场",S1)))</formula>
    </cfRule>
  </conditionalFormatting>
  <conditionalFormatting sqref="M1:M43 M45:M1048576">
    <cfRule type="containsText" dxfId="24" priority="23" operator="containsText" text="迟缓场">
      <formula>NOT(ISERROR(SEARCH("迟缓场",M1)))</formula>
    </cfRule>
    <cfRule type="containsText" dxfId="23" priority="24" operator="containsText" text="冻结场">
      <formula>NOT(ISERROR(SEARCH("冻结场",M1)))</formula>
    </cfRule>
    <cfRule type="containsText" dxfId="22" priority="25" operator="containsText" text="火焰场">
      <formula>NOT(ISERROR(SEARCH("火焰场",M1)))</formula>
    </cfRule>
  </conditionalFormatting>
  <conditionalFormatting sqref="O1:O43 O45:O1048576">
    <cfRule type="containsText" dxfId="21" priority="20" operator="containsText" text="迟缓场">
      <formula>NOT(ISERROR(SEARCH("迟缓场",O1)))</formula>
    </cfRule>
    <cfRule type="containsText" dxfId="20" priority="21" operator="containsText" text="冻结场">
      <formula>NOT(ISERROR(SEARCH("冻结场",O1)))</formula>
    </cfRule>
    <cfRule type="containsText" dxfId="19" priority="22" operator="containsText" text="火焰场">
      <formula>NOT(ISERROR(SEARCH("火焰场",O1)))</formula>
    </cfRule>
  </conditionalFormatting>
  <conditionalFormatting sqref="Q1:Q1048576">
    <cfRule type="containsText" dxfId="18" priority="17" operator="containsText" text="迟缓场">
      <formula>NOT(ISERROR(SEARCH("迟缓场",Q1)))</formula>
    </cfRule>
    <cfRule type="containsText" dxfId="17" priority="18" operator="containsText" text="冻结场">
      <formula>NOT(ISERROR(SEARCH("冻结场",Q1)))</formula>
    </cfRule>
    <cfRule type="containsText" dxfId="16" priority="19" operator="containsText" text="火焰场">
      <formula>NOT(ISERROR(SEARCH("火焰场",Q1)))</formula>
    </cfRule>
  </conditionalFormatting>
  <conditionalFormatting sqref="M44">
    <cfRule type="containsText" dxfId="15" priority="14" operator="containsText" text="迟缓场">
      <formula>NOT(ISERROR(SEARCH("迟缓场",M44)))</formula>
    </cfRule>
    <cfRule type="containsText" dxfId="14" priority="15" operator="containsText" text="冻结场">
      <formula>NOT(ISERROR(SEARCH("冻结场",M44)))</formula>
    </cfRule>
    <cfRule type="containsText" dxfId="13" priority="16" operator="containsText" text="火焰场">
      <formula>NOT(ISERROR(SEARCH("火焰场",M44)))</formula>
    </cfRule>
  </conditionalFormatting>
  <conditionalFormatting sqref="O44">
    <cfRule type="containsText" dxfId="12" priority="11" operator="containsText" text="迟缓场">
      <formula>NOT(ISERROR(SEARCH("迟缓场",O44)))</formula>
    </cfRule>
    <cfRule type="containsText" dxfId="11" priority="12" operator="containsText" text="冻结场">
      <formula>NOT(ISERROR(SEARCH("冻结场",O44)))</formula>
    </cfRule>
    <cfRule type="containsText" dxfId="10" priority="13" operator="containsText" text="火焰场">
      <formula>NOT(ISERROR(SEARCH("火焰场",O44)))</formula>
    </cfRule>
  </conditionalFormatting>
  <conditionalFormatting sqref="I1:I1048576">
    <cfRule type="cellIs" dxfId="9" priority="9" operator="equal">
      <formula>"绿"</formula>
    </cfRule>
    <cfRule type="cellIs" dxfId="8" priority="10" operator="equal">
      <formula>"白"</formula>
    </cfRule>
  </conditionalFormatting>
  <conditionalFormatting sqref="I1:I1048576">
    <cfRule type="cellIs" dxfId="7" priority="6" operator="equal">
      <formula>"橙"</formula>
    </cfRule>
    <cfRule type="cellIs" dxfId="6" priority="7" operator="equal">
      <formula>"紫"</formula>
    </cfRule>
    <cfRule type="cellIs" dxfId="5" priority="8" operator="equal">
      <formula>"青"</formula>
    </cfRule>
  </conditionalFormatting>
  <conditionalFormatting sqref="J1:J1048576">
    <cfRule type="cellIs" dxfId="4" priority="1" operator="equal">
      <formula>"橙"</formula>
    </cfRule>
    <cfRule type="cellIs" dxfId="3" priority="2" operator="equal">
      <formula>"紫"</formula>
    </cfRule>
    <cfRule type="cellIs" dxfId="2" priority="3" operator="equal">
      <formula>"青"</formula>
    </cfRule>
  </conditionalFormatting>
  <conditionalFormatting sqref="J1:J1048576">
    <cfRule type="cellIs" dxfId="1" priority="4" operator="equal">
      <formula>"绿"</formula>
    </cfRule>
    <cfRule type="cellIs" dxfId="0" priority="5" operator="equal">
      <formula>"白"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E1BF-EB25-41CC-948F-319CFEB6E7B6}">
  <dimension ref="B1:P18"/>
  <sheetViews>
    <sheetView workbookViewId="0">
      <selection activeCell="G21" sqref="G21"/>
    </sheetView>
  </sheetViews>
  <sheetFormatPr defaultColWidth="9" defaultRowHeight="11.25" x14ac:dyDescent="0.2"/>
  <cols>
    <col min="1" max="1" width="4" style="45" customWidth="1"/>
    <col min="2" max="2" width="4.5" style="51" bestFit="1" customWidth="1"/>
    <col min="3" max="3" width="12.25" style="51" bestFit="1" customWidth="1"/>
    <col min="4" max="4" width="4.5" style="51" bestFit="1" customWidth="1"/>
    <col min="5" max="7" width="7.5" style="51" bestFit="1" customWidth="1"/>
    <col min="8" max="8" width="9" style="51"/>
    <col min="9" max="9" width="8.75" style="57" bestFit="1" customWidth="1"/>
    <col min="10" max="10" width="4.5" style="57" bestFit="1" customWidth="1"/>
    <col min="11" max="11" width="8.75" style="57" bestFit="1" customWidth="1"/>
    <col min="12" max="12" width="4.5" style="57" bestFit="1" customWidth="1"/>
    <col min="13" max="13" width="8.75" style="57" bestFit="1" customWidth="1"/>
    <col min="14" max="14" width="4.5" style="57" bestFit="1" customWidth="1"/>
    <col min="15" max="15" width="5.25" style="51" bestFit="1" customWidth="1"/>
    <col min="16" max="16" width="7.5" style="51" bestFit="1" customWidth="1"/>
    <col min="17" max="16384" width="9" style="45"/>
  </cols>
  <sheetData>
    <row r="1" spans="2:16" x14ac:dyDescent="0.2">
      <c r="B1" s="46"/>
      <c r="C1" s="46"/>
      <c r="D1" s="46"/>
      <c r="E1" s="46"/>
      <c r="F1" s="46"/>
      <c r="G1" s="46"/>
      <c r="H1" s="46"/>
      <c r="I1" s="53"/>
      <c r="J1" s="53"/>
      <c r="K1" s="53"/>
      <c r="L1" s="53"/>
      <c r="M1" s="53"/>
      <c r="N1" s="53"/>
      <c r="O1" s="46"/>
      <c r="P1" s="46"/>
    </row>
    <row r="2" spans="2:16" x14ac:dyDescent="0.2">
      <c r="B2" s="47"/>
      <c r="C2" s="47"/>
      <c r="D2" s="47"/>
      <c r="E2" s="47"/>
      <c r="F2" s="47"/>
      <c r="G2" s="47"/>
      <c r="H2" s="47"/>
      <c r="I2" s="118" t="s">
        <v>204</v>
      </c>
      <c r="J2" s="118"/>
      <c r="K2" s="118" t="s">
        <v>76</v>
      </c>
      <c r="L2" s="118"/>
      <c r="M2" s="118" t="s">
        <v>77</v>
      </c>
      <c r="N2" s="118"/>
      <c r="O2" s="47"/>
      <c r="P2" s="47"/>
    </row>
    <row r="3" spans="2:16" x14ac:dyDescent="0.2">
      <c r="B3" s="48" t="s">
        <v>28</v>
      </c>
      <c r="C3" s="48" t="s">
        <v>27</v>
      </c>
      <c r="D3" s="54" t="s">
        <v>62</v>
      </c>
      <c r="E3" s="54" t="s">
        <v>73</v>
      </c>
      <c r="F3" s="54" t="s">
        <v>72</v>
      </c>
      <c r="G3" s="54" t="s">
        <v>75</v>
      </c>
      <c r="H3" s="54" t="s">
        <v>74</v>
      </c>
      <c r="I3" s="54" t="s">
        <v>206</v>
      </c>
      <c r="J3" s="54" t="s">
        <v>205</v>
      </c>
      <c r="K3" s="54" t="s">
        <v>206</v>
      </c>
      <c r="L3" s="54" t="s">
        <v>205</v>
      </c>
      <c r="M3" s="54" t="s">
        <v>206</v>
      </c>
      <c r="N3" s="54" t="s">
        <v>205</v>
      </c>
      <c r="O3" s="48" t="s">
        <v>78</v>
      </c>
      <c r="P3" s="48" t="s">
        <v>91</v>
      </c>
    </row>
    <row r="4" spans="2:16" x14ac:dyDescent="0.2">
      <c r="B4" s="49" t="s">
        <v>79</v>
      </c>
      <c r="C4" s="49" t="s">
        <v>80</v>
      </c>
      <c r="D4" s="52">
        <v>700</v>
      </c>
      <c r="E4" s="52"/>
      <c r="F4" s="52"/>
      <c r="G4" s="52"/>
      <c r="H4" s="52"/>
      <c r="I4" s="55"/>
      <c r="J4" s="55"/>
      <c r="K4" s="55"/>
      <c r="L4" s="55"/>
      <c r="M4" s="55"/>
      <c r="N4" s="55"/>
      <c r="O4" s="50">
        <v>280</v>
      </c>
      <c r="P4" s="50">
        <v>20</v>
      </c>
    </row>
    <row r="5" spans="2:16" x14ac:dyDescent="0.2">
      <c r="B5" s="49" t="s">
        <v>79</v>
      </c>
      <c r="C5" s="49" t="s">
        <v>81</v>
      </c>
      <c r="D5" s="52">
        <v>1500</v>
      </c>
      <c r="E5" s="52"/>
      <c r="F5" s="52"/>
      <c r="G5" s="52"/>
      <c r="H5" s="52"/>
      <c r="I5" s="55"/>
      <c r="J5" s="55"/>
      <c r="K5" s="55"/>
      <c r="L5" s="55"/>
      <c r="M5" s="55"/>
      <c r="N5" s="55"/>
      <c r="O5" s="50">
        <v>1300</v>
      </c>
      <c r="P5" s="50">
        <v>20</v>
      </c>
    </row>
    <row r="6" spans="2:16" x14ac:dyDescent="0.2">
      <c r="B6" s="49" t="s">
        <v>79</v>
      </c>
      <c r="C6" s="49" t="s">
        <v>82</v>
      </c>
      <c r="D6" s="52">
        <v>3000</v>
      </c>
      <c r="E6" s="52"/>
      <c r="F6" s="52"/>
      <c r="G6" s="52"/>
      <c r="H6" s="52"/>
      <c r="I6" s="55"/>
      <c r="J6" s="55"/>
      <c r="K6" s="55"/>
      <c r="L6" s="55"/>
      <c r="M6" s="55"/>
      <c r="N6" s="55"/>
      <c r="O6" s="50">
        <v>3600</v>
      </c>
      <c r="P6" s="50">
        <v>20</v>
      </c>
    </row>
    <row r="7" spans="2:16" x14ac:dyDescent="0.2">
      <c r="B7" s="49" t="s">
        <v>79</v>
      </c>
      <c r="C7" s="49" t="s">
        <v>123</v>
      </c>
      <c r="D7" s="58" t="s">
        <v>207</v>
      </c>
      <c r="E7" s="52"/>
      <c r="F7" s="52"/>
      <c r="G7" s="52"/>
      <c r="H7" s="52"/>
      <c r="I7" s="55"/>
      <c r="J7" s="55"/>
      <c r="K7" s="55"/>
      <c r="L7" s="55"/>
      <c r="M7" s="55"/>
      <c r="N7" s="55"/>
      <c r="O7" s="50">
        <v>10000</v>
      </c>
      <c r="P7" s="50">
        <v>15</v>
      </c>
    </row>
    <row r="8" spans="2:16" x14ac:dyDescent="0.2">
      <c r="B8" s="49" t="s">
        <v>79</v>
      </c>
      <c r="C8" s="49" t="s">
        <v>83</v>
      </c>
      <c r="D8" s="52"/>
      <c r="E8" s="52"/>
      <c r="F8" s="52"/>
      <c r="G8" s="52"/>
      <c r="H8" s="52"/>
      <c r="I8" s="55"/>
      <c r="J8" s="55"/>
      <c r="K8" s="55"/>
      <c r="L8" s="55"/>
      <c r="M8" s="55"/>
      <c r="N8" s="55"/>
      <c r="O8" s="50">
        <v>30000</v>
      </c>
      <c r="P8" s="50">
        <v>5</v>
      </c>
    </row>
    <row r="9" spans="2:16" x14ac:dyDescent="0.2">
      <c r="B9" s="49" t="s">
        <v>94</v>
      </c>
      <c r="C9" s="49" t="s">
        <v>84</v>
      </c>
      <c r="D9" s="52"/>
      <c r="E9" s="52" t="s">
        <v>208</v>
      </c>
      <c r="F9" s="52"/>
      <c r="G9" s="52"/>
      <c r="H9" s="52"/>
      <c r="I9" s="55"/>
      <c r="J9" s="55"/>
      <c r="K9" s="55"/>
      <c r="L9" s="55"/>
      <c r="M9" s="55"/>
      <c r="N9" s="55"/>
      <c r="O9" s="50">
        <v>2000</v>
      </c>
      <c r="P9" s="50">
        <v>99</v>
      </c>
    </row>
    <row r="10" spans="2:16" x14ac:dyDescent="0.2">
      <c r="B10" s="49" t="s">
        <v>94</v>
      </c>
      <c r="C10" s="49" t="s">
        <v>85</v>
      </c>
      <c r="D10" s="52"/>
      <c r="E10" s="52"/>
      <c r="F10" s="52" t="s">
        <v>208</v>
      </c>
      <c r="G10" s="52"/>
      <c r="H10" s="52"/>
      <c r="I10" s="55"/>
      <c r="J10" s="55"/>
      <c r="K10" s="55"/>
      <c r="L10" s="55"/>
      <c r="M10" s="55"/>
      <c r="N10" s="55"/>
      <c r="O10" s="50">
        <v>2000</v>
      </c>
      <c r="P10" s="50">
        <v>99</v>
      </c>
    </row>
    <row r="11" spans="2:16" x14ac:dyDescent="0.2">
      <c r="B11" s="49" t="s">
        <v>94</v>
      </c>
      <c r="C11" s="49" t="s">
        <v>86</v>
      </c>
      <c r="D11" s="52"/>
      <c r="E11" s="52"/>
      <c r="F11" s="52"/>
      <c r="G11" s="52" t="s">
        <v>208</v>
      </c>
      <c r="H11" s="52"/>
      <c r="I11" s="55"/>
      <c r="J11" s="55"/>
      <c r="K11" s="55"/>
      <c r="L11" s="55"/>
      <c r="M11" s="55"/>
      <c r="N11" s="55"/>
      <c r="O11" s="50">
        <v>2000</v>
      </c>
      <c r="P11" s="50">
        <v>99</v>
      </c>
    </row>
    <row r="12" spans="2:16" x14ac:dyDescent="0.2">
      <c r="B12" s="49" t="s">
        <v>94</v>
      </c>
      <c r="C12" s="49" t="s">
        <v>87</v>
      </c>
      <c r="D12" s="52"/>
      <c r="E12" s="52"/>
      <c r="F12" s="52"/>
      <c r="G12" s="52"/>
      <c r="H12" s="52" t="s">
        <v>203</v>
      </c>
      <c r="I12" s="55"/>
      <c r="J12" s="55"/>
      <c r="K12" s="55"/>
      <c r="L12" s="55"/>
      <c r="M12" s="55"/>
      <c r="N12" s="55"/>
      <c r="O12" s="50">
        <v>2000</v>
      </c>
      <c r="P12" s="50">
        <v>99</v>
      </c>
    </row>
    <row r="13" spans="2:16" x14ac:dyDescent="0.2">
      <c r="B13" s="49" t="s">
        <v>94</v>
      </c>
      <c r="C13" s="49" t="s">
        <v>88</v>
      </c>
      <c r="D13" s="52"/>
      <c r="E13" s="52"/>
      <c r="F13" s="52"/>
      <c r="G13" s="52"/>
      <c r="H13" s="52"/>
      <c r="I13" s="55">
        <v>20</v>
      </c>
      <c r="J13" s="56">
        <v>0.5</v>
      </c>
      <c r="K13" s="55">
        <v>20</v>
      </c>
      <c r="L13" s="56">
        <v>0.25</v>
      </c>
      <c r="M13" s="55">
        <v>20</v>
      </c>
      <c r="N13" s="55"/>
      <c r="O13" s="50">
        <v>3800</v>
      </c>
      <c r="P13" s="50">
        <v>25</v>
      </c>
    </row>
    <row r="14" spans="2:16" x14ac:dyDescent="0.2">
      <c r="B14" s="49" t="s">
        <v>94</v>
      </c>
      <c r="C14" s="49" t="s">
        <v>89</v>
      </c>
      <c r="D14" s="52"/>
      <c r="E14" s="52"/>
      <c r="F14" s="52"/>
      <c r="G14" s="52"/>
      <c r="H14" s="52"/>
      <c r="I14" s="55"/>
      <c r="J14" s="55"/>
      <c r="K14" s="55"/>
      <c r="L14" s="55"/>
      <c r="M14" s="55"/>
      <c r="N14" s="55"/>
      <c r="O14" s="50">
        <v>3800</v>
      </c>
      <c r="P14" s="50">
        <v>25</v>
      </c>
    </row>
    <row r="15" spans="2:16" x14ac:dyDescent="0.2">
      <c r="B15" s="49" t="s">
        <v>94</v>
      </c>
      <c r="C15" s="49" t="s">
        <v>90</v>
      </c>
      <c r="D15" s="52"/>
      <c r="E15" s="52"/>
      <c r="F15" s="52"/>
      <c r="G15" s="52"/>
      <c r="H15" s="52"/>
      <c r="I15" s="55"/>
      <c r="J15" s="55"/>
      <c r="K15" s="55"/>
      <c r="L15" s="55"/>
      <c r="M15" s="55"/>
      <c r="N15" s="55"/>
      <c r="O15" s="50">
        <v>3800</v>
      </c>
      <c r="P15" s="50">
        <v>25</v>
      </c>
    </row>
    <row r="16" spans="2:16" x14ac:dyDescent="0.2">
      <c r="B16" s="49" t="s">
        <v>95</v>
      </c>
      <c r="C16" s="49" t="s">
        <v>93</v>
      </c>
      <c r="D16" s="52"/>
      <c r="E16" s="52"/>
      <c r="F16" s="52"/>
      <c r="G16" s="52"/>
      <c r="H16" s="52"/>
      <c r="I16" s="55"/>
      <c r="J16" s="55"/>
      <c r="K16" s="55"/>
      <c r="L16" s="55"/>
      <c r="M16" s="55"/>
      <c r="N16" s="55"/>
      <c r="O16" s="50"/>
      <c r="P16" s="50"/>
    </row>
    <row r="17" spans="2:16" x14ac:dyDescent="0.2">
      <c r="B17" s="49" t="s">
        <v>94</v>
      </c>
      <c r="C17" s="49" t="s">
        <v>92</v>
      </c>
      <c r="D17" s="52"/>
      <c r="E17" s="52"/>
      <c r="F17" s="52"/>
      <c r="G17" s="52"/>
      <c r="H17" s="52"/>
      <c r="I17" s="55">
        <v>15</v>
      </c>
      <c r="J17" s="56">
        <v>0.25</v>
      </c>
      <c r="K17" s="55">
        <v>15</v>
      </c>
      <c r="L17" s="56">
        <v>0.25</v>
      </c>
      <c r="M17" s="55"/>
      <c r="N17" s="55"/>
      <c r="O17" s="50"/>
      <c r="P17" s="50"/>
    </row>
    <row r="18" spans="2:16" x14ac:dyDescent="0.2">
      <c r="B18" s="49"/>
      <c r="C18" s="49"/>
      <c r="D18" s="52"/>
      <c r="E18" s="52"/>
      <c r="F18" s="52"/>
      <c r="G18" s="52"/>
      <c r="H18" s="52"/>
      <c r="I18" s="55"/>
      <c r="J18" s="56"/>
      <c r="K18" s="55"/>
      <c r="L18" s="56"/>
      <c r="M18" s="55"/>
      <c r="N18" s="55"/>
      <c r="O18" s="50"/>
      <c r="P18" s="50"/>
    </row>
  </sheetData>
  <mergeCells count="3">
    <mergeCell ref="I2:J2"/>
    <mergeCell ref="K2:L2"/>
    <mergeCell ref="M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关于</vt:lpstr>
      <vt:lpstr>必要的知识</vt:lpstr>
      <vt:lpstr>武器</vt:lpstr>
      <vt:lpstr>防具</vt:lpstr>
      <vt:lpstr>项圈</vt:lpstr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雷克斯.派</dc:creator>
  <cp:lastModifiedBy>雷克斯.派</cp:lastModifiedBy>
  <dcterms:created xsi:type="dcterms:W3CDTF">2021-08-26T14:13:40Z</dcterms:created>
  <dcterms:modified xsi:type="dcterms:W3CDTF">2021-12-14T13:14:06Z</dcterms:modified>
</cp:coreProperties>
</file>