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rex\GLP1-weight-tracking\"/>
    </mc:Choice>
  </mc:AlternateContent>
  <xr:revisionPtr revIDLastSave="0" documentId="13_ncr:1_{662918FF-A705-481B-803E-420885E95DF5}" xr6:coauthVersionLast="47" xr6:coauthVersionMax="47" xr10:uidLastSave="{00000000-0000-0000-0000-000000000000}"/>
  <bookViews>
    <workbookView xWindow="-98" yWindow="-98" windowWidth="26116" windowHeight="15661" xr2:uid="{00000000-000D-0000-FFFF-FFFF00000000}"/>
  </bookViews>
  <sheets>
    <sheet name="Daily Log" sheetId="1" r:id="rId1"/>
    <sheet name="Weekly Summary" sheetId="2" r:id="rId2"/>
    <sheet name="Charts" sheetId="3" r:id="rId3"/>
    <sheet name="ReadM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E10" i="2" s="1"/>
  <c r="B5" i="2"/>
  <c r="B21" i="2" s="1"/>
  <c r="B12" i="2" l="1"/>
  <c r="B16" i="2"/>
  <c r="E16" i="2"/>
  <c r="B10" i="2"/>
  <c r="B20" i="2"/>
  <c r="E12" i="2"/>
  <c r="B13" i="2"/>
  <c r="E13" i="2"/>
  <c r="B14" i="2"/>
  <c r="E14" i="2"/>
  <c r="B9" i="2"/>
  <c r="E9" i="2"/>
  <c r="E11" i="2" s="1"/>
  <c r="E17" i="2" l="1"/>
  <c r="B15" i="2"/>
  <c r="E15" i="2"/>
  <c r="B11" i="2"/>
  <c r="B17" i="2"/>
</calcChain>
</file>

<file path=xl/sharedStrings.xml><?xml version="1.0" encoding="utf-8"?>
<sst xmlns="http://schemas.openxmlformats.org/spreadsheetml/2006/main" count="38" uniqueCount="38">
  <si>
    <t>日期</t>
  </si>
  <si>
    <t>早上體重 (kg)</t>
  </si>
  <si>
    <t>晚上體重 (kg)</t>
  </si>
  <si>
    <t>早上體脂 (%)</t>
  </si>
  <si>
    <t>晚上體脂 (%)</t>
  </si>
  <si>
    <t>藥物劑量 (mg)</t>
  </si>
  <si>
    <t>副作用紀錄</t>
  </si>
  <si>
    <t>每日飲水量 (L)</t>
  </si>
  <si>
    <t>每日紀錄（可在表格最後持續新增列）</t>
  </si>
  <si>
    <t>週期選擇（留空=自動使用『最近 7 筆資料』）</t>
  </si>
  <si>
    <t>開始日（必須為 Daily Log 中存在的日期）</t>
  </si>
  <si>
    <t>結束日（必須為 Daily Log 中存在的日期）</t>
  </si>
  <si>
    <t>實際開始日</t>
  </si>
  <si>
    <t>實際結束日</t>
  </si>
  <si>
    <t>— 體重（AM→AM, PM→PM）—</t>
  </si>
  <si>
    <t>期初體重（AM）</t>
  </si>
  <si>
    <t>期末體重（AM）</t>
  </si>
  <si>
    <t>變化（AM→AM）</t>
  </si>
  <si>
    <t>平均體重（AM）</t>
  </si>
  <si>
    <t>期初體重（PM）</t>
  </si>
  <si>
    <t>期末體重（PM）</t>
  </si>
  <si>
    <t>變化（PM→PM）</t>
  </si>
  <si>
    <t>平均體重（PM）</t>
  </si>
  <si>
    <t>平均體重（AM+PM 合併）</t>
  </si>
  <si>
    <t>期初體脂（AM, %）</t>
  </si>
  <si>
    <t>期末體脂（AM, %）</t>
  </si>
  <si>
    <t>變化（AM→AM, %）</t>
  </si>
  <si>
    <t>平均體脂（AM, %）</t>
  </si>
  <si>
    <t>期初體脂（PM, %）</t>
  </si>
  <si>
    <t>期末體脂（PM, %）</t>
  </si>
  <si>
    <t>變化（PM→PM, %）</t>
  </si>
  <si>
    <t>平均體脂（PM, %）</t>
  </si>
  <si>
    <t>平均體脂（AM+PM 合併, %）</t>
  </si>
  <si>
    <t>— 其他指標（相容性版本）—</t>
  </si>
  <si>
    <t>本週記錄天數</t>
  </si>
  <si>
    <t>平均每日飲水量 (L)</t>
  </si>
  <si>
    <t>圖表（引用固定區間 A3:A1000，新增資料列即可延長）</t>
  </si>
  <si>
    <t xml:space="preserve">本版本（v4）重點：
- 僅使用舊版 Excel 也支援的函數：INDEX、MATCH、SUMIFS、COUNTIFS、IF、IFERROR。
- 移除可能導致『檔案層級修復』的公式（如 XLOOKUP、FILTER、動態 INDEX 終點）。
- 自動週期邏輯：留空開始/結束日，將使用『最近 7 筆資料』。
- 圖表使用固定區間 A3:A1000，新增資料列即可顯示。
使用方式：
1) 在『Daily Log』底部持續新增資料（日期必須為真正的日期格式）。
2) 『Weekly Summary』的 B2/B3 可填入該週的開始/結束日（必須是 Daily Log 中的日期）。
   若留空，系統會用最近 7 筆資料作為一週。
3) 若仍遇到修復提示，請告知您的 Excel 版本（如 2016/2019/365），我會再針對版本調整。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</si>
</sst>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1" fillId="0" borderId="0" xfId="0" applyFont="1"/>
    <xf numFmtId="177" fontId="0" fillId="0" borderId="0" xfId="0" applyNumberFormat="1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體重趨勢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早上體重</c:v>
          </c:tx>
          <c:marker>
            <c:symbol val="circle"/>
            <c:size val="5"/>
          </c:marker>
          <c:cat>
            <c:numRef>
              <c:f>'Daily Log'!$A$3:$A$1002</c:f>
              <c:numCache>
                <c:formatCode>yyyy\-mm\-dd</c:formatCode>
                <c:ptCount val="1000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  <c:pt idx="20">
                  <c:v>45904</c:v>
                </c:pt>
                <c:pt idx="21">
                  <c:v>45905</c:v>
                </c:pt>
                <c:pt idx="22">
                  <c:v>45906</c:v>
                </c:pt>
                <c:pt idx="23">
                  <c:v>45907</c:v>
                </c:pt>
                <c:pt idx="24">
                  <c:v>45908</c:v>
                </c:pt>
              </c:numCache>
            </c:numRef>
          </c:cat>
          <c:val>
            <c:numRef>
              <c:f>'Daily Log'!$B$3:$B$1002</c:f>
              <c:numCache>
                <c:formatCode>General</c:formatCode>
                <c:ptCount val="1000"/>
                <c:pt idx="0">
                  <c:v>109</c:v>
                </c:pt>
                <c:pt idx="1">
                  <c:v>109</c:v>
                </c:pt>
                <c:pt idx="2">
                  <c:v>108.1</c:v>
                </c:pt>
                <c:pt idx="3">
                  <c:v>107.9</c:v>
                </c:pt>
                <c:pt idx="4">
                  <c:v>108.1</c:v>
                </c:pt>
                <c:pt idx="5">
                  <c:v>107.5</c:v>
                </c:pt>
                <c:pt idx="6">
                  <c:v>107</c:v>
                </c:pt>
                <c:pt idx="7">
                  <c:v>106.2</c:v>
                </c:pt>
                <c:pt idx="10">
                  <c:v>105.8</c:v>
                </c:pt>
                <c:pt idx="11">
                  <c:v>105.6</c:v>
                </c:pt>
                <c:pt idx="12">
                  <c:v>105.2</c:v>
                </c:pt>
                <c:pt idx="13">
                  <c:v>104.8</c:v>
                </c:pt>
                <c:pt idx="14">
                  <c:v>105.1</c:v>
                </c:pt>
                <c:pt idx="15">
                  <c:v>104.3</c:v>
                </c:pt>
                <c:pt idx="16">
                  <c:v>103.6</c:v>
                </c:pt>
                <c:pt idx="17">
                  <c:v>104</c:v>
                </c:pt>
                <c:pt idx="18">
                  <c:v>103.9</c:v>
                </c:pt>
                <c:pt idx="19">
                  <c:v>103.4</c:v>
                </c:pt>
                <c:pt idx="20">
                  <c:v>103</c:v>
                </c:pt>
                <c:pt idx="21">
                  <c:v>103</c:v>
                </c:pt>
                <c:pt idx="22">
                  <c:v>102.7</c:v>
                </c:pt>
                <c:pt idx="23">
                  <c:v>102.7</c:v>
                </c:pt>
                <c:pt idx="24">
                  <c:v>103.1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3-4FAC-83C3-2E6A4A8E8DBD}"/>
            </c:ext>
          </c:extLst>
        </c:ser>
        <c:ser>
          <c:idx val="1"/>
          <c:order val="1"/>
          <c:tx>
            <c:v>晚上體重</c:v>
          </c:tx>
          <c:marker>
            <c:symbol val="circle"/>
            <c:size val="5"/>
          </c:marker>
          <c:cat>
            <c:numRef>
              <c:f>'Daily Log'!$A$3:$A$1002</c:f>
              <c:numCache>
                <c:formatCode>yyyy\-mm\-dd</c:formatCode>
                <c:ptCount val="1000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  <c:pt idx="20">
                  <c:v>45904</c:v>
                </c:pt>
                <c:pt idx="21">
                  <c:v>45905</c:v>
                </c:pt>
                <c:pt idx="22">
                  <c:v>45906</c:v>
                </c:pt>
                <c:pt idx="23">
                  <c:v>45907</c:v>
                </c:pt>
                <c:pt idx="24">
                  <c:v>45908</c:v>
                </c:pt>
              </c:numCache>
            </c:numRef>
          </c:cat>
          <c:val>
            <c:numRef>
              <c:f>'Daily Log'!$C$3:$C$1002</c:f>
              <c:numCache>
                <c:formatCode>General</c:formatCode>
                <c:ptCount val="1000"/>
                <c:pt idx="0">
                  <c:v>109.8</c:v>
                </c:pt>
                <c:pt idx="1">
                  <c:v>108.2</c:v>
                </c:pt>
                <c:pt idx="2">
                  <c:v>109</c:v>
                </c:pt>
                <c:pt idx="3">
                  <c:v>108.8</c:v>
                </c:pt>
                <c:pt idx="4">
                  <c:v>108.2</c:v>
                </c:pt>
                <c:pt idx="5">
                  <c:v>108</c:v>
                </c:pt>
                <c:pt idx="6">
                  <c:v>106.8</c:v>
                </c:pt>
                <c:pt idx="7">
                  <c:v>106.9</c:v>
                </c:pt>
                <c:pt idx="9">
                  <c:v>106.5</c:v>
                </c:pt>
                <c:pt idx="10">
                  <c:v>106.2</c:v>
                </c:pt>
                <c:pt idx="11">
                  <c:v>105.9</c:v>
                </c:pt>
                <c:pt idx="12">
                  <c:v>105.9</c:v>
                </c:pt>
                <c:pt idx="13">
                  <c:v>105.5</c:v>
                </c:pt>
                <c:pt idx="14">
                  <c:v>104.7</c:v>
                </c:pt>
                <c:pt idx="15">
                  <c:v>104.2</c:v>
                </c:pt>
                <c:pt idx="16">
                  <c:v>104.1</c:v>
                </c:pt>
                <c:pt idx="17">
                  <c:v>103.6</c:v>
                </c:pt>
                <c:pt idx="18">
                  <c:v>103.9</c:v>
                </c:pt>
                <c:pt idx="19">
                  <c:v>103.4</c:v>
                </c:pt>
                <c:pt idx="20">
                  <c:v>103.8</c:v>
                </c:pt>
                <c:pt idx="21">
                  <c:v>103.9</c:v>
                </c:pt>
                <c:pt idx="22">
                  <c:v>103.8</c:v>
                </c:pt>
                <c:pt idx="23">
                  <c:v>103.3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3-4FAC-83C3-2E6A4A8E8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體重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體脂率趨勢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早上體脂</c:v>
          </c:tx>
          <c:marker>
            <c:symbol val="circle"/>
            <c:size val="5"/>
          </c:marker>
          <c:cat>
            <c:numRef>
              <c:f>'Daily Log'!$A$3:$A$1002</c:f>
              <c:numCache>
                <c:formatCode>yyyy\-mm\-dd</c:formatCode>
                <c:ptCount val="1000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  <c:pt idx="20">
                  <c:v>45904</c:v>
                </c:pt>
                <c:pt idx="21">
                  <c:v>45905</c:v>
                </c:pt>
                <c:pt idx="22">
                  <c:v>45906</c:v>
                </c:pt>
                <c:pt idx="23">
                  <c:v>45907</c:v>
                </c:pt>
                <c:pt idx="24">
                  <c:v>45908</c:v>
                </c:pt>
              </c:numCache>
            </c:numRef>
          </c:cat>
          <c:val>
            <c:numRef>
              <c:f>'Daily Log'!$D$3:$D$1002</c:f>
              <c:numCache>
                <c:formatCode>General</c:formatCode>
                <c:ptCount val="1000"/>
                <c:pt idx="1">
                  <c:v>30.3</c:v>
                </c:pt>
                <c:pt idx="2">
                  <c:v>30.6</c:v>
                </c:pt>
                <c:pt idx="3">
                  <c:v>30.7</c:v>
                </c:pt>
                <c:pt idx="4">
                  <c:v>30.3</c:v>
                </c:pt>
                <c:pt idx="5">
                  <c:v>30.5</c:v>
                </c:pt>
                <c:pt idx="6">
                  <c:v>30.4</c:v>
                </c:pt>
                <c:pt idx="7">
                  <c:v>30.4</c:v>
                </c:pt>
                <c:pt idx="10">
                  <c:v>30.6</c:v>
                </c:pt>
                <c:pt idx="11">
                  <c:v>30.1</c:v>
                </c:pt>
                <c:pt idx="12">
                  <c:v>30</c:v>
                </c:pt>
                <c:pt idx="13">
                  <c:v>30.4</c:v>
                </c:pt>
                <c:pt idx="14">
                  <c:v>30.2</c:v>
                </c:pt>
                <c:pt idx="15">
                  <c:v>30.2</c:v>
                </c:pt>
                <c:pt idx="16">
                  <c:v>30.1</c:v>
                </c:pt>
                <c:pt idx="17">
                  <c:v>30.3</c:v>
                </c:pt>
                <c:pt idx="18">
                  <c:v>29.7</c:v>
                </c:pt>
                <c:pt idx="19">
                  <c:v>29.9</c:v>
                </c:pt>
                <c:pt idx="20">
                  <c:v>29.6</c:v>
                </c:pt>
                <c:pt idx="21">
                  <c:v>30</c:v>
                </c:pt>
                <c:pt idx="22">
                  <c:v>30</c:v>
                </c:pt>
                <c:pt idx="23">
                  <c:v>29.7</c:v>
                </c:pt>
                <c:pt idx="24">
                  <c:v>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4-4B62-9CE4-027A07F58467}"/>
            </c:ext>
          </c:extLst>
        </c:ser>
        <c:ser>
          <c:idx val="1"/>
          <c:order val="1"/>
          <c:tx>
            <c:v>晚上體脂</c:v>
          </c:tx>
          <c:marker>
            <c:symbol val="circle"/>
            <c:size val="5"/>
          </c:marker>
          <c:cat>
            <c:numRef>
              <c:f>'Daily Log'!$A$3:$A$1002</c:f>
              <c:numCache>
                <c:formatCode>yyyy\-mm\-dd</c:formatCode>
                <c:ptCount val="1000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  <c:pt idx="20">
                  <c:v>45904</c:v>
                </c:pt>
                <c:pt idx="21">
                  <c:v>45905</c:v>
                </c:pt>
                <c:pt idx="22">
                  <c:v>45906</c:v>
                </c:pt>
                <c:pt idx="23">
                  <c:v>45907</c:v>
                </c:pt>
                <c:pt idx="24">
                  <c:v>45908</c:v>
                </c:pt>
              </c:numCache>
            </c:numRef>
          </c:cat>
          <c:val>
            <c:numRef>
              <c:f>'Daily Log'!$E$3:$E$1002</c:f>
              <c:numCache>
                <c:formatCode>General</c:formatCode>
                <c:ptCount val="1000"/>
                <c:pt idx="0">
                  <c:v>29</c:v>
                </c:pt>
                <c:pt idx="1">
                  <c:v>27.9</c:v>
                </c:pt>
                <c:pt idx="2">
                  <c:v>28.8</c:v>
                </c:pt>
                <c:pt idx="3">
                  <c:v>27.9</c:v>
                </c:pt>
                <c:pt idx="4">
                  <c:v>29.5</c:v>
                </c:pt>
                <c:pt idx="5">
                  <c:v>27.7</c:v>
                </c:pt>
                <c:pt idx="6">
                  <c:v>27</c:v>
                </c:pt>
                <c:pt idx="7">
                  <c:v>28.4</c:v>
                </c:pt>
                <c:pt idx="9">
                  <c:v>28.8</c:v>
                </c:pt>
                <c:pt idx="10">
                  <c:v>27.4</c:v>
                </c:pt>
                <c:pt idx="11">
                  <c:v>29.1</c:v>
                </c:pt>
                <c:pt idx="12">
                  <c:v>28.3</c:v>
                </c:pt>
                <c:pt idx="13">
                  <c:v>27.9</c:v>
                </c:pt>
                <c:pt idx="14">
                  <c:v>28.1</c:v>
                </c:pt>
                <c:pt idx="15">
                  <c:v>27.9</c:v>
                </c:pt>
                <c:pt idx="16">
                  <c:v>29.4</c:v>
                </c:pt>
                <c:pt idx="17">
                  <c:v>28</c:v>
                </c:pt>
                <c:pt idx="18">
                  <c:v>27.7</c:v>
                </c:pt>
                <c:pt idx="19">
                  <c:v>28.4</c:v>
                </c:pt>
                <c:pt idx="20">
                  <c:v>29.5</c:v>
                </c:pt>
                <c:pt idx="21">
                  <c:v>28.5</c:v>
                </c:pt>
                <c:pt idx="22">
                  <c:v>29.1</c:v>
                </c:pt>
                <c:pt idx="23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4-4B62-9CE4-027A07F58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20002"/>
        <c:crosses val="autoZero"/>
        <c:auto val="1"/>
        <c:lblOffset val="100"/>
        <c:baseTimeUnit val="days"/>
      </c:date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體脂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152400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152400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ilyTable" displayName="DailyTable" ref="A2:H27" totalsRowShown="0">
  <autoFilter ref="A2:H27" xr:uid="{00000000-0009-0000-0100-000001000000}"/>
  <tableColumns count="8">
    <tableColumn id="1" xr3:uid="{00000000-0010-0000-0000-000001000000}" name="日期"/>
    <tableColumn id="2" xr3:uid="{00000000-0010-0000-0000-000002000000}" name="早上體重 (kg)"/>
    <tableColumn id="3" xr3:uid="{00000000-0010-0000-0000-000003000000}" name="晚上體重 (kg)"/>
    <tableColumn id="4" xr3:uid="{00000000-0010-0000-0000-000004000000}" name="早上體脂 (%)"/>
    <tableColumn id="5" xr3:uid="{00000000-0010-0000-0000-000005000000}" name="晚上體脂 (%)"/>
    <tableColumn id="6" xr3:uid="{00000000-0010-0000-0000-000006000000}" name="藥物劑量 (mg)"/>
    <tableColumn id="7" xr3:uid="{00000000-0010-0000-0000-000007000000}" name="副作用紀錄"/>
    <tableColumn id="8" xr3:uid="{00000000-0010-0000-0000-000008000000}" name="每日飲水量 (L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G24" sqref="G24"/>
    </sheetView>
  </sheetViews>
  <sheetFormatPr defaultRowHeight="15" x14ac:dyDescent="0.45"/>
  <cols>
    <col min="1" max="5" width="14.7109375" customWidth="1"/>
    <col min="6" max="8" width="18.7109375" customWidth="1"/>
  </cols>
  <sheetData>
    <row r="1" spans="1:8" x14ac:dyDescent="0.45">
      <c r="A1" t="s">
        <v>8</v>
      </c>
    </row>
    <row r="2" spans="1:8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45">
      <c r="A3" s="1">
        <v>45884</v>
      </c>
      <c r="B3">
        <v>109</v>
      </c>
      <c r="C3">
        <v>109.8</v>
      </c>
      <c r="E3">
        <v>29</v>
      </c>
      <c r="F3">
        <v>2.5</v>
      </c>
    </row>
    <row r="4" spans="1:8" x14ac:dyDescent="0.45">
      <c r="A4" s="1">
        <v>45885</v>
      </c>
      <c r="B4">
        <v>109</v>
      </c>
      <c r="C4">
        <v>108.2</v>
      </c>
      <c r="D4">
        <v>30.3</v>
      </c>
      <c r="E4">
        <v>27.9</v>
      </c>
      <c r="F4">
        <v>2.5</v>
      </c>
    </row>
    <row r="5" spans="1:8" x14ac:dyDescent="0.45">
      <c r="A5" s="1">
        <v>45886</v>
      </c>
      <c r="B5">
        <v>108.1</v>
      </c>
      <c r="C5">
        <v>109</v>
      </c>
      <c r="D5">
        <v>30.6</v>
      </c>
      <c r="E5">
        <v>28.8</v>
      </c>
      <c r="F5">
        <v>2.5</v>
      </c>
    </row>
    <row r="6" spans="1:8" x14ac:dyDescent="0.45">
      <c r="A6" s="1">
        <v>45887</v>
      </c>
      <c r="B6">
        <v>107.9</v>
      </c>
      <c r="C6">
        <v>108.8</v>
      </c>
      <c r="D6">
        <v>30.7</v>
      </c>
      <c r="E6">
        <v>27.9</v>
      </c>
      <c r="F6">
        <v>2.5</v>
      </c>
    </row>
    <row r="7" spans="1:8" x14ac:dyDescent="0.45">
      <c r="A7" s="1">
        <v>45888</v>
      </c>
      <c r="B7">
        <v>108.1</v>
      </c>
      <c r="C7">
        <v>108.2</v>
      </c>
      <c r="D7">
        <v>30.3</v>
      </c>
      <c r="E7">
        <v>29.5</v>
      </c>
      <c r="F7">
        <v>2.5</v>
      </c>
    </row>
    <row r="8" spans="1:8" x14ac:dyDescent="0.45">
      <c r="A8" s="1">
        <v>45889</v>
      </c>
      <c r="B8">
        <v>107.5</v>
      </c>
      <c r="C8">
        <v>108</v>
      </c>
      <c r="D8">
        <v>30.5</v>
      </c>
      <c r="E8">
        <v>27.7</v>
      </c>
      <c r="F8">
        <v>2.5</v>
      </c>
    </row>
    <row r="9" spans="1:8" x14ac:dyDescent="0.45">
      <c r="A9" s="1">
        <v>45890</v>
      </c>
      <c r="B9">
        <v>107</v>
      </c>
      <c r="C9">
        <v>106.8</v>
      </c>
      <c r="D9">
        <v>30.4</v>
      </c>
      <c r="E9">
        <v>27</v>
      </c>
      <c r="F9">
        <v>2.5</v>
      </c>
    </row>
    <row r="10" spans="1:8" x14ac:dyDescent="0.45">
      <c r="A10" s="1">
        <v>45891</v>
      </c>
      <c r="B10">
        <v>106.2</v>
      </c>
      <c r="C10">
        <v>106.9</v>
      </c>
      <c r="D10">
        <v>30.4</v>
      </c>
      <c r="E10">
        <v>28.4</v>
      </c>
      <c r="F10">
        <v>2.5</v>
      </c>
    </row>
    <row r="11" spans="1:8" x14ac:dyDescent="0.45">
      <c r="A11" s="1">
        <v>45892</v>
      </c>
    </row>
    <row r="12" spans="1:8" x14ac:dyDescent="0.45">
      <c r="A12" s="1">
        <v>45893</v>
      </c>
      <c r="C12">
        <v>106.5</v>
      </c>
      <c r="E12">
        <v>28.8</v>
      </c>
      <c r="F12">
        <v>2.5</v>
      </c>
    </row>
    <row r="13" spans="1:8" x14ac:dyDescent="0.45">
      <c r="A13" s="1">
        <v>45894</v>
      </c>
      <c r="B13">
        <v>105.8</v>
      </c>
      <c r="C13">
        <v>106.2</v>
      </c>
      <c r="D13">
        <v>30.6</v>
      </c>
      <c r="E13">
        <v>27.4</v>
      </c>
      <c r="F13">
        <v>2.5</v>
      </c>
    </row>
    <row r="14" spans="1:8" x14ac:dyDescent="0.45">
      <c r="A14" s="1">
        <v>45895</v>
      </c>
      <c r="B14">
        <v>105.6</v>
      </c>
      <c r="C14">
        <v>105.9</v>
      </c>
      <c r="D14">
        <v>30.1</v>
      </c>
      <c r="E14">
        <v>29.1</v>
      </c>
      <c r="F14">
        <v>2.5</v>
      </c>
    </row>
    <row r="15" spans="1:8" x14ac:dyDescent="0.45">
      <c r="A15" s="1">
        <v>45896</v>
      </c>
      <c r="B15">
        <v>105.2</v>
      </c>
      <c r="C15">
        <v>105.9</v>
      </c>
      <c r="D15">
        <v>30</v>
      </c>
      <c r="E15">
        <v>28.3</v>
      </c>
      <c r="F15">
        <v>2.5</v>
      </c>
    </row>
    <row r="16" spans="1:8" x14ac:dyDescent="0.45">
      <c r="A16" s="1">
        <v>45897</v>
      </c>
      <c r="B16">
        <v>104.8</v>
      </c>
      <c r="C16">
        <v>105.5</v>
      </c>
      <c r="D16">
        <v>30.4</v>
      </c>
      <c r="E16">
        <v>27.9</v>
      </c>
      <c r="F16">
        <v>2.5</v>
      </c>
    </row>
    <row r="17" spans="1:6" x14ac:dyDescent="0.45">
      <c r="A17" s="1">
        <v>45898</v>
      </c>
      <c r="B17">
        <v>105.1</v>
      </c>
      <c r="C17">
        <v>104.7</v>
      </c>
      <c r="D17">
        <v>30.2</v>
      </c>
      <c r="E17">
        <v>28.1</v>
      </c>
      <c r="F17">
        <v>2.5</v>
      </c>
    </row>
    <row r="18" spans="1:6" x14ac:dyDescent="0.45">
      <c r="A18" s="1">
        <v>45899</v>
      </c>
      <c r="B18">
        <v>104.3</v>
      </c>
      <c r="C18">
        <v>104.2</v>
      </c>
      <c r="D18">
        <v>30.2</v>
      </c>
      <c r="E18">
        <v>27.9</v>
      </c>
      <c r="F18">
        <v>2.5</v>
      </c>
    </row>
    <row r="19" spans="1:6" x14ac:dyDescent="0.45">
      <c r="A19" s="1">
        <v>45900</v>
      </c>
      <c r="B19">
        <v>103.6</v>
      </c>
      <c r="C19">
        <v>104.1</v>
      </c>
      <c r="D19">
        <v>30.1</v>
      </c>
      <c r="E19">
        <v>29.4</v>
      </c>
      <c r="F19">
        <v>2.5</v>
      </c>
    </row>
    <row r="20" spans="1:6" x14ac:dyDescent="0.45">
      <c r="A20" s="1">
        <v>45901</v>
      </c>
      <c r="B20">
        <v>104</v>
      </c>
      <c r="C20">
        <v>103.6</v>
      </c>
      <c r="D20">
        <v>30.3</v>
      </c>
      <c r="E20">
        <v>28</v>
      </c>
      <c r="F20">
        <v>2.5</v>
      </c>
    </row>
    <row r="21" spans="1:6" x14ac:dyDescent="0.45">
      <c r="A21" s="1">
        <v>45902</v>
      </c>
      <c r="B21">
        <v>103.9</v>
      </c>
      <c r="C21">
        <v>103.9</v>
      </c>
      <c r="D21">
        <v>29.7</v>
      </c>
      <c r="E21">
        <v>27.7</v>
      </c>
      <c r="F21">
        <v>2.5</v>
      </c>
    </row>
    <row r="22" spans="1:6" x14ac:dyDescent="0.45">
      <c r="A22" s="1">
        <v>45903</v>
      </c>
      <c r="B22">
        <v>103.4</v>
      </c>
      <c r="C22">
        <v>103.4</v>
      </c>
      <c r="D22">
        <v>29.9</v>
      </c>
      <c r="E22">
        <v>28.4</v>
      </c>
      <c r="F22">
        <v>2.5</v>
      </c>
    </row>
    <row r="23" spans="1:6" x14ac:dyDescent="0.45">
      <c r="A23" s="1">
        <v>45904</v>
      </c>
      <c r="B23">
        <v>103</v>
      </c>
      <c r="C23">
        <v>103.8</v>
      </c>
      <c r="D23">
        <v>29.6</v>
      </c>
      <c r="E23">
        <v>29.5</v>
      </c>
      <c r="F23">
        <v>2.5</v>
      </c>
    </row>
    <row r="24" spans="1:6" x14ac:dyDescent="0.45">
      <c r="A24" s="1">
        <v>45905</v>
      </c>
      <c r="B24">
        <v>103</v>
      </c>
      <c r="C24">
        <v>103.9</v>
      </c>
      <c r="D24">
        <v>30</v>
      </c>
      <c r="E24">
        <v>28.5</v>
      </c>
      <c r="F24">
        <v>2.5</v>
      </c>
    </row>
    <row r="25" spans="1:6" x14ac:dyDescent="0.45">
      <c r="A25" s="1">
        <v>45906</v>
      </c>
      <c r="B25">
        <v>102.7</v>
      </c>
      <c r="C25">
        <v>103.8</v>
      </c>
      <c r="D25">
        <v>30</v>
      </c>
      <c r="E25">
        <v>29.1</v>
      </c>
      <c r="F25">
        <v>2.5</v>
      </c>
    </row>
    <row r="26" spans="1:6" x14ac:dyDescent="0.45">
      <c r="A26" s="1">
        <v>45907</v>
      </c>
      <c r="B26">
        <v>102.7</v>
      </c>
      <c r="C26">
        <v>103.3</v>
      </c>
      <c r="D26">
        <v>29.7</v>
      </c>
      <c r="E26">
        <v>27.4</v>
      </c>
      <c r="F26">
        <v>2.5</v>
      </c>
    </row>
    <row r="27" spans="1:6" x14ac:dyDescent="0.45">
      <c r="A27" s="1">
        <v>45908</v>
      </c>
      <c r="B27">
        <v>103.1</v>
      </c>
      <c r="D27">
        <v>30.1</v>
      </c>
      <c r="F27">
        <v>2.5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B6" sqref="B6"/>
    </sheetView>
  </sheetViews>
  <sheetFormatPr defaultRowHeight="15" x14ac:dyDescent="0.45"/>
  <cols>
    <col min="1" max="1" width="32.7109375" customWidth="1"/>
    <col min="2" max="4" width="24.7109375" customWidth="1"/>
  </cols>
  <sheetData>
    <row r="1" spans="1:5" x14ac:dyDescent="0.45">
      <c r="A1" s="2" t="s">
        <v>9</v>
      </c>
    </row>
    <row r="2" spans="1:5" x14ac:dyDescent="0.45">
      <c r="A2" t="s">
        <v>10</v>
      </c>
    </row>
    <row r="3" spans="1:5" x14ac:dyDescent="0.45">
      <c r="A3" t="s">
        <v>11</v>
      </c>
    </row>
    <row r="5" spans="1:5" x14ac:dyDescent="0.45">
      <c r="A5" s="2" t="s">
        <v>12</v>
      </c>
      <c r="B5" s="1">
        <f>IF(LEN(B2)&gt;0,B2,INDEX('Daily Log'!$A:$A,COUNTA('Daily Log'!$A:$A)-6))</f>
        <v>45902</v>
      </c>
    </row>
    <row r="6" spans="1:5" x14ac:dyDescent="0.45">
      <c r="A6" s="2" t="s">
        <v>13</v>
      </c>
      <c r="B6" s="1">
        <f>IF(LEN(B3)&gt;0,B3,INDEX('Daily Log'!$A:$A,COUNTA('Daily Log'!$A:$A)))</f>
        <v>45908</v>
      </c>
    </row>
    <row r="8" spans="1:5" x14ac:dyDescent="0.45">
      <c r="A8" s="2" t="s">
        <v>14</v>
      </c>
    </row>
    <row r="9" spans="1:5" x14ac:dyDescent="0.45">
      <c r="A9" t="s">
        <v>15</v>
      </c>
      <c r="B9" s="3">
        <f>INDEX('Daily Log'!$B:$B, MATCH($B$5,'Daily Log'!$A:$A, 0))</f>
        <v>103.9</v>
      </c>
      <c r="D9" t="s">
        <v>24</v>
      </c>
      <c r="E9" s="3">
        <f>INDEX('Daily Log'!$D:$D, MATCH($B$5,'Daily Log'!$A:$A, 0))</f>
        <v>29.7</v>
      </c>
    </row>
    <row r="10" spans="1:5" x14ac:dyDescent="0.45">
      <c r="A10" t="s">
        <v>16</v>
      </c>
      <c r="B10" s="3">
        <f>INDEX('Daily Log'!$B:$B, MATCH($B$6,'Daily Log'!$A:$A, 0))</f>
        <v>103.1</v>
      </c>
      <c r="D10" t="s">
        <v>25</v>
      </c>
      <c r="E10" s="3">
        <f>INDEX('Daily Log'!$D:$D, MATCH($B$6,'Daily Log'!$A:$A, 0))</f>
        <v>30.1</v>
      </c>
    </row>
    <row r="11" spans="1:5" x14ac:dyDescent="0.45">
      <c r="A11" t="s">
        <v>17</v>
      </c>
      <c r="B11" s="3">
        <f>B10-B9</f>
        <v>-0.80000000000001137</v>
      </c>
      <c r="D11" t="s">
        <v>26</v>
      </c>
      <c r="E11" s="3">
        <f>E10-E9</f>
        <v>0.40000000000000213</v>
      </c>
    </row>
    <row r="12" spans="1:5" x14ac:dyDescent="0.45">
      <c r="A12" t="s">
        <v>18</v>
      </c>
      <c r="B12" s="3">
        <f>IFERROR(SUMIFS('Daily Log'!$B:$B,'Daily Log'!$A:$A,"&gt;="&amp;$B$5,'Daily Log'!$A:$A,"&lt;="&amp;$B$6)/COUNTIFS('Daily Log'!$A:$A,"&gt;="&amp;$B$5,'Daily Log'!$A:$A,"&lt;="&amp;$B$6),"")</f>
        <v>103.11428571428573</v>
      </c>
      <c r="D12" t="s">
        <v>27</v>
      </c>
      <c r="E12" s="3">
        <f>IFERROR(SUMIFS('Daily Log'!$D:$D,'Daily Log'!$A:$A,"&gt;="&amp;$B$5,'Daily Log'!$A:$A,"&lt;="&amp;$B$6)/COUNTIFS('Daily Log'!$A:$A,"&gt;="&amp;$B$5,'Daily Log'!$A:$A,"&lt;="&amp;$B$6),"")</f>
        <v>29.857142857142854</v>
      </c>
    </row>
    <row r="13" spans="1:5" x14ac:dyDescent="0.45">
      <c r="A13" t="s">
        <v>19</v>
      </c>
      <c r="B13" s="3">
        <f>INDEX('Daily Log'!$C:$C, MATCH($B$5,'Daily Log'!$A:$A, 0))</f>
        <v>103.9</v>
      </c>
      <c r="D13" t="s">
        <v>28</v>
      </c>
      <c r="E13" s="3">
        <f>INDEX('Daily Log'!$E:$E, MATCH($B$5,'Daily Log'!$A:$A, 0))</f>
        <v>27.7</v>
      </c>
    </row>
    <row r="14" spans="1:5" x14ac:dyDescent="0.45">
      <c r="A14" t="s">
        <v>20</v>
      </c>
      <c r="B14" s="3">
        <f>INDEX('Daily Log'!$C:$C, MATCH($B$6,'Daily Log'!$A:$A, 0))</f>
        <v>0</v>
      </c>
      <c r="D14" t="s">
        <v>29</v>
      </c>
      <c r="E14" s="3">
        <f>INDEX('Daily Log'!$E:$E, MATCH($B$6,'Daily Log'!$A:$A, 0))</f>
        <v>0</v>
      </c>
    </row>
    <row r="15" spans="1:5" x14ac:dyDescent="0.45">
      <c r="A15" t="s">
        <v>21</v>
      </c>
      <c r="B15" s="3">
        <f>B14-B13</f>
        <v>-103.9</v>
      </c>
      <c r="D15" t="s">
        <v>30</v>
      </c>
      <c r="E15" s="3">
        <f>E14-E13</f>
        <v>-27.7</v>
      </c>
    </row>
    <row r="16" spans="1:5" x14ac:dyDescent="0.45">
      <c r="A16" t="s">
        <v>22</v>
      </c>
      <c r="B16" s="3">
        <f>IFERROR(SUMIFS('Daily Log'!$C:$C,'Daily Log'!$A:$A,"&gt;="&amp;$B$5,'Daily Log'!$A:$A,"&lt;="&amp;$B$6)/COUNTIFS('Daily Log'!$A:$A,"&gt;="&amp;$B$5,'Daily Log'!$A:$A,"&lt;="&amp;$B$6),"")</f>
        <v>88.871428571428552</v>
      </c>
      <c r="D16" t="s">
        <v>31</v>
      </c>
      <c r="E16" s="3">
        <f>IFERROR(SUMIFS('Daily Log'!$E:$E,'Daily Log'!$A:$A,"&gt;="&amp;$B$5,'Daily Log'!$A:$A,"&lt;="&amp;$B$6)/COUNTIFS('Daily Log'!$A:$A,"&gt;="&amp;$B$5,'Daily Log'!$A:$A,"&lt;="&amp;$B$6),"")</f>
        <v>24.37142857142857</v>
      </c>
    </row>
    <row r="17" spans="1:5" x14ac:dyDescent="0.45">
      <c r="A17" t="s">
        <v>23</v>
      </c>
      <c r="B17" s="3">
        <f>IF(AND(B12&lt;&gt;"",B16&lt;&gt;""),AVERAGE(B12,B16),"")</f>
        <v>95.992857142857133</v>
      </c>
      <c r="D17" t="s">
        <v>32</v>
      </c>
      <c r="E17" s="3">
        <f>IF(AND(E12&lt;&gt;"",E16&lt;&gt;""),AVERAGE(E12,E16),"")</f>
        <v>27.114285714285714</v>
      </c>
    </row>
    <row r="19" spans="1:5" x14ac:dyDescent="0.45">
      <c r="A19" s="2" t="s">
        <v>33</v>
      </c>
    </row>
    <row r="20" spans="1:5" x14ac:dyDescent="0.45">
      <c r="A20" t="s">
        <v>34</v>
      </c>
      <c r="B20">
        <f>COUNTIFS('Daily Log'!$A:$A,"&gt;="&amp;$B$5,'Daily Log'!$A:$A,"&lt;="&amp;$B$6)</f>
        <v>7</v>
      </c>
    </row>
    <row r="21" spans="1:5" x14ac:dyDescent="0.45">
      <c r="A21" t="s">
        <v>35</v>
      </c>
      <c r="B21" s="3">
        <f>IFERROR(SUMIFS('Daily Log'!$H:$H,'Daily Log'!$A:$A,"&gt;="&amp;$B$5,'Daily Log'!$A:$A,"&lt;="&amp;$B$6)/COUNTIFS('Daily Log'!$A:$A,"&gt;="&amp;$B$5,'Daily Log'!$A:$A,"&lt;="&amp;$B$6),"")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45"/>
  <sheetData>
    <row r="1" spans="1:1" x14ac:dyDescent="0.45">
      <c r="A1" s="2" t="s">
        <v>36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8" sqref="A8:A9"/>
    </sheetView>
  </sheetViews>
  <sheetFormatPr defaultRowHeight="15" x14ac:dyDescent="0.45"/>
  <cols>
    <col min="1" max="1" width="100.7109375" customWidth="1"/>
  </cols>
  <sheetData>
    <row r="1" spans="1:1" ht="180" x14ac:dyDescent="0.45">
      <c r="A1" s="4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Daily Log</vt:lpstr>
      <vt:lpstr>Weekly Summary</vt:lpstr>
      <vt:lpstr>Charts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黃 晨韶</cp:lastModifiedBy>
  <dcterms:created xsi:type="dcterms:W3CDTF">2025-08-21T01:44:44Z</dcterms:created>
  <dcterms:modified xsi:type="dcterms:W3CDTF">2025-09-08T01:16:06Z</dcterms:modified>
</cp:coreProperties>
</file>