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reyen\Documents\DA LAB\"/>
    </mc:Choice>
  </mc:AlternateContent>
  <xr:revisionPtr revIDLastSave="0" documentId="13_ncr:1_{23D24B30-7223-4F25-BBAC-DB8CA5A84A3B}" xr6:coauthVersionLast="47" xr6:coauthVersionMax="47" xr10:uidLastSave="{00000000-0000-0000-0000-000000000000}"/>
  <bookViews>
    <workbookView xWindow="1080" yWindow="1080" windowWidth="17280" windowHeight="8880" activeTab="2" xr2:uid="{BF332584-975F-2E44-A7B2-42AFB9F8846B}"/>
  </bookViews>
  <sheets>
    <sheet name="Sheet1" sheetId="1" r:id="rId1"/>
    <sheet name="Sheet2" sheetId="3" r:id="rId2"/>
    <sheet name="Sheet3" sheetId="4" r:id="rId3"/>
  </sheets>
  <definedNames>
    <definedName name="OLE_LINK1" localSheetId="1">Sheet2!#REF!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K3" i="4" l="1"/>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2" i="4"/>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2" i="4"/>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2" i="4"/>
  <c r="I33" i="4"/>
  <c r="I34" i="4"/>
  <c r="I35" i="4"/>
  <c r="I36" i="4"/>
  <c r="I37" i="4"/>
  <c r="I38" i="4"/>
  <c r="I39" i="4"/>
  <c r="I40" i="4"/>
  <c r="I41" i="4"/>
  <c r="I42" i="4"/>
  <c r="I43" i="4"/>
  <c r="I44" i="4"/>
  <c r="I45" i="4"/>
  <c r="I46" i="4"/>
  <c r="I47" i="4"/>
  <c r="I48" i="4"/>
  <c r="I49" i="4"/>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2" i="3"/>
  <c r="F2"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2" i="1"/>
</calcChain>
</file>

<file path=xl/sharedStrings.xml><?xml version="1.0" encoding="utf-8"?>
<sst xmlns="http://schemas.openxmlformats.org/spreadsheetml/2006/main" count="629" uniqueCount="410">
  <si>
    <t>Willis Ramirez</t>
  </si>
  <si>
    <t>Colin Williamson</t>
  </si>
  <si>
    <t>Lynn Marshall</t>
  </si>
  <si>
    <t>Della Blake</t>
  </si>
  <si>
    <t>Mildred Parker</t>
  </si>
  <si>
    <t>Edna Anderson</t>
  </si>
  <si>
    <t>Rita Walters</t>
  </si>
  <si>
    <t>Roxanne Joseph</t>
  </si>
  <si>
    <t>Dennis Taylor</t>
  </si>
  <si>
    <t>Martha Lawson</t>
  </si>
  <si>
    <t>Mandy Adams</t>
  </si>
  <si>
    <t>Ronnie May</t>
  </si>
  <si>
    <t>Emilio Hoffman</t>
  </si>
  <si>
    <t>Ian Moody</t>
  </si>
  <si>
    <t>Noel Ortiz</t>
  </si>
  <si>
    <t>Jacob Andrews</t>
  </si>
  <si>
    <t>Dianne Reyes</t>
  </si>
  <si>
    <t>Kristin Franklin</t>
  </si>
  <si>
    <t>Hilda Perez</t>
  </si>
  <si>
    <t>Jamie Barnett</t>
  </si>
  <si>
    <t>Alfredo Peterson</t>
  </si>
  <si>
    <t>Lula Kelley</t>
  </si>
  <si>
    <t>Carrie Wright</t>
  </si>
  <si>
    <t>Steve Evans</t>
  </si>
  <si>
    <t>Belinda Rogers</t>
  </si>
  <si>
    <t>Marcus Jensen</t>
  </si>
  <si>
    <t>Chester Hall</t>
  </si>
  <si>
    <t>Jose Abbott</t>
  </si>
  <si>
    <t>Samantha Terry</t>
  </si>
  <si>
    <t>Sara Bishop</t>
  </si>
  <si>
    <t>Elias Rose</t>
  </si>
  <si>
    <t>Mattie Ray</t>
  </si>
  <si>
    <t>Elvira Pena</t>
  </si>
  <si>
    <t>Alvin Gill</t>
  </si>
  <si>
    <t>Marsha Daniel</t>
  </si>
  <si>
    <t>Mike Farmer</t>
  </si>
  <si>
    <t>Frankie Smith</t>
  </si>
  <si>
    <t>Jessie Simon</t>
  </si>
  <si>
    <t>Shaun Stewart</t>
  </si>
  <si>
    <t>Nelson Reid</t>
  </si>
  <si>
    <t>Kenneth Gibbs</t>
  </si>
  <si>
    <t>Billy Nelson</t>
  </si>
  <si>
    <t>Randal Myers</t>
  </si>
  <si>
    <t>Lester Craig</t>
  </si>
  <si>
    <t>Ivan Pearson</t>
  </si>
  <si>
    <t>Sonia Henderson</t>
  </si>
  <si>
    <t>Susan Diaz</t>
  </si>
  <si>
    <t>Tasha Romero</t>
  </si>
  <si>
    <t>Roosevelt Cross</t>
  </si>
  <si>
    <t>Josh Coleman</t>
  </si>
  <si>
    <t>Name</t>
  </si>
  <si>
    <t>Date Added to List</t>
  </si>
  <si>
    <t>Address</t>
  </si>
  <si>
    <t>Phone</t>
  </si>
  <si>
    <t>101 Hope Ln, Martinsburg, Pennsylvania(PA), 16662</t>
  </si>
  <si>
    <t>5151 Stires Dr NW, Malvern, Ohio(OH), 44644</t>
  </si>
  <si>
    <t>(814) 793-3164</t>
  </si>
  <si>
    <t>(330) 863-0865</t>
  </si>
  <si>
    <t>1260 Ky 689 Rte, Flatgap, Kentucky(KY), 41219</t>
  </si>
  <si>
    <t>(606) 265-3528</t>
  </si>
  <si>
    <t>50025 Jefferson Ave, New Baltimore, Michigan(MI), 48047</t>
  </si>
  <si>
    <t>(586) 725-8928</t>
  </si>
  <si>
    <t>(309) 526-3157</t>
  </si>
  <si>
    <t>303 14th Ave, Orion, Illinois(IL), 61273</t>
  </si>
  <si>
    <t>(586) 648-6652</t>
  </si>
  <si>
    <t>11363 Dubois Ct W, Fair Haven, Michigan(MI), 48023</t>
  </si>
  <si>
    <t>(570) 538-4409</t>
  </si>
  <si>
    <t>(940) 668-8217</t>
  </si>
  <si>
    <t>(864) 878-0386</t>
  </si>
  <si>
    <t>326 Fairmont Dr, Watsontown, Pennsylvania(PA), 17777</t>
  </si>
  <si>
    <t>501 Lindsay St, Gainesville, Texas(TX), 76240</t>
  </si>
  <si>
    <t>1715 S Saluda Rd, Cleveland, South Carolina(SC), 29635</t>
  </si>
  <si>
    <t>12168 Amanda Ct, Remington, Virginia(VA), 22734</t>
  </si>
  <si>
    <t>(540) 439-3426</t>
  </si>
  <si>
    <t>(503) 842-3351</t>
  </si>
  <si>
    <t>(804) 796-3724</t>
  </si>
  <si>
    <t>1850 Deer Ridge Rd, Tillamook, Oregon(OR), 97141</t>
  </si>
  <si>
    <t>6427 Statute Ct, Chesterfield, Virginia(VA), 23832</t>
  </si>
  <si>
    <t>(434) 292-7854</t>
  </si>
  <si>
    <t>(972) 782-7705</t>
  </si>
  <si>
    <t>(318) 466-3469</t>
  </si>
  <si>
    <t>385 Gene Gunter Rd, Deville, Louisiana(LA), 71328</t>
  </si>
  <si>
    <t>1987 County Rd #700 TH, Farmersville, Texas(TX), 75442</t>
  </si>
  <si>
    <t>307 Mann St, Blackstone, Virginia(VA), 23824</t>
  </si>
  <si>
    <t>(405) 598-1992</t>
  </si>
  <si>
    <t>(843) 726-3764</t>
  </si>
  <si>
    <t>(703) 335-8056</t>
  </si>
  <si>
    <t>10981 Wild Ginger Cir, Manassas, Virginia(VA), 20109</t>
  </si>
  <si>
    <t>472 Grays Hwy, Varnville, South Carolina(SC), 29944</t>
  </si>
  <si>
    <t>208 Linda Ln, Tecumseh, Oklahoma(OK), 74873</t>
  </si>
  <si>
    <t>(562) 949-0609</t>
  </si>
  <si>
    <t>(864) 833-9726</t>
  </si>
  <si>
    <t>(334) 281-0641</t>
  </si>
  <si>
    <t>(715) 874-5510</t>
  </si>
  <si>
    <t>(580) 229-0537</t>
  </si>
  <si>
    <t>(864) 244-3611</t>
  </si>
  <si>
    <t>5640 Rosemead Blvd, Pico Rivera, California(CA), 90660</t>
  </si>
  <si>
    <t>205 N Sloan St, Clinton, South Carolina(SC), 29325</t>
  </si>
  <si>
    <t>399 Mason Rd, Hope Hull, Alabama(AL), 36043</t>
  </si>
  <si>
    <t>3064 31st Ave, Elk Mound, Wisconsin(WI), 54739</t>
  </si>
  <si>
    <t>300 SW 8th St, Healdton, Oklahoma(OK), 73438</t>
  </si>
  <si>
    <t>254 Edgewood Cir, Woodruff, South Carolina(SC), 29388</t>
  </si>
  <si>
    <t>954 Laurel Ln, Oregon City, Oregon(OR), 97045</t>
  </si>
  <si>
    <t>(503) 344-4680</t>
  </si>
  <si>
    <t>(760) 665-2248</t>
  </si>
  <si>
    <t>(763) 434-6045</t>
  </si>
  <si>
    <t>17845 University Ave NW, Andover, Minnesota(MN), 55304</t>
  </si>
  <si>
    <t>Po Box 2321, Earp, California(CA), 92242</t>
  </si>
  <si>
    <t>(814) 941-7435</t>
  </si>
  <si>
    <t>(910) 287-6176</t>
  </si>
  <si>
    <t>(937) 375-3441</t>
  </si>
  <si>
    <t>(386) 325-7688</t>
  </si>
  <si>
    <t>(818) 578-5009</t>
  </si>
  <si>
    <t>(931) 427-3148</t>
  </si>
  <si>
    <t>(410) 975-5510</t>
  </si>
  <si>
    <t>(605) 983-5259</t>
  </si>
  <si>
    <t>(503) 623-9149</t>
  </si>
  <si>
    <t>175 N Fir Villa Rd, Dallas, Oregon(OR), 97338</t>
  </si>
  <si>
    <t>901 Millville Rd, Altoona, Pennsylvania(PA), 16601</t>
  </si>
  <si>
    <t>6277 Ludlum Rd NW, Ash, North Carolina(NC), 28420</t>
  </si>
  <si>
    <t>5768 Boudes Ferry Rd, Georgetown, Ohio(OH), 45121</t>
  </si>
  <si>
    <t>241 E End Rd, San Mateo, Florida(FL), 32187</t>
  </si>
  <si>
    <t>7850 Chimineas Ave, Reseda, California(CA), 91335</t>
  </si>
  <si>
    <t>11 Baptist Ln, Ardmore, Tennessee(TN), 38449</t>
  </si>
  <si>
    <t>342 Preswick Way, Severna Park, Maryland(MD), 21146</t>
  </si>
  <si>
    <t>308 Washington St, Arlington, South Dakota(SD), 57222</t>
  </si>
  <si>
    <t>(909) 907-5598</t>
  </si>
  <si>
    <t>(501) 893-6152</t>
  </si>
  <si>
    <t>(505) 325-2951</t>
  </si>
  <si>
    <t>(334) 517-6098</t>
  </si>
  <si>
    <t>(616) 532-8662</t>
  </si>
  <si>
    <t>(205) 668-9131</t>
  </si>
  <si>
    <t>(419) 529-0020</t>
  </si>
  <si>
    <t>(252) 637-7473</t>
  </si>
  <si>
    <t>(610) 298-8069</t>
  </si>
  <si>
    <t>6191 Schochary Rd, New Tripoli, Pennsylvania(PA), 18066</t>
  </si>
  <si>
    <t>6689 Robinson Rd, Highland, California(CA), 92346</t>
  </si>
  <si>
    <t>6024 9th Hwy, Center Ridge, Arkansas(AR), 72027</t>
  </si>
  <si>
    <t>2109 E Ranch Dr, Farmington, New Mexico(NM), 87401</t>
  </si>
  <si>
    <t>71 Bellizo Ct, Millbrook, Alabama(AL), 36054</t>
  </si>
  <si>
    <t>2563 Pine Dunes Dr SW, Grandville, Michigan(MI), 49418</t>
  </si>
  <si>
    <t>3125 Al 155 Hwy, Jemison, Alabama(AL), 35085</t>
  </si>
  <si>
    <t>1530 Maxwell Dr, Mansfield, Ohio(OH), 44906</t>
  </si>
  <si>
    <t>1400 Laurel St, New Bern, North Carolina(NC), 28562</t>
  </si>
  <si>
    <t>(724) 368-3692</t>
  </si>
  <si>
    <t>(603) 524-5239</t>
  </si>
  <si>
    <t>(651) 408-1004</t>
  </si>
  <si>
    <t>(520) 335-2439</t>
  </si>
  <si>
    <t>(856) 235-2091</t>
  </si>
  <si>
    <t>508 Oakview Ct, Mount Laurel, New Jersey(NJ), 08054</t>
  </si>
  <si>
    <t>2311 Orchid Dr, Sierra Vista, Arizona(AZ), 85635</t>
  </si>
  <si>
    <t>9 Sargents Pl #86, Gilford, New Hampshire(NH), 03249</t>
  </si>
  <si>
    <t>21765 Viking Blvd NE, Wyoming, Minnesota(MN), 55092</t>
  </si>
  <si>
    <t>659 N Camp Run Rd, Fombell, Pennsylvania(PA), 16123</t>
  </si>
  <si>
    <t>Area Code</t>
  </si>
  <si>
    <t>Wed, Jun 29, 1988</t>
  </si>
  <si>
    <t>Wed, Nov 21, 1990</t>
  </si>
  <si>
    <t>Wed, Feb 25, 2004</t>
  </si>
  <si>
    <t>Wed, May 17, 2006</t>
  </si>
  <si>
    <t>Wed, Jun 7, 2006</t>
  </si>
  <si>
    <t>Wed, Mar 5, 2008</t>
  </si>
  <si>
    <t>Wed, May 29, 2013</t>
  </si>
  <si>
    <t>Mon, May 9, 2005</t>
  </si>
  <si>
    <t>Mon, Apr 29, 2019</t>
  </si>
  <si>
    <t>Mon, Oct 18, 2021</t>
  </si>
  <si>
    <t>Mon, Jan 15, 2007</t>
  </si>
  <si>
    <t>Mon, Apr 9, 2007</t>
  </si>
  <si>
    <t>Mon, May 2, 2016</t>
  </si>
  <si>
    <t>Tue, Aug 14, 2007</t>
  </si>
  <si>
    <t>Tue, Feb 2, 2016</t>
  </si>
  <si>
    <t>Tue, Nov 25, 2014</t>
  </si>
  <si>
    <t>Tue, Oct 4, 2016</t>
  </si>
  <si>
    <t>Tue, May 8, 2018</t>
  </si>
  <si>
    <t>Thu, May 14, 2009</t>
  </si>
  <si>
    <t>Thu, Oct 12, 1995</t>
  </si>
  <si>
    <t>Thu, Jan 15, 2015</t>
  </si>
  <si>
    <t>Thu, Dec 27, 2018</t>
  </si>
  <si>
    <t>Thu, Aug 20, 2020</t>
  </si>
  <si>
    <t>Sun, Oct 16, 1988</t>
  </si>
  <si>
    <t>Sun, Oct 2, 2016</t>
  </si>
  <si>
    <t>Sun, Oct 28, 2018</t>
  </si>
  <si>
    <t>Sun, Jun 18, 1989</t>
  </si>
  <si>
    <t>Sun, Oct 27, 1996</t>
  </si>
  <si>
    <t>Sun, Aug 10, 1997</t>
  </si>
  <si>
    <t>Sun, Feb 28, 1999</t>
  </si>
  <si>
    <t>Sun, Apr 18, 1999</t>
  </si>
  <si>
    <t>Sun, Aug 6, 2000</t>
  </si>
  <si>
    <t>Sun, Nov 23, 2003</t>
  </si>
  <si>
    <t>Sat, Mar 22, 1997</t>
  </si>
  <si>
    <t>Sat, Nov 30, 2002</t>
  </si>
  <si>
    <t>Sat, Jun 2, 2007</t>
  </si>
  <si>
    <t>Sat, May 17, 2008</t>
  </si>
  <si>
    <t>Sat, Nov 7, 2009</t>
  </si>
  <si>
    <t>Sat, Jun 18, 2016</t>
  </si>
  <si>
    <t>Sat, Oct 3, 2020</t>
  </si>
  <si>
    <t>Sat, Aug 5, 1995</t>
  </si>
  <si>
    <t>Sat, Mar 29, 1997</t>
  </si>
  <si>
    <t>Sat, Nov 25, 2000</t>
  </si>
  <si>
    <t>Sat, Apr 17, 2010</t>
  </si>
  <si>
    <t>Sat, Oct 27, 2012</t>
  </si>
  <si>
    <t>Fri, Jan 18, 1991</t>
  </si>
  <si>
    <t>Fri, Jul 23, 1993</t>
  </si>
  <si>
    <t>Fri, Sep 22, 1995</t>
  </si>
  <si>
    <t>Fri, Jan 5, 2001</t>
  </si>
  <si>
    <t>Fri, Feb 26, 2021</t>
  </si>
  <si>
    <t>Zip Code</t>
  </si>
  <si>
    <t>Month Added</t>
  </si>
  <si>
    <t>Year Added</t>
  </si>
  <si>
    <t>http://www.nih.gov/</t>
  </si>
  <si>
    <t>NIH website for Opportunities</t>
  </si>
  <si>
    <t>NIH</t>
  </si>
  <si>
    <t>https://www.grants.gov/web/grants/view-opportunity.html?oppId=283134</t>
  </si>
  <si>
    <t xml:space="preserve">Materials &amp; Manufacturing Directorate, Functional Materials and Applications (AFRL/RXA) </t>
  </si>
  <si>
    <t>BAA-AFRL-RQKMA-2016-0007</t>
  </si>
  <si>
    <t>Functional Materials</t>
  </si>
  <si>
    <t>AFRL</t>
  </si>
  <si>
    <t>DOE</t>
  </si>
  <si>
    <t>https://www.grants.gov/web/grants/view-opportunity.html?oppId=249084</t>
  </si>
  <si>
    <t>Space Vehicles (RV) University Grants Program</t>
  </si>
  <si>
    <t>FOA-RVKV-2013-0001</t>
  </si>
  <si>
    <t>Space Vehicle's</t>
  </si>
  <si>
    <t>USAF</t>
  </si>
  <si>
    <t>The purpose of the NASA Education 2017 AS&amp;ASTAR Fellowship activity supports the vitality and diversity of the STEM workforce of NASA and the United States by training and funding graduate students during their STEM academic endeavors and providing access to NASA, its content, unique facilities, and STEM experts</t>
  </si>
  <si>
    <t>https://nspires.nasaprs.com/external/viewrepositorydocument/cmdocumentid=489119/solicitationId=%7B7C51B84E-3890-A80F-6259-F8A1D67F83F9%7D/viewSolicitationDocument=1/FY2016_PartnerAnnouncement_Final.pdf</t>
  </si>
  <si>
    <t>High Impact/Broad Implementation STEM Education Partnerships</t>
  </si>
  <si>
    <t>EDUCATION01SP16</t>
  </si>
  <si>
    <t>STEM</t>
  </si>
  <si>
    <t>Education</t>
  </si>
  <si>
    <t>OE</t>
  </si>
  <si>
    <t>DoD</t>
  </si>
  <si>
    <t>Rolling Submissions</t>
  </si>
  <si>
    <t>This program element solicits proposals for topical workshops, symposia, conferences, and other scientific/technical meetings (herein referred to as "events") that advance the goals and objectives of only the following SMD Divisions: Earth Science, Helio physics, and Planetary Science.</t>
  </si>
  <si>
    <t>http://www.grants.gov/custom/printSynopsisDetails.jsp</t>
  </si>
  <si>
    <t>Sunshot Catalyst Prize</t>
  </si>
  <si>
    <t>DE-FOA-0001126</t>
  </si>
  <si>
    <t>Sun shot</t>
  </si>
  <si>
    <t>GFO</t>
  </si>
  <si>
    <t>DE</t>
  </si>
  <si>
    <t>Refer to Appendices</t>
  </si>
  <si>
    <t>This solicitation seeks to stimulate innovation in specific areas to foster the pursuit of revolutionary aircraft concepts and technology development to Technology Readiness Level (TRL) 4-6 by 2025</t>
  </si>
  <si>
    <t>https://nspires.nasaprs.com/external/viewrepositorydocument/cmdocumentid=506236/solicitationId=%7B5F7EC42E-136B-FA21-515A-FFA32C228454%7D/viewSolicitationDocument=1/ROA-2016%20Front%20Amend%201%2014%20April%2016.pdf</t>
  </si>
  <si>
    <t xml:space="preserve">Research Opportunities in Aeronautics – 2016 </t>
  </si>
  <si>
    <t>NNH16ZEA001N</t>
  </si>
  <si>
    <t>ROA-2016</t>
  </si>
  <si>
    <t>ROA</t>
  </si>
  <si>
    <t>ARMD</t>
  </si>
  <si>
    <t>NASA</t>
  </si>
  <si>
    <t>Soliciting Proposals for Use of the NASA Physical Sciences Informatics System for Combustion Science, Complex Fluids, Fluid Physics, Fundamental Physics, and Materials Science</t>
  </si>
  <si>
    <t>https://nspires.nasaprs.com/external/solicitations/summary.do?solId=%7B2EFBC74A-8AC8-AA82-4F7B-FB4B5A0437C8%7D&amp;path=&amp;method=init</t>
  </si>
  <si>
    <t>NNH17ZTT001N-17PSI_D</t>
  </si>
  <si>
    <t>Physical Sciences</t>
  </si>
  <si>
    <t>HOEMD</t>
  </si>
  <si>
    <t>NASA is requesting proposals for short-term investigations or technology development projects that provide innovative approaches to any of the risks and associated knowledge gaps contained in the Integrated Research Plan (IRP) of the Human Research Program (HRP) </t>
  </si>
  <si>
    <t>Space Biology</t>
  </si>
  <si>
    <t>80JSC017N0001-OMNIBUS step 2</t>
  </si>
  <si>
    <t>Specific research emphases of the Space Radiation Element</t>
  </si>
  <si>
    <t>Space Radiation</t>
  </si>
  <si>
    <t>80JSC017N0001-FLAGSHIP1 Step 2</t>
  </si>
  <si>
    <t>Space Biology research projects that will use parabolic and/or suborbital flights to assess how biological systems respond during transient changes in gravity. Investigators may propose to use existing flight hardware or custom-designed equipment to study a diverse group of biological systems including cells, tissues, microorganisms, plants, or animals.</t>
  </si>
  <si>
    <t>https://tinyurl.com/ROSBio-PS</t>
  </si>
  <si>
    <t>Parabolic and Suborbital Flights</t>
  </si>
  <si>
    <t>NNH16ZTT001N-PS</t>
  </si>
  <si>
    <t>Proposals are specifically being sought for experiments that develop exploration enabling technologies that support the advancement or enable the development of a system or capability. Advancements include reduced mass and volume, reduced power requirements, increased efficiency, increased reliability, reduced maintenance and logistics, and improved safety over the current state of the art.</t>
  </si>
  <si>
    <t>https://nspires.nasaprs.com/external/solicitations/summary.do?method=init&amp;solId={21E0270C-BC1F-EFC4-3D87-30713B5FF373}&amp;path=open</t>
  </si>
  <si>
    <t>Research Opportunities for International Space Station Utilization-Cycle 18</t>
  </si>
  <si>
    <t>NNJ13ZBG001N</t>
  </si>
  <si>
    <t>ISS Utilization</t>
  </si>
  <si>
    <t>TSRO / CSUO</t>
  </si>
  <si>
    <t> The purpose of NESSF is to ensure continued training of a highly qualified workforce in disciplines needed to achieve NASA’s scientific goals</t>
  </si>
  <si>
    <t>https://nspires.nasaprs.com/external/solicitations/summary!init.do?solId=%7b0682B593-3472-F449-C368-BBB0A2C41962%7d&amp;path=open</t>
  </si>
  <si>
    <t>NASA Earth Science &amp; Space Fellowship 2018</t>
  </si>
  <si>
    <t>TWSC solicits proposals for workshops, symposia, conferences, or scientific/technical meetings in Earth Science should be carried out in support of NASA Science Questions and Goals from the 2014 Science Plan for NASA’s SMD. </t>
  </si>
  <si>
    <t>https://nspires.nasaprs.com/external/solicitations/summary.do?method=init&amp;solId={9F4D870D-38A7-E47B-22C2-D75CB8FC4262}&amp;path=open</t>
  </si>
  <si>
    <t>E.2 Topical Workshops, Symposia, and Conferences</t>
  </si>
  <si>
    <t>NNH17ZDA001N</t>
  </si>
  <si>
    <t>ROSES</t>
  </si>
  <si>
    <t>Cross Division</t>
  </si>
  <si>
    <t xml:space="preserve">SMD </t>
  </si>
  <si>
    <t>NASA HOEMD</t>
  </si>
  <si>
    <t>The goal of the Habitable Worlds program is to use knowledge of the history of the Earth and the life upon it as a guide for determining the processes and conditions that create and maintain habitable environments and to search for ancient and contemporary habitable environments and explore the possibility of extant life beyond the Earth. </t>
  </si>
  <si>
    <t>https://nspires.nasaprs.com/external/solicitations/summary.do?method=init&amp;solId={7516F5FF-FE6A-7D78-C60B-9D72F00C019B}&amp;path=open</t>
  </si>
  <si>
    <t>E. 4 Habitable Worlds</t>
  </si>
  <si>
    <t>2//23/18</t>
  </si>
  <si>
    <t>The Fermi GI program is intended to encourage scientific participation by providing funding to carry out investigations using Fermi data, to conduct correlative observations at other wavelengths, to develop data analysis techniques applicable to the Fermi data, and to carry out theoretical investigations in support of Fermi observations.</t>
  </si>
  <si>
    <t>https://nspires.nasaprs.com/external/solicitations/summary.do?method=init&amp;solId=%7B4CF14083-365E-72C9-709E-350A2C9EECEC%7D&amp;path=open</t>
  </si>
  <si>
    <t>D.6 Fermi Cycle 11</t>
  </si>
  <si>
    <t>(NNH17ZDA001N</t>
  </si>
  <si>
    <t>Astrophysics</t>
  </si>
  <si>
    <t xml:space="preserve">OST is the mission concept for the Far-IR Surveyor study. Through a variety of investigations, the OST will address one of the most compelling questions imaginable: How did we get here? That is, "How did our galaxy form?," and "How did our life-bearing planet form?" </t>
  </si>
  <si>
    <t>http://science.nasa.gov/astrophysics/2020-decadal-survey-planning/</t>
  </si>
  <si>
    <t>Far-IR Surveyor Study</t>
  </si>
  <si>
    <t>2020 Decadal Survey</t>
  </si>
  <si>
    <t>NASA’s Astrophysics Division expects to undertake space flight missions that will explore the nature of the universe at its largest scales, its earliest moments, and its most extreme conditions; missions that will study how galaxies and stars formed and evolved to shape the universe we see today; and missions that will search and characterize the planets and planetary systems orbiting other stars. </t>
  </si>
  <si>
    <t>https://nspires.nasaprs.com/external/solicitations/summary.do?method=init&amp;solId=%7b53A8F82D-3624-EC15-AFDB-ACD521087AB1%7d&amp;path=open</t>
  </si>
  <si>
    <t>D. 8 Strategic Astrophysics Technology</t>
  </si>
  <si>
    <t xml:space="preserve">   To support coordinated efforts in fundamental theory and computational techniques in order to make groundbreaking advances in astrophysics. To strengthen theoretical and computational astrophysics in the U.S. by uniting researchers in collaborative networks that cross institutional and geographical divides; and   t0 advance the training of the future workforce of theoretical and computational scientists.
</t>
  </si>
  <si>
    <t>https://nspires.nasaprs.com/external/solicitations/summary.do?method=init&amp;solId=%7BA79C092D-3BF3-AE54-DA3A-2E962CA950D7%7D&amp;path=open</t>
  </si>
  <si>
    <t>D. 12 Theoretical &amp; Computational  Astrophysical Networkds</t>
  </si>
  <si>
    <t>Is the first orbiting telescope to focus light in the high energy X-ray region of the electromagnetic spectrum (E &gt; 10 keV), with an effective bandpass of 3–79 keV. The observatory provides a combined improvement in sensitivity and spatial/spectral resolution by factors of 10 to 100 over previous missions that have operated at these energies. The NuSTAR Guest Observer (GO) Program solicits proposals for basic research relevant to the NuSTAR mission.</t>
  </si>
  <si>
    <t>https://nspires.nasaprs.com/external/solicitations/summary.do?method=init&amp;solId=%7b76776742-9EAE-42B4-437C-0C1DFC8D7B19%7d&amp;path=open</t>
  </si>
  <si>
    <t xml:space="preserve">D. 10 The Nuclear Spectroscopic Telescope Array </t>
  </si>
  <si>
    <t>APRA program solicits basic research proposals for investigations that are relevant to NASA's programs in astronomy and astrophysics and includes research over the entire range of photons, gravitational waves, and particle astrophysics. (TRL 1-9)</t>
  </si>
  <si>
    <t>https://nspires.nasaprs.com/external/solicitations/summary.do?method=init&amp;solId={FA4087E9-4195-3F70-F210-1B856CACD947}&amp;path=open</t>
  </si>
  <si>
    <t>D. 3 Astrophysics Research and Analysis</t>
  </si>
  <si>
    <t>10//12/17</t>
  </si>
  <si>
    <t>This program element solicits proposals for the acquisition and analysis of new scientific data from the K2 mission. K2 repurposes the space-borne hardware and ground-based operations of the Kepler mission for a pointed survey of predetermined locations along the ecliptic plane.</t>
  </si>
  <si>
    <t>https://nspires.nasaprs.com/external/solicitations/summary.do?method=init&amp;solId={7DC22936-4C6A-44FC-74A3-F0C9248DC9DD}&amp;path=open</t>
  </si>
  <si>
    <t>D. 7 K2 Guest Observer - Cycle 6</t>
  </si>
  <si>
    <t>See Program of Interest</t>
  </si>
  <si>
    <t>For proposals that  purchase or development of new or upgraded nonflight analytical, computational, telescopic, and other instrumentation required by investigations that are eligible in the  Planetary Science research programs.</t>
  </si>
  <si>
    <t>https://nspires.nasaprs.com/external/viewrepositorydocument/cmdocumentid=498042/solicitationId=%7B8C947317-86A2-C14D-A71F-7943C15C662A%7D/viewSolicitationDocument=1/C.17%20PME.pdf</t>
  </si>
  <si>
    <t>C.17 Planetary Major Equipment</t>
  </si>
  <si>
    <t>NNH16ZDA001N-PME</t>
  </si>
  <si>
    <t>Planetary Science</t>
  </si>
  <si>
    <t>See applicable solicitations</t>
  </si>
  <si>
    <t>ECF program supports the development of individual research programs of outstanding scientists early in their careers and stimulates research careers in the areas supported by the Planetary Sciences Division.</t>
  </si>
  <si>
    <t>https://nspires.nasaprs.com/external/viewrepositorydocument/cmdocumentid=498530/solicitationId=%7B0A9B8DE3-6C85-899F-E114-D3819139508F%7D/viewSolicitationDocument=1/C.16%20ECF.pdf</t>
  </si>
  <si>
    <t>C.16 Fellowships for Early Career Researchers (New)</t>
  </si>
  <si>
    <t>NNH16ZDA001N-ECF</t>
  </si>
  <si>
    <t>See program of Interest</t>
  </si>
  <si>
    <t> PME allows proposals for the purchase or development of new or upgraded no flight analytical, computational, telescopic, and other instrumentation required by investigations in the eligible Planetary Science research programs.</t>
  </si>
  <si>
    <t>https://nspires.nasaprs.com/external/solicitations/summary.do?method=init&amp;solId={6ACA16D4-63FA-3070-64DA-A249A7C42F61}&amp;path=open</t>
  </si>
  <si>
    <t>C. 17   Planetary Major Equipment [4]</t>
  </si>
  <si>
    <t>MDAP solicits proposals which include 1) data analysis tasks, 2) nondata-analysis tasks that are necessary to analyze or interpret the data, and 3) nondata-analysis tasks that significantly enhance the use or facilitate the interpretation of mission data. </t>
  </si>
  <si>
    <t>https://nspires.nasaprs.com/external/solicitations/summary.do?method=init&amp;solId={70EC9061-DFFE-9D44-7C35-865AA3C70CEB}&amp;path=open</t>
  </si>
  <si>
    <t>C. 19   New Frontiers Data Analysis</t>
  </si>
  <si>
    <t>This solicitation supports the formulation and development of science investigations that require a spaceflight mission that can be accomplished using small spacecraft. The proposed investigations may target any body in the Solar System except for the Earth and Sun</t>
  </si>
  <si>
    <t>https://nspires.nasaprs.com/external/solicitations/summary.do?method=init&amp;solId=%7B0D0C54F8-6C66-ACB9-F827-3E9FD197421E%7D&amp;path=open</t>
  </si>
  <si>
    <t>C. 21 Simplex</t>
  </si>
  <si>
    <t>NNH17ZDA001N-SIMPLEX</t>
  </si>
  <si>
    <t>Rolling submissions trhough 3/29/18</t>
  </si>
  <si>
    <t>N/A</t>
  </si>
  <si>
    <t>https://nspires.nasaprs.com/external/solicitations/summary.do?method=init&amp;solId={411CF44D-2AB9-3EA0-C212-76EB448BC40C}&amp;path=open</t>
  </si>
  <si>
    <t>C. 16 Early Career Fellowship Start-up Program for Named Fellows [3]</t>
  </si>
  <si>
    <t>The goal of the InSight PSP is to maximize the contribution of InSight to the future exploration and scientific understanding of Mars and the other terrestrial-type planets. Because the intention is to enhance and broaden the scientific return and augment the existing science team, investigations .</t>
  </si>
  <si>
    <t>https://nspires.nasaprs.com/external/solicitations/summary!init.do?solId=%7b5E7C7C5C-4CA5-F1E6-A32B-BE7ABE54A32C%7d&amp;path=open</t>
  </si>
  <si>
    <t>C. 25  InSight PSP</t>
  </si>
  <si>
    <t>LDAP seeks to enhance the scientific return of Discovery Program missions and broaden the scientific participation in the analysis of data, both recent and archived, collected by Discovery missions</t>
  </si>
  <si>
    <t>https://nspires.nasaprs.com/external/solicitations/summary.do?method=init&amp;solId={73F4096D-7DC7-0F0C-2475-EC0B38F95EF4}&amp;path=open</t>
  </si>
  <si>
    <t>C. 8   Lunar Data Analysis</t>
  </si>
  <si>
    <t>1. What is the spatio-temporal evolution of heliospheric boundary interactions? 2. What is the nature of the heliopause and of the interaction of the solar and interstellar magnetic fields? 3. What are the composition and physical properties of the surrounding interstellar medium? 4. How are particles injected into acceleration regions and what mechanisms energize them throughout the heliosphere and heliosheath?</t>
  </si>
  <si>
    <t>https://nspires.nasaprs.com/external/solicitations/summary!init.do?solId={3C4D5DB7-30EF-FB0F-1BB9-2CD93D189E06}&amp;path=open</t>
  </si>
  <si>
    <t>Solar Terrestrial Probes #5  AO</t>
  </si>
  <si>
    <t>NNH17ZDA007O</t>
  </si>
  <si>
    <t>Heliophsypics</t>
  </si>
  <si>
    <t xml:space="preserve">he MMS-GI program will be solicited through this program element. This AO supports investigations whose primary focus is the analysis of MMS data. </t>
  </si>
  <si>
    <t>https://nspires.nasaprs.com/external/solicitations/summary.do?method=init&amp;solId={4AD3EE59-ACC4-51BC-B83A-670CD998BF90}&amp;path=open</t>
  </si>
  <si>
    <t xml:space="preserve"> C.19 the New Frontiers Data Analysis Program</t>
  </si>
  <si>
    <t>Emphasizes the science necessary to understand those aspects of the Sun and Earth’s space environment that affect life and society. The ultimate goal of the LWS program is to provide a scientific understanding of the system, almost to the point of predictability, of the space weather conditions at Earth and the interplanetary medium, Sun science climate connection.</t>
  </si>
  <si>
    <t>https://nspires.nasaprs.com/external/solicitations/summary.do?method=init&amp;solId=%7B1C9A4184-6072-A46A-588D-EA1FA8F5D750%7D&amp;path=open</t>
  </si>
  <si>
    <t>B.6 Heliophysics Living With a Star (H-LWS)</t>
  </si>
  <si>
    <t>to develop and implement technologies to effectively manage, discover and use NASA’s archive of Earth observations for scientific research and applications. This program complements NASA’s Earth Observing System Data and Information System (EOSDIS) by engaging researchers and software developers external to EOSDIS in NASA's mission to "drive advances in science, technology, aeronautics, space exploration, economic vitality, and stewardship of the Earth" and furthers Strategic Goal 2.2</t>
  </si>
  <si>
    <t>https://nspires.nasaprs.com/external/solicitations/summary!init.do?solId={7782DF97-B7AE-BDEC-A677-E96F281D39A3}&amp;path=open</t>
  </si>
  <si>
    <t>A. 42 ACCESS</t>
  </si>
  <si>
    <t>EArth Sciences</t>
  </si>
  <si>
    <t>SMD</t>
  </si>
  <si>
    <t xml:space="preserve">NASA </t>
  </si>
  <si>
    <t>Submission Date</t>
  </si>
  <si>
    <t>NOI Due / Step 1</t>
  </si>
  <si>
    <t>Word Count</t>
  </si>
  <si>
    <t>Description</t>
  </si>
  <si>
    <t>URL</t>
  </si>
  <si>
    <t>Title</t>
  </si>
  <si>
    <t>Link</t>
  </si>
  <si>
    <t>AO Number</t>
  </si>
  <si>
    <t>Call</t>
  </si>
  <si>
    <t>Program</t>
  </si>
  <si>
    <t>Directorate</t>
  </si>
  <si>
    <t>Source</t>
  </si>
  <si>
    <t>Synthpop</t>
  </si>
  <si>
    <t>Synthpop Club Anthems 2</t>
  </si>
  <si>
    <t>Various</t>
  </si>
  <si>
    <t>The Assassination of Julius Caesar</t>
  </si>
  <si>
    <t>Ulver</t>
  </si>
  <si>
    <t>Rock</t>
  </si>
  <si>
    <t>Wonderful Wonderful</t>
  </si>
  <si>
    <t>The Killers</t>
  </si>
  <si>
    <t>Bang and Whimper</t>
  </si>
  <si>
    <t>The Jellyrox</t>
  </si>
  <si>
    <t>Darkwave</t>
  </si>
  <si>
    <t>The Fellow Traveller</t>
  </si>
  <si>
    <t>The Frozen Autumn</t>
  </si>
  <si>
    <t>dd</t>
  </si>
  <si>
    <t>The Punishment of Luxury</t>
  </si>
  <si>
    <t>OMD</t>
  </si>
  <si>
    <t>Pop</t>
  </si>
  <si>
    <t>Desire</t>
  </si>
  <si>
    <t>Hurts</t>
  </si>
  <si>
    <t>The Far Field</t>
  </si>
  <si>
    <t>Future Islands</t>
  </si>
  <si>
    <t>World Be Gone</t>
  </si>
  <si>
    <t>Erasure</t>
  </si>
  <si>
    <t>Electronic</t>
  </si>
  <si>
    <t>Memento Mori</t>
  </si>
  <si>
    <t>Depeche Mode</t>
  </si>
  <si>
    <t>Futurepop</t>
  </si>
  <si>
    <t>The Blinding Dark</t>
  </si>
  <si>
    <t>Covenant</t>
  </si>
  <si>
    <t>Material</t>
  </si>
  <si>
    <t>Blaqk Audio</t>
  </si>
  <si>
    <t>Sales</t>
  </si>
  <si>
    <t>Copies Sold</t>
  </si>
  <si>
    <t>Quarter</t>
  </si>
  <si>
    <t>Price</t>
  </si>
  <si>
    <t>Item Number</t>
  </si>
  <si>
    <t>Genre</t>
  </si>
  <si>
    <t>Album</t>
  </si>
  <si>
    <t>Band</t>
  </si>
  <si>
    <t>Search</t>
  </si>
  <si>
    <t>Is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</si>
</sst>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_(&quot;$&quot;* #,##0.00_);_(&quot;$&quot;* \(#,##0.00\);_(&quot;$&quot;* &quot;-&quot;??_);_(@_)"/>
  </numFmts>
  <fonts count="21" x14ac:knownFonts="1">
    <font>
      <sz val="12"/>
      <color theme="1"/>
      <name val="Calibri"/>
      <family val="2"/>
      <scheme val="minor"/>
    </font>
    <font>
      <sz val="18"/>
      <color rgb="FF000000"/>
      <name val="Arial"/>
      <family val="2"/>
    </font>
    <font>
      <sz val="18"/>
      <color theme="1"/>
      <name val="Arial"/>
      <family val="2"/>
    </font>
    <font>
      <b/>
      <sz val="18"/>
      <color theme="1"/>
      <name val="Arial"/>
      <family val="2"/>
    </font>
    <font>
      <sz val="18"/>
      <color rgb="FF333333"/>
      <name val="Arial"/>
      <family val="2"/>
    </font>
    <font>
      <sz val="12"/>
      <color theme="1"/>
      <name val="Arial Narrow"/>
      <family val="2"/>
    </font>
    <font>
      <sz val="12"/>
      <color rgb="FF000000"/>
      <name val="Arial Narrow"/>
      <family val="2"/>
    </font>
    <font>
      <b/>
      <sz val="12"/>
      <color theme="1"/>
      <name val="Arial"/>
      <family val="2"/>
    </font>
    <font>
      <u/>
      <sz val="12"/>
      <color theme="10"/>
      <name val="Calibri"/>
      <family val="2"/>
      <scheme val="minor"/>
    </font>
    <font>
      <u/>
      <sz val="12"/>
      <color theme="10"/>
      <name val="Arial"/>
      <family val="2"/>
    </font>
    <font>
      <sz val="12"/>
      <color theme="1"/>
      <name val="Arial"/>
      <family val="2"/>
    </font>
    <font>
      <sz val="12"/>
      <color rgb="FF000000"/>
      <name val="Arial"/>
      <family val="2"/>
    </font>
    <font>
      <sz val="12"/>
      <color rgb="FF9C0006"/>
      <name val="Calibri"/>
      <family val="2"/>
      <scheme val="minor"/>
    </font>
    <font>
      <b/>
      <sz val="12"/>
      <color rgb="FF000000"/>
      <name val="Arial"/>
      <family val="2"/>
    </font>
    <font>
      <sz val="12"/>
      <color rgb="FF006100"/>
      <name val="Calibri"/>
      <family val="2"/>
      <scheme val="minor"/>
    </font>
    <font>
      <sz val="12"/>
      <color rgb="FF212121"/>
      <name val="Arial"/>
      <family val="2"/>
    </font>
    <font>
      <b/>
      <sz val="11"/>
      <color rgb="FF000000"/>
      <name val="Arial"/>
      <family val="2"/>
    </font>
    <font>
      <sz val="12"/>
      <color rgb="FF3F3F76"/>
      <name val="Calibri"/>
      <family val="2"/>
      <scheme val="minor"/>
    </font>
    <font>
      <sz val="14"/>
      <color theme="1"/>
      <name val="Arial Narrow"/>
      <family val="2"/>
    </font>
    <font>
      <b/>
      <sz val="14"/>
      <color theme="1"/>
      <name val="Arial"/>
      <family val="2"/>
    </font>
    <font>
      <b/>
      <sz val="12"/>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CC99"/>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style="thin">
        <color indexed="64"/>
      </bottom>
      <diagonal/>
    </border>
  </borders>
  <cellStyleXfs count="5">
    <xf numFmtId="0" fontId="0" fillId="0" borderId="0"/>
    <xf numFmtId="0" fontId="8" fillId="0" borderId="0" applyNumberFormat="0" applyFill="0" applyBorder="0" applyAlignment="0" applyProtection="0"/>
    <xf numFmtId="0" fontId="12" fillId="4" borderId="0" applyNumberFormat="0" applyBorder="0" applyAlignment="0" applyProtection="0"/>
    <xf numFmtId="0" fontId="14" fillId="3" borderId="0" applyNumberFormat="0" applyBorder="0" applyAlignment="0" applyProtection="0"/>
    <xf numFmtId="0" fontId="17" fillId="5" borderId="2" applyNumberFormat="0" applyAlignment="0" applyProtection="0"/>
  </cellStyleXfs>
  <cellXfs count="50">
    <xf numFmtId="0" fontId="0" fillId="0" borderId="0" xfId="0"/>
    <xf numFmtId="0" fontId="1" fillId="0" borderId="0" xfId="0" applyFont="1"/>
    <xf numFmtId="0" fontId="2" fillId="0" borderId="0" xfId="0" applyFont="1"/>
    <xf numFmtId="0" fontId="3" fillId="0" borderId="0" xfId="0" applyFont="1" applyAlignment="1">
      <alignment horizontal="center"/>
    </xf>
    <xf numFmtId="0" fontId="3" fillId="2" borderId="1" xfId="0" applyFont="1" applyFill="1" applyBorder="1" applyAlignment="1">
      <alignment horizontal="center"/>
    </xf>
    <xf numFmtId="0" fontId="4" fillId="0" borderId="0" xfId="0" applyFont="1"/>
    <xf numFmtId="0" fontId="5" fillId="0" borderId="1" xfId="0" applyFont="1" applyBorder="1" applyAlignment="1">
      <alignment horizontal="left" vertical="top" wrapText="1"/>
    </xf>
    <xf numFmtId="164" fontId="5" fillId="0" borderId="1" xfId="0" applyNumberFormat="1" applyFont="1" applyBorder="1" applyAlignment="1">
      <alignment horizontal="right" vertical="top" wrapText="1"/>
    </xf>
    <xf numFmtId="0" fontId="6" fillId="0" borderId="1" xfId="0" applyFont="1" applyBorder="1" applyAlignment="1">
      <alignment horizontal="left" vertical="top" wrapText="1"/>
    </xf>
    <xf numFmtId="164" fontId="7" fillId="0" borderId="1" xfId="0" applyNumberFormat="1" applyFont="1" applyBorder="1" applyAlignment="1">
      <alignment horizontal="right" vertical="top" wrapText="1"/>
    </xf>
    <xf numFmtId="0" fontId="9" fillId="0" borderId="1" xfId="1" applyFont="1" applyFill="1" applyBorder="1" applyAlignment="1">
      <alignment horizontal="left" vertical="top" wrapText="1"/>
    </xf>
    <xf numFmtId="0" fontId="9" fillId="0" borderId="3" xfId="1" applyFont="1" applyBorder="1" applyAlignment="1">
      <alignment horizontal="left" vertical="top" wrapText="1"/>
    </xf>
    <xf numFmtId="0" fontId="10" fillId="0" borderId="1" xfId="0" applyFont="1" applyBorder="1" applyAlignment="1">
      <alignment horizontal="left" vertical="top" wrapText="1"/>
    </xf>
    <xf numFmtId="0" fontId="9" fillId="0" borderId="1" xfId="1" applyFont="1" applyBorder="1" applyAlignment="1">
      <alignment horizontal="left" vertical="top" wrapText="1"/>
    </xf>
    <xf numFmtId="0" fontId="11" fillId="0" borderId="1" xfId="0" applyFont="1" applyBorder="1" applyAlignment="1">
      <alignment horizontal="left" vertical="top" wrapText="1"/>
    </xf>
    <xf numFmtId="0" fontId="11" fillId="0" borderId="1" xfId="0" applyFont="1" applyBorder="1" applyAlignment="1">
      <alignment vertical="top" wrapText="1"/>
    </xf>
    <xf numFmtId="0" fontId="10" fillId="0" borderId="0" xfId="0" applyFont="1"/>
    <xf numFmtId="0" fontId="8" fillId="0" borderId="1" xfId="1" applyBorder="1" applyAlignment="1">
      <alignment horizontal="left" vertical="top" wrapText="1"/>
    </xf>
    <xf numFmtId="164" fontId="13" fillId="0" borderId="1" xfId="0" applyNumberFormat="1" applyFont="1" applyBorder="1" applyAlignment="1">
      <alignment horizontal="right" vertical="top" wrapText="1"/>
    </xf>
    <xf numFmtId="0" fontId="11" fillId="0" borderId="3" xfId="0" applyFont="1" applyBorder="1" applyAlignment="1">
      <alignment horizontal="left" vertical="top" wrapText="1"/>
    </xf>
    <xf numFmtId="164" fontId="10" fillId="0" borderId="1" xfId="0" applyNumberFormat="1" applyFont="1" applyBorder="1" applyAlignment="1">
      <alignment horizontal="right" vertical="top" wrapText="1"/>
    </xf>
    <xf numFmtId="0" fontId="10" fillId="0" borderId="3" xfId="0" applyFont="1" applyBorder="1" applyAlignment="1">
      <alignment horizontal="left" vertical="top" wrapText="1"/>
    </xf>
    <xf numFmtId="0" fontId="10" fillId="0" borderId="3" xfId="0" applyFont="1" applyBorder="1" applyAlignment="1">
      <alignment vertical="top" wrapText="1"/>
    </xf>
    <xf numFmtId="0" fontId="9" fillId="0" borderId="1" xfId="1" applyFont="1" applyBorder="1" applyAlignment="1">
      <alignment vertical="top"/>
    </xf>
    <xf numFmtId="0" fontId="0" fillId="0" borderId="0" xfId="0" applyAlignment="1">
      <alignment vertical="top"/>
    </xf>
    <xf numFmtId="0" fontId="9" fillId="0" borderId="0" xfId="1" applyFont="1" applyAlignment="1">
      <alignment vertical="top" wrapText="1"/>
    </xf>
    <xf numFmtId="0" fontId="15" fillId="0" borderId="0" xfId="0" applyFont="1" applyAlignment="1">
      <alignment vertical="top" wrapText="1"/>
    </xf>
    <xf numFmtId="0" fontId="11" fillId="0" borderId="0" xfId="0" applyFont="1" applyAlignment="1">
      <alignment vertical="top" wrapText="1"/>
    </xf>
    <xf numFmtId="0" fontId="9" fillId="0" borderId="0" xfId="1" applyFont="1" applyAlignment="1">
      <alignment vertical="top"/>
    </xf>
    <xf numFmtId="0" fontId="11" fillId="0" borderId="0" xfId="0" applyFont="1" applyAlignment="1">
      <alignment vertical="top"/>
    </xf>
    <xf numFmtId="0" fontId="10" fillId="0" borderId="1" xfId="0" applyFont="1" applyBorder="1" applyAlignment="1">
      <alignment vertical="top"/>
    </xf>
    <xf numFmtId="0" fontId="11" fillId="0" borderId="1" xfId="0" applyFont="1" applyBorder="1" applyAlignment="1">
      <alignment vertical="top"/>
    </xf>
    <xf numFmtId="14" fontId="10" fillId="0" borderId="1" xfId="0" applyNumberFormat="1" applyFont="1" applyBorder="1" applyAlignment="1">
      <alignment horizontal="right" vertical="top"/>
    </xf>
    <xf numFmtId="0" fontId="9" fillId="0" borderId="3" xfId="1" applyFont="1" applyBorder="1" applyAlignment="1">
      <alignment vertical="top" wrapText="1"/>
    </xf>
    <xf numFmtId="0" fontId="16" fillId="0" borderId="0" xfId="0" applyFont="1" applyAlignment="1">
      <alignment vertical="top"/>
    </xf>
    <xf numFmtId="0" fontId="0" fillId="0" borderId="0" xfId="0" applyAlignment="1">
      <alignment vertical="top" wrapText="1"/>
    </xf>
    <xf numFmtId="15" fontId="0" fillId="0" borderId="0" xfId="0" applyNumberFormat="1"/>
    <xf numFmtId="14" fontId="10" fillId="0" borderId="0" xfId="0" applyNumberFormat="1" applyFont="1" applyAlignment="1">
      <alignment vertical="top"/>
    </xf>
    <xf numFmtId="0" fontId="10" fillId="0" borderId="0" xfId="0" applyFont="1" applyAlignment="1">
      <alignment vertical="top" wrapText="1"/>
    </xf>
    <xf numFmtId="0" fontId="10" fillId="0" borderId="0" xfId="0" applyFont="1" applyAlignment="1">
      <alignment vertical="top"/>
    </xf>
    <xf numFmtId="0" fontId="10" fillId="0" borderId="1" xfId="0" applyFont="1" applyBorder="1" applyAlignment="1">
      <alignment horizontal="left" vertical="top"/>
    </xf>
    <xf numFmtId="0" fontId="11" fillId="0" borderId="1" xfId="0" applyFont="1" applyBorder="1" applyAlignment="1">
      <alignment horizontal="left" vertical="top"/>
    </xf>
    <xf numFmtId="0" fontId="18" fillId="0" borderId="1" xfId="0" applyFont="1" applyBorder="1" applyAlignment="1">
      <alignment horizontal="left" vertical="top" wrapText="1"/>
    </xf>
    <xf numFmtId="164" fontId="19" fillId="0" borderId="1" xfId="0" applyNumberFormat="1" applyFont="1" applyBorder="1" applyAlignment="1">
      <alignment horizontal="right" vertical="top" wrapText="1"/>
    </xf>
    <xf numFmtId="0" fontId="19" fillId="0" borderId="1" xfId="0" applyFont="1" applyBorder="1" applyAlignment="1">
      <alignment horizontal="left" vertical="top" wrapText="1"/>
    </xf>
    <xf numFmtId="165" fontId="0" fillId="0" borderId="0" xfId="0" applyNumberFormat="1"/>
    <xf numFmtId="1" fontId="0" fillId="0" borderId="0" xfId="0" applyNumberFormat="1"/>
    <xf numFmtId="165" fontId="20" fillId="0" borderId="0" xfId="0" applyNumberFormat="1" applyFont="1" applyAlignment="1">
      <alignment horizontal="center"/>
    </xf>
    <xf numFmtId="0" fontId="20" fillId="0" borderId="0" xfId="0" applyFont="1" applyAlignment="1">
      <alignment horizontal="center"/>
    </xf>
    <xf numFmtId="1" fontId="20" fillId="0" borderId="0" xfId="0" applyNumberFormat="1" applyFont="1" applyAlignment="1">
      <alignment horizontal="center"/>
    </xf>
  </cellXfs>
  <cellStyles count="5">
    <cellStyle name="Bad 2" xfId="2" xr:uid="{9E8C4A1A-C0E4-4BFC-B8B8-5BFEFD3544D7}"/>
    <cellStyle name="Good 2" xfId="3" xr:uid="{546B7FF5-C032-4BB1-93C2-E9E523452B5F}"/>
    <cellStyle name="Hyperlink" xfId="1" builtinId="8"/>
    <cellStyle name="Input 2" xfId="4" xr:uid="{33C482B8-6929-4CF0-8737-93AAC231E48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tinyurl.com/ROSBio-PS" TargetMode="External"/><Relationship Id="rId2" Type="http://schemas.openxmlformats.org/officeDocument/2006/relationships/hyperlink" Target="http://asd.gsfc.nasa.gov/firs/" TargetMode="External"/><Relationship Id="rId1" Type="http://schemas.openxmlformats.org/officeDocument/2006/relationships/hyperlink" Target="mailto:www.nih.gov?subject=http://www.nih.gov/"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CCBC2-EEAE-BF4C-B015-78467B18E6E6}">
  <dimension ref="A1:H51"/>
  <sheetViews>
    <sheetView topLeftCell="D1" zoomScale="61" zoomScaleNormal="61" workbookViewId="0">
      <selection activeCell="J40" sqref="J40"/>
    </sheetView>
  </sheetViews>
  <sheetFormatPr defaultColWidth="10.796875" defaultRowHeight="22.8" x14ac:dyDescent="0.4"/>
  <cols>
    <col min="1" max="1" width="24.296875" style="2" bestFit="1" customWidth="1"/>
    <col min="2" max="2" width="28.09765625" style="2" bestFit="1" customWidth="1"/>
    <col min="3" max="3" width="82.09765625" style="2" customWidth="1"/>
    <col min="4" max="4" width="22.09765625" style="2" bestFit="1" customWidth="1"/>
    <col min="5" max="6" width="16.09765625" style="2" customWidth="1"/>
    <col min="7" max="7" width="20.796875" style="2" bestFit="1" customWidth="1"/>
    <col min="8" max="8" width="18.296875" style="2" bestFit="1" customWidth="1"/>
    <col min="9" max="16384" width="10.796875" style="2"/>
  </cols>
  <sheetData>
    <row r="1" spans="1:8" s="3" customFormat="1" x14ac:dyDescent="0.4">
      <c r="A1" s="4" t="s">
        <v>50</v>
      </c>
      <c r="B1" s="4" t="s">
        <v>51</v>
      </c>
      <c r="C1" s="4" t="s">
        <v>52</v>
      </c>
      <c r="D1" s="4" t="s">
        <v>53</v>
      </c>
      <c r="E1" s="4" t="s">
        <v>154</v>
      </c>
      <c r="F1" s="4" t="s">
        <v>205</v>
      </c>
      <c r="G1" s="4" t="s">
        <v>206</v>
      </c>
      <c r="H1" s="4" t="s">
        <v>207</v>
      </c>
    </row>
    <row r="2" spans="1:8" x14ac:dyDescent="0.4">
      <c r="A2" s="1" t="s">
        <v>0</v>
      </c>
      <c r="B2" s="1" t="s">
        <v>155</v>
      </c>
      <c r="C2" s="2" t="s">
        <v>54</v>
      </c>
      <c r="D2" s="5" t="s">
        <v>56</v>
      </c>
      <c r="E2" s="2" t="str">
        <f>LEFT(D2,5)</f>
        <v>(814)</v>
      </c>
      <c r="F2" s="2" t="str">
        <f>RIGHT(C2,5)</f>
        <v>16662</v>
      </c>
      <c r="G2" s="2" t="str">
        <f>MID(B2,6,3)</f>
        <v>Jun</v>
      </c>
      <c r="H2" s="2" t="str">
        <f>RIGHT(B2,4)</f>
        <v>1988</v>
      </c>
    </row>
    <row r="3" spans="1:8" x14ac:dyDescent="0.4">
      <c r="A3" s="1" t="s">
        <v>1</v>
      </c>
      <c r="B3" s="1" t="s">
        <v>178</v>
      </c>
      <c r="C3" s="2" t="s">
        <v>55</v>
      </c>
      <c r="D3" s="5" t="s">
        <v>57</v>
      </c>
      <c r="E3" s="2" t="str">
        <f t="shared" ref="E3:E51" si="0">LEFT(D3,5)</f>
        <v>(330)</v>
      </c>
      <c r="F3" s="2" t="str">
        <f t="shared" ref="F3:F51" si="1">RIGHT(C3,5)</f>
        <v>44644</v>
      </c>
      <c r="G3" s="2" t="str">
        <f t="shared" ref="G3:G51" si="2">MID(B3,6,3)</f>
        <v>Oct</v>
      </c>
      <c r="H3" s="2" t="str">
        <f t="shared" ref="H3:H51" si="3">RIGHT(B3,4)</f>
        <v>1988</v>
      </c>
    </row>
    <row r="4" spans="1:8" x14ac:dyDescent="0.4">
      <c r="A4" s="1" t="s">
        <v>2</v>
      </c>
      <c r="B4" s="1" t="s">
        <v>156</v>
      </c>
      <c r="C4" s="2" t="s">
        <v>58</v>
      </c>
      <c r="D4" s="5" t="s">
        <v>59</v>
      </c>
      <c r="E4" s="2" t="str">
        <f t="shared" si="0"/>
        <v>(606)</v>
      </c>
      <c r="F4" s="2" t="str">
        <f t="shared" si="1"/>
        <v>41219</v>
      </c>
      <c r="G4" s="2" t="str">
        <f t="shared" si="2"/>
        <v>Nov</v>
      </c>
      <c r="H4" s="2" t="str">
        <f t="shared" si="3"/>
        <v>1990</v>
      </c>
    </row>
    <row r="5" spans="1:8" x14ac:dyDescent="0.4">
      <c r="A5" s="1" t="s">
        <v>3</v>
      </c>
      <c r="B5" s="1" t="s">
        <v>200</v>
      </c>
      <c r="C5" s="2" t="s">
        <v>60</v>
      </c>
      <c r="D5" s="5" t="s">
        <v>61</v>
      </c>
      <c r="E5" s="2" t="str">
        <f t="shared" si="0"/>
        <v>(586)</v>
      </c>
      <c r="F5" s="2" t="str">
        <f t="shared" si="1"/>
        <v>48047</v>
      </c>
      <c r="G5" s="2" t="str">
        <f t="shared" si="2"/>
        <v>Jan</v>
      </c>
      <c r="H5" s="2" t="str">
        <f t="shared" si="3"/>
        <v>1991</v>
      </c>
    </row>
    <row r="6" spans="1:8" x14ac:dyDescent="0.4">
      <c r="A6" s="1" t="s">
        <v>4</v>
      </c>
      <c r="B6" s="1" t="s">
        <v>201</v>
      </c>
      <c r="C6" s="2" t="s">
        <v>63</v>
      </c>
      <c r="D6" s="5" t="s">
        <v>62</v>
      </c>
      <c r="E6" s="2" t="str">
        <f t="shared" si="0"/>
        <v>(309)</v>
      </c>
      <c r="F6" s="2" t="str">
        <f t="shared" si="1"/>
        <v>61273</v>
      </c>
      <c r="G6" s="2" t="str">
        <f t="shared" si="2"/>
        <v>Jul</v>
      </c>
      <c r="H6" s="2" t="str">
        <f t="shared" si="3"/>
        <v>1993</v>
      </c>
    </row>
    <row r="7" spans="1:8" x14ac:dyDescent="0.4">
      <c r="A7" s="1" t="s">
        <v>5</v>
      </c>
      <c r="B7" s="1" t="s">
        <v>202</v>
      </c>
      <c r="C7" s="2" t="s">
        <v>65</v>
      </c>
      <c r="D7" s="5" t="s">
        <v>64</v>
      </c>
      <c r="E7" s="2" t="str">
        <f t="shared" si="0"/>
        <v>(586)</v>
      </c>
      <c r="F7" s="2" t="str">
        <f t="shared" si="1"/>
        <v>48023</v>
      </c>
      <c r="G7" s="2" t="str">
        <f t="shared" si="2"/>
        <v>Sep</v>
      </c>
      <c r="H7" s="2" t="str">
        <f t="shared" si="3"/>
        <v>1995</v>
      </c>
    </row>
    <row r="8" spans="1:8" x14ac:dyDescent="0.4">
      <c r="A8" s="1" t="s">
        <v>6</v>
      </c>
      <c r="B8" s="1" t="s">
        <v>188</v>
      </c>
      <c r="C8" s="2" t="s">
        <v>69</v>
      </c>
      <c r="D8" s="5" t="s">
        <v>66</v>
      </c>
      <c r="E8" s="2" t="str">
        <f t="shared" si="0"/>
        <v>(570)</v>
      </c>
      <c r="F8" s="2" t="str">
        <f t="shared" si="1"/>
        <v>17777</v>
      </c>
      <c r="G8" s="2" t="str">
        <f t="shared" si="2"/>
        <v>Mar</v>
      </c>
      <c r="H8" s="2" t="str">
        <f t="shared" si="3"/>
        <v>1997</v>
      </c>
    </row>
    <row r="9" spans="1:8" x14ac:dyDescent="0.4">
      <c r="A9" s="1" t="s">
        <v>7</v>
      </c>
      <c r="B9" s="1" t="s">
        <v>203</v>
      </c>
      <c r="C9" s="2" t="s">
        <v>70</v>
      </c>
      <c r="D9" s="5" t="s">
        <v>67</v>
      </c>
      <c r="E9" s="2" t="str">
        <f t="shared" si="0"/>
        <v>(940)</v>
      </c>
      <c r="F9" s="2" t="str">
        <f t="shared" si="1"/>
        <v>76240</v>
      </c>
      <c r="G9" s="2" t="str">
        <f t="shared" si="2"/>
        <v>Jan</v>
      </c>
      <c r="H9" s="2" t="str">
        <f t="shared" si="3"/>
        <v>2001</v>
      </c>
    </row>
    <row r="10" spans="1:8" x14ac:dyDescent="0.4">
      <c r="A10" s="1" t="s">
        <v>8</v>
      </c>
      <c r="B10" s="1" t="s">
        <v>189</v>
      </c>
      <c r="C10" s="2" t="s">
        <v>71</v>
      </c>
      <c r="D10" s="5" t="s">
        <v>68</v>
      </c>
      <c r="E10" s="2" t="str">
        <f t="shared" si="0"/>
        <v>(864)</v>
      </c>
      <c r="F10" s="2" t="str">
        <f t="shared" si="1"/>
        <v>29635</v>
      </c>
      <c r="G10" s="2" t="str">
        <f t="shared" si="2"/>
        <v>Nov</v>
      </c>
      <c r="H10" s="2" t="str">
        <f t="shared" si="3"/>
        <v>2002</v>
      </c>
    </row>
    <row r="11" spans="1:8" x14ac:dyDescent="0.4">
      <c r="A11" s="1" t="s">
        <v>9</v>
      </c>
      <c r="B11" s="1" t="s">
        <v>157</v>
      </c>
      <c r="C11" s="2" t="s">
        <v>72</v>
      </c>
      <c r="D11" s="5" t="s">
        <v>73</v>
      </c>
      <c r="E11" s="2" t="str">
        <f t="shared" si="0"/>
        <v>(540)</v>
      </c>
      <c r="F11" s="2" t="str">
        <f t="shared" si="1"/>
        <v>22734</v>
      </c>
      <c r="G11" s="2" t="str">
        <f t="shared" si="2"/>
        <v>Feb</v>
      </c>
      <c r="H11" s="2" t="str">
        <f t="shared" si="3"/>
        <v>2004</v>
      </c>
    </row>
    <row r="12" spans="1:8" x14ac:dyDescent="0.4">
      <c r="A12" s="1" t="s">
        <v>10</v>
      </c>
      <c r="B12" s="1" t="s">
        <v>162</v>
      </c>
      <c r="C12" s="2" t="s">
        <v>76</v>
      </c>
      <c r="D12" s="2" t="s">
        <v>74</v>
      </c>
      <c r="E12" s="2" t="str">
        <f t="shared" si="0"/>
        <v>(503)</v>
      </c>
      <c r="F12" s="2" t="str">
        <f t="shared" si="1"/>
        <v>97141</v>
      </c>
      <c r="G12" s="2" t="str">
        <f t="shared" si="2"/>
        <v>May</v>
      </c>
      <c r="H12" s="2" t="str">
        <f t="shared" si="3"/>
        <v>2005</v>
      </c>
    </row>
    <row r="13" spans="1:8" x14ac:dyDescent="0.4">
      <c r="A13" s="1" t="s">
        <v>11</v>
      </c>
      <c r="B13" s="1" t="s">
        <v>158</v>
      </c>
      <c r="C13" s="2" t="s">
        <v>77</v>
      </c>
      <c r="D13" s="5" t="s">
        <v>75</v>
      </c>
      <c r="E13" s="2" t="str">
        <f t="shared" si="0"/>
        <v>(804)</v>
      </c>
      <c r="F13" s="2" t="str">
        <f t="shared" si="1"/>
        <v>23832</v>
      </c>
      <c r="G13" s="2" t="str">
        <f t="shared" si="2"/>
        <v>May</v>
      </c>
      <c r="H13" s="2" t="str">
        <f t="shared" si="3"/>
        <v>2006</v>
      </c>
    </row>
    <row r="14" spans="1:8" x14ac:dyDescent="0.4">
      <c r="A14" s="1" t="s">
        <v>12</v>
      </c>
      <c r="B14" s="1" t="s">
        <v>159</v>
      </c>
      <c r="C14" s="2" t="s">
        <v>83</v>
      </c>
      <c r="D14" s="5" t="s">
        <v>78</v>
      </c>
      <c r="E14" s="2" t="str">
        <f t="shared" si="0"/>
        <v>(434)</v>
      </c>
      <c r="F14" s="2" t="str">
        <f t="shared" si="1"/>
        <v>23824</v>
      </c>
      <c r="G14" s="2" t="str">
        <f t="shared" si="2"/>
        <v>Jun</v>
      </c>
      <c r="H14" s="2" t="str">
        <f t="shared" si="3"/>
        <v>2006</v>
      </c>
    </row>
    <row r="15" spans="1:8" x14ac:dyDescent="0.4">
      <c r="A15" s="1" t="s">
        <v>13</v>
      </c>
      <c r="B15" s="1" t="s">
        <v>190</v>
      </c>
      <c r="C15" s="2" t="s">
        <v>82</v>
      </c>
      <c r="D15" s="5" t="s">
        <v>79</v>
      </c>
      <c r="E15" s="2" t="str">
        <f t="shared" si="0"/>
        <v>(972)</v>
      </c>
      <c r="F15" s="2" t="str">
        <f t="shared" si="1"/>
        <v>75442</v>
      </c>
      <c r="G15" s="2" t="str">
        <f t="shared" si="2"/>
        <v>Jun</v>
      </c>
      <c r="H15" s="2" t="str">
        <f t="shared" si="3"/>
        <v>2007</v>
      </c>
    </row>
    <row r="16" spans="1:8" x14ac:dyDescent="0.4">
      <c r="A16" s="1" t="s">
        <v>14</v>
      </c>
      <c r="B16" s="1" t="s">
        <v>168</v>
      </c>
      <c r="C16" s="2" t="s">
        <v>81</v>
      </c>
      <c r="D16" s="2" t="s">
        <v>80</v>
      </c>
      <c r="E16" s="2" t="str">
        <f t="shared" si="0"/>
        <v>(318)</v>
      </c>
      <c r="F16" s="2" t="str">
        <f t="shared" si="1"/>
        <v>71328</v>
      </c>
      <c r="G16" s="2" t="str">
        <f t="shared" si="2"/>
        <v>Aug</v>
      </c>
      <c r="H16" s="2" t="str">
        <f t="shared" si="3"/>
        <v>2007</v>
      </c>
    </row>
    <row r="17" spans="1:8" x14ac:dyDescent="0.4">
      <c r="A17" s="1" t="s">
        <v>15</v>
      </c>
      <c r="B17" s="1" t="s">
        <v>191</v>
      </c>
      <c r="C17" s="2" t="s">
        <v>89</v>
      </c>
      <c r="D17" s="5" t="s">
        <v>84</v>
      </c>
      <c r="E17" s="2" t="str">
        <f t="shared" si="0"/>
        <v>(405)</v>
      </c>
      <c r="F17" s="2" t="str">
        <f t="shared" si="1"/>
        <v>74873</v>
      </c>
      <c r="G17" s="2" t="str">
        <f t="shared" si="2"/>
        <v>May</v>
      </c>
      <c r="H17" s="2" t="str">
        <f t="shared" si="3"/>
        <v>2008</v>
      </c>
    </row>
    <row r="18" spans="1:8" x14ac:dyDescent="0.4">
      <c r="A18" s="1" t="s">
        <v>16</v>
      </c>
      <c r="B18" s="1" t="s">
        <v>173</v>
      </c>
      <c r="C18" s="2" t="s">
        <v>88</v>
      </c>
      <c r="D18" s="2" t="s">
        <v>85</v>
      </c>
      <c r="E18" s="2" t="str">
        <f t="shared" si="0"/>
        <v>(843)</v>
      </c>
      <c r="F18" s="2" t="str">
        <f t="shared" si="1"/>
        <v>29944</v>
      </c>
      <c r="G18" s="2" t="str">
        <f t="shared" si="2"/>
        <v>May</v>
      </c>
      <c r="H18" s="2" t="str">
        <f t="shared" si="3"/>
        <v>2009</v>
      </c>
    </row>
    <row r="19" spans="1:8" x14ac:dyDescent="0.4">
      <c r="A19" s="1" t="s">
        <v>17</v>
      </c>
      <c r="B19" s="1" t="s">
        <v>192</v>
      </c>
      <c r="C19" s="2" t="s">
        <v>87</v>
      </c>
      <c r="D19" s="5" t="s">
        <v>86</v>
      </c>
      <c r="E19" s="2" t="str">
        <f t="shared" si="0"/>
        <v>(703)</v>
      </c>
      <c r="F19" s="2" t="str">
        <f t="shared" si="1"/>
        <v>20109</v>
      </c>
      <c r="G19" s="2" t="str">
        <f t="shared" si="2"/>
        <v>Nov</v>
      </c>
      <c r="H19" s="2" t="str">
        <f t="shared" si="3"/>
        <v>2009</v>
      </c>
    </row>
    <row r="20" spans="1:8" x14ac:dyDescent="0.4">
      <c r="A20" s="1" t="s">
        <v>18</v>
      </c>
      <c r="B20" s="1" t="s">
        <v>169</v>
      </c>
      <c r="C20" s="2" t="s">
        <v>96</v>
      </c>
      <c r="D20" s="5" t="s">
        <v>90</v>
      </c>
      <c r="E20" s="2" t="str">
        <f t="shared" si="0"/>
        <v>(562)</v>
      </c>
      <c r="F20" s="2" t="str">
        <f t="shared" si="1"/>
        <v>90660</v>
      </c>
      <c r="G20" s="2" t="str">
        <f t="shared" si="2"/>
        <v>Feb</v>
      </c>
      <c r="H20" s="2" t="str">
        <f t="shared" si="3"/>
        <v>2016</v>
      </c>
    </row>
    <row r="21" spans="1:8" x14ac:dyDescent="0.4">
      <c r="A21" s="1" t="s">
        <v>19</v>
      </c>
      <c r="B21" s="1" t="s">
        <v>193</v>
      </c>
      <c r="C21" s="2" t="s">
        <v>97</v>
      </c>
      <c r="D21" s="5" t="s">
        <v>91</v>
      </c>
      <c r="E21" s="2" t="str">
        <f t="shared" si="0"/>
        <v>(864)</v>
      </c>
      <c r="F21" s="2" t="str">
        <f t="shared" si="1"/>
        <v>29325</v>
      </c>
      <c r="G21" s="2" t="str">
        <f t="shared" si="2"/>
        <v>Jun</v>
      </c>
      <c r="H21" s="2" t="str">
        <f t="shared" si="3"/>
        <v>2016</v>
      </c>
    </row>
    <row r="22" spans="1:8" x14ac:dyDescent="0.4">
      <c r="A22" s="1" t="s">
        <v>20</v>
      </c>
      <c r="B22" s="1" t="s">
        <v>179</v>
      </c>
      <c r="C22" s="2" t="s">
        <v>98</v>
      </c>
      <c r="D22" s="5" t="s">
        <v>92</v>
      </c>
      <c r="E22" s="2" t="str">
        <f t="shared" si="0"/>
        <v>(334)</v>
      </c>
      <c r="F22" s="2" t="str">
        <f t="shared" si="1"/>
        <v>36043</v>
      </c>
      <c r="G22" s="2" t="str">
        <f t="shared" si="2"/>
        <v>Oct</v>
      </c>
      <c r="H22" s="2" t="str">
        <f t="shared" si="3"/>
        <v>2016</v>
      </c>
    </row>
    <row r="23" spans="1:8" x14ac:dyDescent="0.4">
      <c r="A23" s="1" t="s">
        <v>21</v>
      </c>
      <c r="B23" s="1" t="s">
        <v>180</v>
      </c>
      <c r="C23" s="2" t="s">
        <v>99</v>
      </c>
      <c r="D23" s="5" t="s">
        <v>93</v>
      </c>
      <c r="E23" s="2" t="str">
        <f t="shared" si="0"/>
        <v>(715)</v>
      </c>
      <c r="F23" s="2" t="str">
        <f t="shared" si="1"/>
        <v>54739</v>
      </c>
      <c r="G23" s="2" t="str">
        <f t="shared" si="2"/>
        <v>Oct</v>
      </c>
      <c r="H23" s="2" t="str">
        <f t="shared" si="3"/>
        <v>2018</v>
      </c>
    </row>
    <row r="24" spans="1:8" x14ac:dyDescent="0.4">
      <c r="A24" s="1" t="s">
        <v>22</v>
      </c>
      <c r="B24" s="1" t="s">
        <v>163</v>
      </c>
      <c r="C24" s="2" t="s">
        <v>100</v>
      </c>
      <c r="D24" s="5" t="s">
        <v>94</v>
      </c>
      <c r="E24" s="2" t="str">
        <f t="shared" si="0"/>
        <v>(580)</v>
      </c>
      <c r="F24" s="2" t="str">
        <f t="shared" si="1"/>
        <v>73438</v>
      </c>
      <c r="G24" s="2" t="str">
        <f t="shared" si="2"/>
        <v>Apr</v>
      </c>
      <c r="H24" s="2" t="str">
        <f t="shared" si="3"/>
        <v>2019</v>
      </c>
    </row>
    <row r="25" spans="1:8" x14ac:dyDescent="0.4">
      <c r="A25" s="1" t="s">
        <v>23</v>
      </c>
      <c r="B25" s="1" t="s">
        <v>194</v>
      </c>
      <c r="C25" s="2" t="s">
        <v>101</v>
      </c>
      <c r="D25" s="5" t="s">
        <v>95</v>
      </c>
      <c r="E25" s="2" t="str">
        <f t="shared" si="0"/>
        <v>(864)</v>
      </c>
      <c r="F25" s="2" t="str">
        <f t="shared" si="1"/>
        <v>29388</v>
      </c>
      <c r="G25" s="2" t="str">
        <f t="shared" si="2"/>
        <v>Oct</v>
      </c>
      <c r="H25" s="2" t="str">
        <f t="shared" si="3"/>
        <v>2020</v>
      </c>
    </row>
    <row r="26" spans="1:8" x14ac:dyDescent="0.4">
      <c r="A26" s="1" t="s">
        <v>24</v>
      </c>
      <c r="B26" s="1" t="s">
        <v>164</v>
      </c>
      <c r="C26" s="2" t="s">
        <v>102</v>
      </c>
      <c r="D26" s="5" t="s">
        <v>103</v>
      </c>
      <c r="E26" s="2" t="str">
        <f t="shared" si="0"/>
        <v>(503)</v>
      </c>
      <c r="F26" s="2" t="str">
        <f t="shared" si="1"/>
        <v>97045</v>
      </c>
      <c r="G26" s="2" t="str">
        <f t="shared" si="2"/>
        <v>Oct</v>
      </c>
      <c r="H26" s="2" t="str">
        <f t="shared" si="3"/>
        <v>2021</v>
      </c>
    </row>
    <row r="27" spans="1:8" x14ac:dyDescent="0.4">
      <c r="A27" s="1" t="s">
        <v>25</v>
      </c>
      <c r="B27" s="1" t="s">
        <v>181</v>
      </c>
      <c r="C27" s="2" t="s">
        <v>107</v>
      </c>
      <c r="D27" s="5" t="s">
        <v>104</v>
      </c>
      <c r="E27" s="2" t="str">
        <f t="shared" si="0"/>
        <v>(760)</v>
      </c>
      <c r="F27" s="2" t="str">
        <f t="shared" si="1"/>
        <v>92242</v>
      </c>
      <c r="G27" s="2" t="str">
        <f t="shared" si="2"/>
        <v>Jun</v>
      </c>
      <c r="H27" s="2" t="str">
        <f t="shared" si="3"/>
        <v>1989</v>
      </c>
    </row>
    <row r="28" spans="1:8" x14ac:dyDescent="0.4">
      <c r="A28" s="1" t="s">
        <v>26</v>
      </c>
      <c r="B28" s="1" t="s">
        <v>195</v>
      </c>
      <c r="C28" s="2" t="s">
        <v>106</v>
      </c>
      <c r="D28" s="5" t="s">
        <v>105</v>
      </c>
      <c r="E28" s="2" t="str">
        <f t="shared" si="0"/>
        <v>(763)</v>
      </c>
      <c r="F28" s="2" t="str">
        <f t="shared" si="1"/>
        <v>55304</v>
      </c>
      <c r="G28" s="2" t="str">
        <f t="shared" si="2"/>
        <v>Aug</v>
      </c>
      <c r="H28" s="2" t="str">
        <f t="shared" si="3"/>
        <v>1995</v>
      </c>
    </row>
    <row r="29" spans="1:8" x14ac:dyDescent="0.4">
      <c r="A29" s="1" t="s">
        <v>27</v>
      </c>
      <c r="B29" s="1" t="s">
        <v>174</v>
      </c>
      <c r="C29" s="2" t="s">
        <v>118</v>
      </c>
      <c r="D29" s="5" t="s">
        <v>108</v>
      </c>
      <c r="E29" s="2" t="str">
        <f t="shared" si="0"/>
        <v>(814)</v>
      </c>
      <c r="F29" s="2" t="str">
        <f t="shared" si="1"/>
        <v>16601</v>
      </c>
      <c r="G29" s="2" t="str">
        <f t="shared" si="2"/>
        <v>Oct</v>
      </c>
      <c r="H29" s="2" t="str">
        <f t="shared" si="3"/>
        <v>1995</v>
      </c>
    </row>
    <row r="30" spans="1:8" x14ac:dyDescent="0.4">
      <c r="A30" s="1" t="s">
        <v>28</v>
      </c>
      <c r="B30" s="1" t="s">
        <v>182</v>
      </c>
      <c r="C30" s="2" t="s">
        <v>119</v>
      </c>
      <c r="D30" s="5" t="s">
        <v>109</v>
      </c>
      <c r="E30" s="2" t="str">
        <f t="shared" si="0"/>
        <v>(910)</v>
      </c>
      <c r="F30" s="2" t="str">
        <f t="shared" si="1"/>
        <v>28420</v>
      </c>
      <c r="G30" s="2" t="str">
        <f t="shared" si="2"/>
        <v>Oct</v>
      </c>
      <c r="H30" s="2" t="str">
        <f t="shared" si="3"/>
        <v>1996</v>
      </c>
    </row>
    <row r="31" spans="1:8" x14ac:dyDescent="0.4">
      <c r="A31" s="1" t="s">
        <v>29</v>
      </c>
      <c r="B31" s="1" t="s">
        <v>196</v>
      </c>
      <c r="C31" s="2" t="s">
        <v>120</v>
      </c>
      <c r="D31" s="5" t="s">
        <v>110</v>
      </c>
      <c r="E31" s="2" t="str">
        <f t="shared" si="0"/>
        <v>(937)</v>
      </c>
      <c r="F31" s="2" t="str">
        <f t="shared" si="1"/>
        <v>45121</v>
      </c>
      <c r="G31" s="2" t="str">
        <f t="shared" si="2"/>
        <v>Mar</v>
      </c>
      <c r="H31" s="2" t="str">
        <f t="shared" si="3"/>
        <v>1997</v>
      </c>
    </row>
    <row r="32" spans="1:8" x14ac:dyDescent="0.4">
      <c r="A32" s="1" t="s">
        <v>30</v>
      </c>
      <c r="B32" s="1" t="s">
        <v>183</v>
      </c>
      <c r="C32" s="2" t="s">
        <v>121</v>
      </c>
      <c r="D32" s="5" t="s">
        <v>111</v>
      </c>
      <c r="E32" s="2" t="str">
        <f t="shared" si="0"/>
        <v>(386)</v>
      </c>
      <c r="F32" s="2" t="str">
        <f t="shared" si="1"/>
        <v>32187</v>
      </c>
      <c r="G32" s="2" t="str">
        <f t="shared" si="2"/>
        <v>Aug</v>
      </c>
      <c r="H32" s="2" t="str">
        <f t="shared" si="3"/>
        <v>1997</v>
      </c>
    </row>
    <row r="33" spans="1:8" x14ac:dyDescent="0.4">
      <c r="A33" s="1" t="s">
        <v>31</v>
      </c>
      <c r="B33" s="1" t="s">
        <v>184</v>
      </c>
      <c r="C33" s="2" t="s">
        <v>122</v>
      </c>
      <c r="D33" s="5" t="s">
        <v>112</v>
      </c>
      <c r="E33" s="2" t="str">
        <f t="shared" si="0"/>
        <v>(818)</v>
      </c>
      <c r="F33" s="2" t="str">
        <f t="shared" si="1"/>
        <v>91335</v>
      </c>
      <c r="G33" s="2" t="str">
        <f t="shared" si="2"/>
        <v>Feb</v>
      </c>
      <c r="H33" s="2" t="str">
        <f t="shared" si="3"/>
        <v>1999</v>
      </c>
    </row>
    <row r="34" spans="1:8" x14ac:dyDescent="0.4">
      <c r="A34" s="1" t="s">
        <v>32</v>
      </c>
      <c r="B34" s="1" t="s">
        <v>185</v>
      </c>
      <c r="C34" s="2" t="s">
        <v>123</v>
      </c>
      <c r="D34" s="2" t="s">
        <v>113</v>
      </c>
      <c r="E34" s="2" t="str">
        <f t="shared" si="0"/>
        <v>(931)</v>
      </c>
      <c r="F34" s="2" t="str">
        <f t="shared" si="1"/>
        <v>38449</v>
      </c>
      <c r="G34" s="2" t="str">
        <f t="shared" si="2"/>
        <v>Apr</v>
      </c>
      <c r="H34" s="2" t="str">
        <f t="shared" si="3"/>
        <v>1999</v>
      </c>
    </row>
    <row r="35" spans="1:8" x14ac:dyDescent="0.4">
      <c r="A35" s="1" t="s">
        <v>33</v>
      </c>
      <c r="B35" s="1" t="s">
        <v>186</v>
      </c>
      <c r="C35" s="2" t="s">
        <v>124</v>
      </c>
      <c r="D35" s="5" t="s">
        <v>114</v>
      </c>
      <c r="E35" s="2" t="str">
        <f t="shared" si="0"/>
        <v>(410)</v>
      </c>
      <c r="F35" s="2" t="str">
        <f t="shared" si="1"/>
        <v>21146</v>
      </c>
      <c r="G35" s="2" t="str">
        <f t="shared" si="2"/>
        <v>Aug</v>
      </c>
      <c r="H35" s="2" t="str">
        <f t="shared" si="3"/>
        <v>2000</v>
      </c>
    </row>
    <row r="36" spans="1:8" x14ac:dyDescent="0.4">
      <c r="A36" s="1" t="s">
        <v>34</v>
      </c>
      <c r="B36" s="1" t="s">
        <v>197</v>
      </c>
      <c r="C36" s="2" t="s">
        <v>125</v>
      </c>
      <c r="D36" s="5" t="s">
        <v>115</v>
      </c>
      <c r="E36" s="2" t="str">
        <f t="shared" si="0"/>
        <v>(605)</v>
      </c>
      <c r="F36" s="2" t="str">
        <f t="shared" si="1"/>
        <v>57222</v>
      </c>
      <c r="G36" s="2" t="str">
        <f t="shared" si="2"/>
        <v>Nov</v>
      </c>
      <c r="H36" s="2" t="str">
        <f t="shared" si="3"/>
        <v>2000</v>
      </c>
    </row>
    <row r="37" spans="1:8" x14ac:dyDescent="0.4">
      <c r="A37" s="1" t="s">
        <v>35</v>
      </c>
      <c r="B37" s="1" t="s">
        <v>187</v>
      </c>
      <c r="C37" s="2" t="s">
        <v>117</v>
      </c>
      <c r="D37" s="5" t="s">
        <v>116</v>
      </c>
      <c r="E37" s="2" t="str">
        <f t="shared" si="0"/>
        <v>(503)</v>
      </c>
      <c r="F37" s="2" t="str">
        <f t="shared" si="1"/>
        <v>97338</v>
      </c>
      <c r="G37" s="2" t="str">
        <f t="shared" si="2"/>
        <v>Nov</v>
      </c>
      <c r="H37" s="2" t="str">
        <f t="shared" si="3"/>
        <v>2003</v>
      </c>
    </row>
    <row r="38" spans="1:8" x14ac:dyDescent="0.4">
      <c r="A38" s="1" t="s">
        <v>36</v>
      </c>
      <c r="B38" s="1" t="s">
        <v>165</v>
      </c>
      <c r="C38" s="2" t="s">
        <v>136</v>
      </c>
      <c r="D38" s="5" t="s">
        <v>126</v>
      </c>
      <c r="E38" s="2" t="str">
        <f t="shared" si="0"/>
        <v>(909)</v>
      </c>
      <c r="F38" s="2" t="str">
        <f t="shared" si="1"/>
        <v>92346</v>
      </c>
      <c r="G38" s="2" t="str">
        <f t="shared" si="2"/>
        <v>Jan</v>
      </c>
      <c r="H38" s="2" t="str">
        <f t="shared" si="3"/>
        <v>2007</v>
      </c>
    </row>
    <row r="39" spans="1:8" x14ac:dyDescent="0.4">
      <c r="A39" s="1" t="s">
        <v>37</v>
      </c>
      <c r="B39" s="1" t="s">
        <v>166</v>
      </c>
      <c r="C39" s="2" t="s">
        <v>137</v>
      </c>
      <c r="D39" s="5" t="s">
        <v>127</v>
      </c>
      <c r="E39" s="2" t="str">
        <f t="shared" si="0"/>
        <v>(501)</v>
      </c>
      <c r="F39" s="2" t="str">
        <f t="shared" si="1"/>
        <v>72027</v>
      </c>
      <c r="G39" s="2" t="str">
        <f t="shared" si="2"/>
        <v>Apr</v>
      </c>
      <c r="H39" s="2" t="str">
        <f t="shared" si="3"/>
        <v>2007</v>
      </c>
    </row>
    <row r="40" spans="1:8" x14ac:dyDescent="0.4">
      <c r="A40" s="1" t="s">
        <v>38</v>
      </c>
      <c r="B40" s="1" t="s">
        <v>160</v>
      </c>
      <c r="C40" s="2" t="s">
        <v>138</v>
      </c>
      <c r="D40" s="5" t="s">
        <v>128</v>
      </c>
      <c r="E40" s="2" t="str">
        <f t="shared" si="0"/>
        <v>(505)</v>
      </c>
      <c r="F40" s="2" t="str">
        <f t="shared" si="1"/>
        <v>87401</v>
      </c>
      <c r="G40" s="2" t="str">
        <f t="shared" si="2"/>
        <v>Mar</v>
      </c>
      <c r="H40" s="2" t="str">
        <f t="shared" si="3"/>
        <v>2008</v>
      </c>
    </row>
    <row r="41" spans="1:8" x14ac:dyDescent="0.4">
      <c r="A41" s="1" t="s">
        <v>39</v>
      </c>
      <c r="B41" s="1" t="s">
        <v>198</v>
      </c>
      <c r="C41" s="2" t="s">
        <v>139</v>
      </c>
      <c r="D41" s="5" t="s">
        <v>129</v>
      </c>
      <c r="E41" s="2" t="str">
        <f t="shared" si="0"/>
        <v>(334)</v>
      </c>
      <c r="F41" s="2" t="str">
        <f t="shared" si="1"/>
        <v>36054</v>
      </c>
      <c r="G41" s="2" t="str">
        <f t="shared" si="2"/>
        <v>Apr</v>
      </c>
      <c r="H41" s="2" t="str">
        <f t="shared" si="3"/>
        <v>2010</v>
      </c>
    </row>
    <row r="42" spans="1:8" x14ac:dyDescent="0.4">
      <c r="A42" s="1" t="s">
        <v>40</v>
      </c>
      <c r="B42" s="1" t="s">
        <v>199</v>
      </c>
      <c r="C42" s="2" t="s">
        <v>140</v>
      </c>
      <c r="D42" s="5" t="s">
        <v>130</v>
      </c>
      <c r="E42" s="2" t="str">
        <f t="shared" si="0"/>
        <v>(616)</v>
      </c>
      <c r="F42" s="2" t="str">
        <f t="shared" si="1"/>
        <v>49418</v>
      </c>
      <c r="G42" s="2" t="str">
        <f t="shared" si="2"/>
        <v>Oct</v>
      </c>
      <c r="H42" s="2" t="str">
        <f t="shared" si="3"/>
        <v>2012</v>
      </c>
    </row>
    <row r="43" spans="1:8" x14ac:dyDescent="0.4">
      <c r="A43" s="1" t="s">
        <v>41</v>
      </c>
      <c r="B43" s="1" t="s">
        <v>161</v>
      </c>
      <c r="C43" s="2" t="s">
        <v>141</v>
      </c>
      <c r="D43" s="5" t="s">
        <v>131</v>
      </c>
      <c r="E43" s="2" t="str">
        <f t="shared" si="0"/>
        <v>(205)</v>
      </c>
      <c r="F43" s="2" t="str">
        <f t="shared" si="1"/>
        <v>35085</v>
      </c>
      <c r="G43" s="2" t="str">
        <f t="shared" si="2"/>
        <v>May</v>
      </c>
      <c r="H43" s="2" t="str">
        <f t="shared" si="3"/>
        <v>2013</v>
      </c>
    </row>
    <row r="44" spans="1:8" x14ac:dyDescent="0.4">
      <c r="A44" s="1" t="s">
        <v>42</v>
      </c>
      <c r="B44" s="1" t="s">
        <v>170</v>
      </c>
      <c r="C44" s="2" t="s">
        <v>142</v>
      </c>
      <c r="D44" s="2" t="s">
        <v>132</v>
      </c>
      <c r="E44" s="2" t="str">
        <f t="shared" si="0"/>
        <v>(419)</v>
      </c>
      <c r="F44" s="2" t="str">
        <f t="shared" si="1"/>
        <v>44906</v>
      </c>
      <c r="G44" s="2" t="str">
        <f t="shared" si="2"/>
        <v>Nov</v>
      </c>
      <c r="H44" s="2" t="str">
        <f t="shared" si="3"/>
        <v>2014</v>
      </c>
    </row>
    <row r="45" spans="1:8" x14ac:dyDescent="0.4">
      <c r="A45" s="1" t="s">
        <v>43</v>
      </c>
      <c r="B45" s="1" t="s">
        <v>175</v>
      </c>
      <c r="C45" s="2" t="s">
        <v>143</v>
      </c>
      <c r="D45" s="5" t="s">
        <v>133</v>
      </c>
      <c r="E45" s="2" t="str">
        <f t="shared" si="0"/>
        <v>(252)</v>
      </c>
      <c r="F45" s="2" t="str">
        <f t="shared" si="1"/>
        <v>28562</v>
      </c>
      <c r="G45" s="2" t="str">
        <f t="shared" si="2"/>
        <v>Jan</v>
      </c>
      <c r="H45" s="2" t="str">
        <f t="shared" si="3"/>
        <v>2015</v>
      </c>
    </row>
    <row r="46" spans="1:8" x14ac:dyDescent="0.4">
      <c r="A46" s="1" t="s">
        <v>44</v>
      </c>
      <c r="B46" s="1" t="s">
        <v>167</v>
      </c>
      <c r="C46" s="2" t="s">
        <v>135</v>
      </c>
      <c r="D46" s="5" t="s">
        <v>134</v>
      </c>
      <c r="E46" s="2" t="str">
        <f t="shared" si="0"/>
        <v>(610)</v>
      </c>
      <c r="F46" s="2" t="str">
        <f t="shared" si="1"/>
        <v>18066</v>
      </c>
      <c r="G46" s="2" t="str">
        <f t="shared" si="2"/>
        <v>May</v>
      </c>
      <c r="H46" s="2" t="str">
        <f t="shared" si="3"/>
        <v>2016</v>
      </c>
    </row>
    <row r="47" spans="1:8" x14ac:dyDescent="0.4">
      <c r="A47" s="1" t="s">
        <v>45</v>
      </c>
      <c r="B47" s="1" t="s">
        <v>171</v>
      </c>
      <c r="C47" s="2" t="s">
        <v>153</v>
      </c>
      <c r="D47" s="5" t="s">
        <v>144</v>
      </c>
      <c r="E47" s="2" t="str">
        <f t="shared" si="0"/>
        <v>(724)</v>
      </c>
      <c r="F47" s="2" t="str">
        <f t="shared" si="1"/>
        <v>16123</v>
      </c>
      <c r="G47" s="2" t="str">
        <f t="shared" si="2"/>
        <v>Oct</v>
      </c>
      <c r="H47" s="2" t="str">
        <f t="shared" si="3"/>
        <v>2016</v>
      </c>
    </row>
    <row r="48" spans="1:8" x14ac:dyDescent="0.4">
      <c r="A48" s="1" t="s">
        <v>46</v>
      </c>
      <c r="B48" s="1" t="s">
        <v>172</v>
      </c>
      <c r="C48" s="2" t="s">
        <v>152</v>
      </c>
      <c r="D48" s="5" t="s">
        <v>146</v>
      </c>
      <c r="E48" s="2" t="str">
        <f t="shared" si="0"/>
        <v>(651)</v>
      </c>
      <c r="F48" s="2" t="str">
        <f t="shared" si="1"/>
        <v>55092</v>
      </c>
      <c r="G48" s="2" t="str">
        <f t="shared" si="2"/>
        <v>May</v>
      </c>
      <c r="H48" s="2" t="str">
        <f t="shared" si="3"/>
        <v>2018</v>
      </c>
    </row>
    <row r="49" spans="1:8" x14ac:dyDescent="0.4">
      <c r="A49" s="1" t="s">
        <v>47</v>
      </c>
      <c r="B49" s="1" t="s">
        <v>176</v>
      </c>
      <c r="C49" s="2" t="s">
        <v>151</v>
      </c>
      <c r="D49" s="5" t="s">
        <v>145</v>
      </c>
      <c r="E49" s="2" t="str">
        <f t="shared" si="0"/>
        <v>(603)</v>
      </c>
      <c r="F49" s="2" t="str">
        <f t="shared" si="1"/>
        <v>03249</v>
      </c>
      <c r="G49" s="2" t="str">
        <f t="shared" si="2"/>
        <v>Dec</v>
      </c>
      <c r="H49" s="2" t="str">
        <f t="shared" si="3"/>
        <v>2018</v>
      </c>
    </row>
    <row r="50" spans="1:8" x14ac:dyDescent="0.4">
      <c r="A50" s="1" t="s">
        <v>48</v>
      </c>
      <c r="B50" s="1" t="s">
        <v>177</v>
      </c>
      <c r="C50" s="2" t="s">
        <v>150</v>
      </c>
      <c r="D50" s="5" t="s">
        <v>147</v>
      </c>
      <c r="E50" s="2" t="str">
        <f t="shared" si="0"/>
        <v>(520)</v>
      </c>
      <c r="F50" s="2" t="str">
        <f t="shared" si="1"/>
        <v>85635</v>
      </c>
      <c r="G50" s="2" t="str">
        <f t="shared" si="2"/>
        <v>Aug</v>
      </c>
      <c r="H50" s="2" t="str">
        <f t="shared" si="3"/>
        <v>2020</v>
      </c>
    </row>
    <row r="51" spans="1:8" x14ac:dyDescent="0.4">
      <c r="A51" s="1" t="s">
        <v>49</v>
      </c>
      <c r="B51" s="1" t="s">
        <v>204</v>
      </c>
      <c r="C51" s="2" t="s">
        <v>149</v>
      </c>
      <c r="D51" s="5" t="s">
        <v>148</v>
      </c>
      <c r="E51" s="2" t="str">
        <f t="shared" si="0"/>
        <v>(856)</v>
      </c>
      <c r="F51" s="2" t="str">
        <f t="shared" si="1"/>
        <v>08054</v>
      </c>
      <c r="G51" s="2" t="str">
        <f t="shared" si="2"/>
        <v>Feb</v>
      </c>
      <c r="H51" s="2" t="str">
        <f t="shared" si="3"/>
        <v>2021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C41F5-6749-43E0-B5BF-B69E1AEDA23C}">
  <sheetPr>
    <pageSetUpPr fitToPage="1"/>
  </sheetPr>
  <dimension ref="A1:M47"/>
  <sheetViews>
    <sheetView topLeftCell="J1" zoomScale="63" zoomScaleNormal="63" zoomScalePageLayoutView="110" workbookViewId="0">
      <selection activeCell="J2" sqref="J2"/>
    </sheetView>
  </sheetViews>
  <sheetFormatPr defaultColWidth="23.5" defaultRowHeight="15.6" x14ac:dyDescent="0.3"/>
  <cols>
    <col min="1" max="1" width="13.5" style="6" customWidth="1"/>
    <col min="2" max="2" width="11.69921875" style="6" customWidth="1"/>
    <col min="3" max="3" width="21.5" style="6" customWidth="1"/>
    <col min="4" max="4" width="9.796875" style="6" customWidth="1"/>
    <col min="5" max="5" width="21.19921875" style="6" bestFit="1" customWidth="1"/>
    <col min="6" max="6" width="44" style="6" customWidth="1"/>
    <col min="7" max="7" width="23.5" style="6" hidden="1" customWidth="1"/>
    <col min="8" max="8" width="54.69921875" style="6" hidden="1" customWidth="1"/>
    <col min="9" max="9" width="54.69921875" style="6" customWidth="1"/>
    <col min="10" max="10" width="14.8984375" style="6" bestFit="1" customWidth="1"/>
    <col min="11" max="11" width="23.5" style="7" customWidth="1"/>
    <col min="12" max="12" width="23.69921875" style="7" customWidth="1"/>
    <col min="13" max="16384" width="23.5" style="6"/>
  </cols>
  <sheetData>
    <row r="1" spans="1:13" s="42" customFormat="1" ht="24" customHeight="1" x14ac:dyDescent="0.3">
      <c r="A1" s="44" t="s">
        <v>368</v>
      </c>
      <c r="B1" s="44" t="s">
        <v>367</v>
      </c>
      <c r="C1" s="44" t="s">
        <v>366</v>
      </c>
      <c r="D1" s="44" t="s">
        <v>365</v>
      </c>
      <c r="E1" s="44" t="s">
        <v>364</v>
      </c>
      <c r="F1" s="44" t="s">
        <v>363</v>
      </c>
      <c r="G1" s="44" t="s">
        <v>362</v>
      </c>
      <c r="H1" s="44" t="s">
        <v>361</v>
      </c>
      <c r="I1" s="44" t="s">
        <v>360</v>
      </c>
      <c r="J1" s="44" t="s">
        <v>359</v>
      </c>
      <c r="K1" s="43" t="s">
        <v>358</v>
      </c>
      <c r="L1" s="43" t="s">
        <v>357</v>
      </c>
    </row>
    <row r="2" spans="1:13" ht="135" x14ac:dyDescent="0.3">
      <c r="A2" s="41" t="s">
        <v>356</v>
      </c>
      <c r="B2" s="41" t="s">
        <v>355</v>
      </c>
      <c r="C2" s="40" t="s">
        <v>354</v>
      </c>
      <c r="D2" s="41" t="s">
        <v>275</v>
      </c>
      <c r="E2" s="30" t="s">
        <v>274</v>
      </c>
      <c r="F2" s="17" t="str">
        <f>HYPERLINK(H2,G2)</f>
        <v>A. 42 ACCESS</v>
      </c>
      <c r="G2" s="12" t="s">
        <v>353</v>
      </c>
      <c r="H2" s="21" t="s">
        <v>352</v>
      </c>
      <c r="I2" s="15" t="s">
        <v>351</v>
      </c>
      <c r="J2" s="15">
        <f>LEN(I2)</f>
        <v>489</v>
      </c>
      <c r="K2" s="32">
        <v>43070</v>
      </c>
      <c r="L2" s="32">
        <v>43131</v>
      </c>
    </row>
    <row r="3" spans="1:13" ht="105" x14ac:dyDescent="0.3">
      <c r="A3" s="14" t="s">
        <v>246</v>
      </c>
      <c r="B3" s="14" t="s">
        <v>277</v>
      </c>
      <c r="C3" s="40" t="s">
        <v>344</v>
      </c>
      <c r="D3" s="14" t="s">
        <v>275</v>
      </c>
      <c r="E3" s="30" t="s">
        <v>274</v>
      </c>
      <c r="F3" s="17" t="str">
        <f>HYPERLINK(H3,G3)</f>
        <v>B.6 Heliophysics Living With a Star (H-LWS)</v>
      </c>
      <c r="G3" s="12" t="s">
        <v>350</v>
      </c>
      <c r="H3" s="21" t="s">
        <v>349</v>
      </c>
      <c r="I3" s="15" t="s">
        <v>348</v>
      </c>
      <c r="J3" s="15">
        <f t="shared" ref="J3:J34" si="0">LEN(I3)</f>
        <v>367</v>
      </c>
      <c r="K3" s="32">
        <v>43074</v>
      </c>
      <c r="L3" s="32">
        <v>43137</v>
      </c>
    </row>
    <row r="4" spans="1:13" ht="45" x14ac:dyDescent="0.3">
      <c r="A4" s="14" t="s">
        <v>246</v>
      </c>
      <c r="B4" s="14" t="s">
        <v>277</v>
      </c>
      <c r="C4" s="40" t="s">
        <v>344</v>
      </c>
      <c r="D4" s="14" t="s">
        <v>275</v>
      </c>
      <c r="E4" s="30" t="s">
        <v>274</v>
      </c>
      <c r="F4" s="17" t="str">
        <f>HYPERLINK(H4,G4)</f>
        <v xml:space="preserve"> C.19 the New Frontiers Data Analysis Program</v>
      </c>
      <c r="G4" s="12" t="s">
        <v>347</v>
      </c>
      <c r="H4" s="21" t="s">
        <v>346</v>
      </c>
      <c r="I4" s="15" t="s">
        <v>345</v>
      </c>
      <c r="J4" s="15">
        <f t="shared" si="0"/>
        <v>147</v>
      </c>
      <c r="K4" s="32">
        <v>43048</v>
      </c>
      <c r="L4" s="32">
        <v>43111</v>
      </c>
    </row>
    <row r="5" spans="1:13" ht="120" x14ac:dyDescent="0.3">
      <c r="A5" s="14" t="s">
        <v>246</v>
      </c>
      <c r="B5" s="14" t="s">
        <v>277</v>
      </c>
      <c r="C5" s="40" t="s">
        <v>344</v>
      </c>
      <c r="D5" s="12"/>
      <c r="E5" s="39" t="s">
        <v>343</v>
      </c>
      <c r="F5" s="17" t="str">
        <f>HYPERLINK(H5,G5)</f>
        <v>Solar Terrestrial Probes #5  AO</v>
      </c>
      <c r="G5" s="27" t="s">
        <v>342</v>
      </c>
      <c r="H5" s="21" t="s">
        <v>341</v>
      </c>
      <c r="I5" s="15" t="s">
        <v>340</v>
      </c>
      <c r="J5" s="15">
        <f t="shared" si="0"/>
        <v>415</v>
      </c>
      <c r="K5" s="20">
        <v>42979</v>
      </c>
      <c r="L5" s="20">
        <v>43038</v>
      </c>
    </row>
    <row r="6" spans="1:13" ht="60" x14ac:dyDescent="0.3">
      <c r="A6" s="14" t="s">
        <v>246</v>
      </c>
      <c r="B6" s="12" t="s">
        <v>277</v>
      </c>
      <c r="C6" s="12" t="s">
        <v>313</v>
      </c>
      <c r="D6" s="14" t="s">
        <v>275</v>
      </c>
      <c r="E6" s="30" t="s">
        <v>274</v>
      </c>
      <c r="F6" s="17" t="str">
        <f>HYPERLINK(H6,G6)</f>
        <v>C. 8   Lunar Data Analysis</v>
      </c>
      <c r="G6" s="12" t="s">
        <v>339</v>
      </c>
      <c r="H6" s="21" t="s">
        <v>338</v>
      </c>
      <c r="I6" s="15" t="s">
        <v>337</v>
      </c>
      <c r="J6" s="15">
        <f t="shared" si="0"/>
        <v>197</v>
      </c>
      <c r="K6" s="32">
        <v>43069</v>
      </c>
      <c r="L6" s="32">
        <v>43160</v>
      </c>
    </row>
    <row r="7" spans="1:13" ht="90" x14ac:dyDescent="0.3">
      <c r="A7" s="14" t="s">
        <v>246</v>
      </c>
      <c r="B7" s="12" t="s">
        <v>277</v>
      </c>
      <c r="C7" s="12" t="s">
        <v>313</v>
      </c>
      <c r="D7" s="14" t="s">
        <v>275</v>
      </c>
      <c r="E7" s="30" t="s">
        <v>274</v>
      </c>
      <c r="F7" s="17" t="str">
        <f>HYPERLINK(H7,G7)</f>
        <v>C. 25  InSight PSP</v>
      </c>
      <c r="G7" s="12" t="s">
        <v>336</v>
      </c>
      <c r="H7" s="21" t="s">
        <v>335</v>
      </c>
      <c r="I7" s="15" t="s">
        <v>334</v>
      </c>
      <c r="J7" s="15">
        <f t="shared" si="0"/>
        <v>299</v>
      </c>
      <c r="K7" s="32">
        <v>43111</v>
      </c>
      <c r="L7" s="32">
        <v>43146</v>
      </c>
    </row>
    <row r="8" spans="1:13" ht="60" x14ac:dyDescent="0.3">
      <c r="A8" s="14" t="s">
        <v>246</v>
      </c>
      <c r="B8" s="12" t="s">
        <v>277</v>
      </c>
      <c r="C8" s="12" t="s">
        <v>313</v>
      </c>
      <c r="D8" s="14" t="s">
        <v>275</v>
      </c>
      <c r="E8" s="30" t="s">
        <v>274</v>
      </c>
      <c r="F8" s="17" t="str">
        <f>HYPERLINK(H8,G8)</f>
        <v>C. 16 Early Career Fellowship Start-up Program for Named Fellows [3]</v>
      </c>
      <c r="G8" s="12" t="s">
        <v>333</v>
      </c>
      <c r="H8" s="21" t="s">
        <v>332</v>
      </c>
      <c r="I8" s="15" t="s">
        <v>315</v>
      </c>
      <c r="J8" s="15">
        <f t="shared" si="0"/>
        <v>208</v>
      </c>
      <c r="K8" s="9" t="s">
        <v>331</v>
      </c>
      <c r="L8" s="9" t="s">
        <v>330</v>
      </c>
    </row>
    <row r="9" spans="1:13" ht="75" x14ac:dyDescent="0.3">
      <c r="A9" s="14" t="s">
        <v>246</v>
      </c>
      <c r="B9" s="12" t="s">
        <v>277</v>
      </c>
      <c r="C9" s="12" t="s">
        <v>313</v>
      </c>
      <c r="D9" s="14" t="s">
        <v>275</v>
      </c>
      <c r="E9" s="38" t="s">
        <v>329</v>
      </c>
      <c r="F9" s="17" t="str">
        <f>HYPERLINK(H9,G9)</f>
        <v>C. 21 Simplex</v>
      </c>
      <c r="G9" s="12" t="s">
        <v>328</v>
      </c>
      <c r="H9" s="21" t="s">
        <v>327</v>
      </c>
      <c r="I9" s="15" t="s">
        <v>326</v>
      </c>
      <c r="J9" s="15">
        <f t="shared" si="0"/>
        <v>265</v>
      </c>
      <c r="K9" s="9"/>
      <c r="L9" s="37">
        <v>43218</v>
      </c>
      <c r="M9" s="36"/>
    </row>
    <row r="10" spans="1:13" ht="75" x14ac:dyDescent="0.3">
      <c r="A10" s="14" t="s">
        <v>246</v>
      </c>
      <c r="B10" s="12" t="s">
        <v>277</v>
      </c>
      <c r="C10" s="12" t="s">
        <v>313</v>
      </c>
      <c r="D10" s="14" t="s">
        <v>275</v>
      </c>
      <c r="E10" s="30" t="s">
        <v>274</v>
      </c>
      <c r="F10" s="17" t="str">
        <f>HYPERLINK(H10,G10)</f>
        <v>C. 19   New Frontiers Data Analysis</v>
      </c>
      <c r="G10" s="12" t="s">
        <v>325</v>
      </c>
      <c r="H10" s="21" t="s">
        <v>324</v>
      </c>
      <c r="I10" s="15" t="s">
        <v>323</v>
      </c>
      <c r="J10" s="15">
        <f t="shared" si="0"/>
        <v>256</v>
      </c>
      <c r="K10" s="32">
        <v>43139</v>
      </c>
      <c r="L10" s="32">
        <v>43223</v>
      </c>
    </row>
    <row r="11" spans="1:13" ht="75" x14ac:dyDescent="0.3">
      <c r="A11" s="14" t="s">
        <v>246</v>
      </c>
      <c r="B11" s="12" t="s">
        <v>277</v>
      </c>
      <c r="C11" s="12" t="s">
        <v>313</v>
      </c>
      <c r="D11" s="14" t="s">
        <v>275</v>
      </c>
      <c r="E11" s="30" t="s">
        <v>274</v>
      </c>
      <c r="F11" s="17" t="str">
        <f>HYPERLINK(H11,G11)</f>
        <v>C. 17   Planetary Major Equipment [4]</v>
      </c>
      <c r="G11" s="12" t="s">
        <v>322</v>
      </c>
      <c r="H11" s="21" t="s">
        <v>321</v>
      </c>
      <c r="I11" s="15" t="s">
        <v>320</v>
      </c>
      <c r="J11" s="15">
        <f t="shared" si="0"/>
        <v>227</v>
      </c>
      <c r="K11" s="9" t="s">
        <v>319</v>
      </c>
      <c r="L11" s="9"/>
    </row>
    <row r="12" spans="1:13" ht="75" x14ac:dyDescent="0.3">
      <c r="A12" s="14" t="s">
        <v>246</v>
      </c>
      <c r="B12" s="12" t="s">
        <v>277</v>
      </c>
      <c r="C12" s="12" t="s">
        <v>313</v>
      </c>
      <c r="D12" s="14" t="s">
        <v>275</v>
      </c>
      <c r="E12" s="14" t="s">
        <v>318</v>
      </c>
      <c r="F12" s="17" t="str">
        <f>HYPERLINK(H12,G12)</f>
        <v>C.16 Fellowships for Early Career Researchers (New)</v>
      </c>
      <c r="G12" s="12" t="s">
        <v>317</v>
      </c>
      <c r="H12" s="21" t="s">
        <v>316</v>
      </c>
      <c r="I12" s="15" t="s">
        <v>315</v>
      </c>
      <c r="J12" s="15">
        <f t="shared" si="0"/>
        <v>208</v>
      </c>
      <c r="K12" s="9" t="s">
        <v>314</v>
      </c>
      <c r="L12" s="9"/>
    </row>
    <row r="13" spans="1:13" ht="75" x14ac:dyDescent="0.3">
      <c r="A13" s="12" t="s">
        <v>246</v>
      </c>
      <c r="B13" s="12" t="s">
        <v>277</v>
      </c>
      <c r="C13" s="12" t="s">
        <v>313</v>
      </c>
      <c r="D13" s="14" t="s">
        <v>275</v>
      </c>
      <c r="E13" s="14" t="s">
        <v>312</v>
      </c>
      <c r="F13" s="17" t="str">
        <f>HYPERLINK(H13,G13)</f>
        <v>C.17 Planetary Major Equipment</v>
      </c>
      <c r="G13" s="12" t="s">
        <v>311</v>
      </c>
      <c r="H13" s="21" t="s">
        <v>310</v>
      </c>
      <c r="I13" s="15" t="s">
        <v>309</v>
      </c>
      <c r="J13" s="15">
        <f t="shared" si="0"/>
        <v>227</v>
      </c>
      <c r="K13" s="9" t="s">
        <v>308</v>
      </c>
      <c r="L13" s="9"/>
    </row>
    <row r="14" spans="1:13" ht="75" x14ac:dyDescent="0.3">
      <c r="A14" s="14" t="s">
        <v>246</v>
      </c>
      <c r="B14" s="12" t="s">
        <v>277</v>
      </c>
      <c r="C14" s="12" t="s">
        <v>287</v>
      </c>
      <c r="D14" s="14" t="s">
        <v>275</v>
      </c>
      <c r="E14" s="30" t="s">
        <v>274</v>
      </c>
      <c r="F14" s="17" t="str">
        <f>HYPERLINK(H14,G14)</f>
        <v>D. 7 K2 Guest Observer - Cycle 6</v>
      </c>
      <c r="G14" s="12" t="s">
        <v>307</v>
      </c>
      <c r="H14" s="21" t="s">
        <v>306</v>
      </c>
      <c r="I14" s="15" t="s">
        <v>305</v>
      </c>
      <c r="J14" s="15">
        <f t="shared" si="0"/>
        <v>279</v>
      </c>
      <c r="K14" s="32" t="s">
        <v>304</v>
      </c>
      <c r="L14" s="32">
        <v>43209</v>
      </c>
    </row>
    <row r="15" spans="1:13" ht="75" x14ac:dyDescent="0.3">
      <c r="A15" s="14" t="s">
        <v>246</v>
      </c>
      <c r="B15" s="12" t="s">
        <v>277</v>
      </c>
      <c r="C15" s="12" t="s">
        <v>287</v>
      </c>
      <c r="D15" s="14" t="s">
        <v>275</v>
      </c>
      <c r="E15" s="30" t="s">
        <v>274</v>
      </c>
      <c r="F15" s="17" t="str">
        <f>HYPERLINK(H15,G15)</f>
        <v>D. 3 Astrophysics Research and Analysis</v>
      </c>
      <c r="G15" s="12" t="s">
        <v>303</v>
      </c>
      <c r="H15" s="21" t="s">
        <v>302</v>
      </c>
      <c r="I15" s="15" t="s">
        <v>301</v>
      </c>
      <c r="J15" s="15">
        <f t="shared" si="0"/>
        <v>246</v>
      </c>
      <c r="K15" s="9">
        <v>43125</v>
      </c>
      <c r="L15" s="32">
        <v>43174</v>
      </c>
    </row>
    <row r="16" spans="1:13" ht="135" x14ac:dyDescent="0.3">
      <c r="A16" s="14" t="s">
        <v>246</v>
      </c>
      <c r="B16" s="12" t="s">
        <v>277</v>
      </c>
      <c r="C16" s="12" t="s">
        <v>287</v>
      </c>
      <c r="D16" s="14" t="s">
        <v>275</v>
      </c>
      <c r="E16" s="30" t="s">
        <v>274</v>
      </c>
      <c r="F16" s="17" t="str">
        <f>HYPERLINK(H16,G16)</f>
        <v xml:space="preserve">D. 10 The Nuclear Spectroscopic Telescope Array </v>
      </c>
      <c r="G16" s="12" t="s">
        <v>300</v>
      </c>
      <c r="H16" s="21" t="s">
        <v>299</v>
      </c>
      <c r="I16" s="15" t="s">
        <v>298</v>
      </c>
      <c r="J16" s="15">
        <f t="shared" si="0"/>
        <v>453</v>
      </c>
      <c r="K16" s="9"/>
      <c r="L16" s="32">
        <v>43119</v>
      </c>
    </row>
    <row r="17" spans="1:12" ht="150" x14ac:dyDescent="0.3">
      <c r="A17" s="14" t="s">
        <v>246</v>
      </c>
      <c r="B17" s="12" t="s">
        <v>277</v>
      </c>
      <c r="C17" s="12" t="s">
        <v>287</v>
      </c>
      <c r="D17" s="14" t="s">
        <v>275</v>
      </c>
      <c r="E17" s="30" t="s">
        <v>274</v>
      </c>
      <c r="F17" s="17" t="str">
        <f>HYPERLINK(H17,G17)</f>
        <v>D. 12 Theoretical &amp; Computational  Astrophysical Networkds</v>
      </c>
      <c r="G17" s="12" t="s">
        <v>297</v>
      </c>
      <c r="H17" s="21" t="s">
        <v>296</v>
      </c>
      <c r="I17" s="15" t="s">
        <v>295</v>
      </c>
      <c r="J17" s="15">
        <f t="shared" si="0"/>
        <v>412</v>
      </c>
      <c r="K17" s="9">
        <v>43076</v>
      </c>
      <c r="L17" s="32">
        <v>43125</v>
      </c>
    </row>
    <row r="18" spans="1:12" ht="105" x14ac:dyDescent="0.3">
      <c r="A18" s="14" t="s">
        <v>246</v>
      </c>
      <c r="B18" s="12" t="s">
        <v>277</v>
      </c>
      <c r="C18" s="12" t="s">
        <v>287</v>
      </c>
      <c r="D18" s="14" t="s">
        <v>275</v>
      </c>
      <c r="E18" s="30" t="s">
        <v>274</v>
      </c>
      <c r="F18" s="17" t="str">
        <f>HYPERLINK(H18,G18)</f>
        <v>D. 8 Strategic Astrophysics Technology</v>
      </c>
      <c r="G18" s="35" t="s">
        <v>294</v>
      </c>
      <c r="H18" s="21" t="s">
        <v>293</v>
      </c>
      <c r="I18" s="15" t="s">
        <v>292</v>
      </c>
      <c r="J18" s="15">
        <f t="shared" si="0"/>
        <v>401</v>
      </c>
      <c r="K18" s="9"/>
      <c r="L18" s="32">
        <v>43174</v>
      </c>
    </row>
    <row r="19" spans="1:12" ht="75" x14ac:dyDescent="0.3">
      <c r="A19" s="14" t="s">
        <v>246</v>
      </c>
      <c r="B19" s="14" t="s">
        <v>277</v>
      </c>
      <c r="C19" s="12" t="s">
        <v>287</v>
      </c>
      <c r="D19" s="12" t="s">
        <v>275</v>
      </c>
      <c r="E19" s="12" t="s">
        <v>291</v>
      </c>
      <c r="F19" s="17" t="str">
        <f>HYPERLINK(H19,G19)</f>
        <v>Far-IR Surveyor Study</v>
      </c>
      <c r="G19" s="23" t="s">
        <v>290</v>
      </c>
      <c r="H19" s="21" t="s">
        <v>289</v>
      </c>
      <c r="I19" s="15" t="s">
        <v>288</v>
      </c>
      <c r="J19" s="15">
        <f t="shared" si="0"/>
        <v>267</v>
      </c>
      <c r="K19" s="9"/>
      <c r="L19" s="9">
        <v>43154</v>
      </c>
    </row>
    <row r="20" spans="1:12" ht="90" x14ac:dyDescent="0.3">
      <c r="A20" s="14" t="s">
        <v>246</v>
      </c>
      <c r="B20" s="14" t="s">
        <v>277</v>
      </c>
      <c r="C20" s="12" t="s">
        <v>287</v>
      </c>
      <c r="D20" s="12" t="s">
        <v>275</v>
      </c>
      <c r="E20" s="29" t="s">
        <v>286</v>
      </c>
      <c r="F20" s="17" t="str">
        <f>HYPERLINK(H20,G20)</f>
        <v>D.6 Fermi Cycle 11</v>
      </c>
      <c r="G20" s="34" t="s">
        <v>285</v>
      </c>
      <c r="H20" s="21" t="s">
        <v>284</v>
      </c>
      <c r="I20" s="15" t="s">
        <v>283</v>
      </c>
      <c r="J20" s="15">
        <f t="shared" si="0"/>
        <v>339</v>
      </c>
      <c r="K20" s="9"/>
      <c r="L20" s="9" t="s">
        <v>282</v>
      </c>
    </row>
    <row r="21" spans="1:12" ht="90" x14ac:dyDescent="0.3">
      <c r="A21" s="31" t="s">
        <v>278</v>
      </c>
      <c r="B21" s="14" t="s">
        <v>277</v>
      </c>
      <c r="C21" s="12" t="s">
        <v>276</v>
      </c>
      <c r="D21" s="14" t="s">
        <v>275</v>
      </c>
      <c r="E21" s="30" t="s">
        <v>274</v>
      </c>
      <c r="F21" s="17" t="str">
        <f>HYPERLINK(H21,G21)</f>
        <v>E. 4 Habitable Worlds</v>
      </c>
      <c r="G21" s="12" t="s">
        <v>281</v>
      </c>
      <c r="H21" s="33" t="s">
        <v>280</v>
      </c>
      <c r="I21" s="15" t="s">
        <v>279</v>
      </c>
      <c r="J21" s="15">
        <f t="shared" si="0"/>
        <v>341</v>
      </c>
      <c r="K21" s="32">
        <v>43055</v>
      </c>
      <c r="L21" s="32">
        <v>43117</v>
      </c>
    </row>
    <row r="22" spans="1:12" ht="75" x14ac:dyDescent="0.3">
      <c r="A22" s="31" t="s">
        <v>278</v>
      </c>
      <c r="B22" s="14" t="s">
        <v>277</v>
      </c>
      <c r="C22" s="12" t="s">
        <v>276</v>
      </c>
      <c r="D22" s="14" t="s">
        <v>275</v>
      </c>
      <c r="E22" s="30" t="s">
        <v>274</v>
      </c>
      <c r="F22" s="17" t="str">
        <f>HYPERLINK(H22,G22)</f>
        <v>E.2 Topical Workshops, Symposia, and Conferences</v>
      </c>
      <c r="G22" s="12" t="s">
        <v>273</v>
      </c>
      <c r="H22" s="21" t="s">
        <v>272</v>
      </c>
      <c r="I22" s="15" t="s">
        <v>271</v>
      </c>
      <c r="J22" s="15">
        <f t="shared" si="0"/>
        <v>224</v>
      </c>
      <c r="K22" s="9" t="s">
        <v>230</v>
      </c>
      <c r="L22" s="9">
        <v>43191</v>
      </c>
    </row>
    <row r="23" spans="1:12" ht="45" x14ac:dyDescent="0.3">
      <c r="A23" s="31" t="s">
        <v>246</v>
      </c>
      <c r="B23" s="14"/>
      <c r="C23" s="12"/>
      <c r="D23" s="14"/>
      <c r="E23" s="30"/>
      <c r="F23" s="17" t="str">
        <f>HYPERLINK(H23,G23)</f>
        <v>NASA Earth Science &amp; Space Fellowship 2018</v>
      </c>
      <c r="G23" s="12" t="s">
        <v>270</v>
      </c>
      <c r="H23" s="21" t="s">
        <v>269</v>
      </c>
      <c r="I23" s="15" t="s">
        <v>268</v>
      </c>
      <c r="J23" s="15">
        <f t="shared" si="0"/>
        <v>142</v>
      </c>
      <c r="K23" s="9">
        <v>43132</v>
      </c>
      <c r="L23" s="9">
        <v>43174</v>
      </c>
    </row>
    <row r="24" spans="1:12" ht="105" x14ac:dyDescent="0.3">
      <c r="A24" s="14" t="s">
        <v>246</v>
      </c>
      <c r="B24" s="14" t="s">
        <v>251</v>
      </c>
      <c r="C24" s="12" t="s">
        <v>267</v>
      </c>
      <c r="D24" s="14" t="s">
        <v>266</v>
      </c>
      <c r="E24" s="12" t="s">
        <v>265</v>
      </c>
      <c r="F24" s="17" t="str">
        <f>HYPERLINK(H24,G24)</f>
        <v>Research Opportunities for International Space Station Utilization-Cycle 18</v>
      </c>
      <c r="G24" s="12" t="s">
        <v>264</v>
      </c>
      <c r="H24" s="21" t="s">
        <v>263</v>
      </c>
      <c r="I24" s="15" t="s">
        <v>262</v>
      </c>
      <c r="J24" s="15">
        <f t="shared" si="0"/>
        <v>393</v>
      </c>
      <c r="K24" s="9">
        <v>43039</v>
      </c>
      <c r="L24" s="9">
        <v>43100</v>
      </c>
    </row>
    <row r="25" spans="1:12" ht="105" x14ac:dyDescent="0.3">
      <c r="A25" s="14" t="s">
        <v>246</v>
      </c>
      <c r="B25" s="14" t="s">
        <v>251</v>
      </c>
      <c r="C25" s="12"/>
      <c r="D25" s="12" t="s">
        <v>253</v>
      </c>
      <c r="E25" s="29" t="s">
        <v>261</v>
      </c>
      <c r="F25" s="17" t="str">
        <f>HYPERLINK(H25,G25)</f>
        <v>Parabolic and Suborbital Flights</v>
      </c>
      <c r="G25" s="26" t="s">
        <v>260</v>
      </c>
      <c r="H25" s="28" t="s">
        <v>259</v>
      </c>
      <c r="I25" s="15" t="s">
        <v>258</v>
      </c>
      <c r="J25" s="15">
        <f t="shared" si="0"/>
        <v>355</v>
      </c>
      <c r="K25" s="20">
        <v>43073</v>
      </c>
      <c r="L25" s="20">
        <v>43133</v>
      </c>
    </row>
    <row r="26" spans="1:12" ht="30" x14ac:dyDescent="0.3">
      <c r="A26" s="14" t="s">
        <v>246</v>
      </c>
      <c r="B26" s="14" t="s">
        <v>251</v>
      </c>
      <c r="C26" s="12"/>
      <c r="D26" s="12" t="s">
        <v>253</v>
      </c>
      <c r="E26" s="27" t="s">
        <v>257</v>
      </c>
      <c r="F26" s="17" t="str">
        <f>HYPERLINK(H26,G26)</f>
        <v>Space Radiation</v>
      </c>
      <c r="G26" s="26" t="s">
        <v>256</v>
      </c>
      <c r="H26" s="25"/>
      <c r="I26" s="15" t="s">
        <v>255</v>
      </c>
      <c r="J26" s="15">
        <f t="shared" si="0"/>
        <v>57</v>
      </c>
      <c r="K26" s="20"/>
      <c r="L26" s="20">
        <v>43081</v>
      </c>
    </row>
    <row r="27" spans="1:12" ht="75" x14ac:dyDescent="0.3">
      <c r="A27" s="14" t="s">
        <v>246</v>
      </c>
      <c r="B27" s="14" t="s">
        <v>251</v>
      </c>
      <c r="C27" s="12"/>
      <c r="D27" s="12" t="s">
        <v>253</v>
      </c>
      <c r="E27" s="27" t="s">
        <v>254</v>
      </c>
      <c r="F27" s="17" t="str">
        <f>HYPERLINK(H27,G27)</f>
        <v>Space Biology</v>
      </c>
      <c r="G27" s="26" t="s">
        <v>253</v>
      </c>
      <c r="H27" s="25"/>
      <c r="I27" s="15" t="s">
        <v>252</v>
      </c>
      <c r="J27" s="15">
        <f t="shared" si="0"/>
        <v>263</v>
      </c>
      <c r="K27" s="20"/>
      <c r="L27" s="20">
        <v>43081</v>
      </c>
    </row>
    <row r="28" spans="1:12" ht="60" x14ac:dyDescent="0.3">
      <c r="A28" s="14" t="s">
        <v>246</v>
      </c>
      <c r="B28" s="14" t="s">
        <v>251</v>
      </c>
      <c r="C28" s="12" t="s">
        <v>250</v>
      </c>
      <c r="D28" s="12"/>
      <c r="E28" s="24" t="s">
        <v>249</v>
      </c>
      <c r="F28" s="17">
        <f>HYPERLINK(H28,G28)</f>
        <v>0</v>
      </c>
      <c r="G28" s="23"/>
      <c r="H28" s="21" t="s">
        <v>248</v>
      </c>
      <c r="I28" s="15" t="s">
        <v>247</v>
      </c>
      <c r="J28" s="15">
        <f t="shared" si="0"/>
        <v>175</v>
      </c>
      <c r="K28" s="20">
        <v>43039</v>
      </c>
      <c r="L28" s="20">
        <v>43084</v>
      </c>
    </row>
    <row r="29" spans="1:12" ht="75" x14ac:dyDescent="0.3">
      <c r="A29" s="14" t="s">
        <v>246</v>
      </c>
      <c r="B29" s="14" t="s">
        <v>245</v>
      </c>
      <c r="C29" s="12" t="s">
        <v>244</v>
      </c>
      <c r="D29" s="14" t="s">
        <v>243</v>
      </c>
      <c r="E29" s="12" t="s">
        <v>242</v>
      </c>
      <c r="F29" s="17" t="str">
        <f>HYPERLINK(H29,G29)</f>
        <v xml:space="preserve">Research Opportunities in Aeronautics – 2016 </v>
      </c>
      <c r="G29" s="12" t="s">
        <v>241</v>
      </c>
      <c r="H29" s="22" t="s">
        <v>240</v>
      </c>
      <c r="I29" s="15" t="s">
        <v>239</v>
      </c>
      <c r="J29" s="15">
        <f t="shared" si="0"/>
        <v>197</v>
      </c>
      <c r="K29" s="20" t="s">
        <v>238</v>
      </c>
      <c r="L29" s="9"/>
    </row>
    <row r="30" spans="1:12" ht="90" x14ac:dyDescent="0.3">
      <c r="A30" s="12" t="s">
        <v>237</v>
      </c>
      <c r="B30" s="12" t="s">
        <v>236</v>
      </c>
      <c r="C30" s="14" t="s">
        <v>235</v>
      </c>
      <c r="D30" s="14" t="s">
        <v>235</v>
      </c>
      <c r="E30" s="12" t="s">
        <v>234</v>
      </c>
      <c r="F30" s="17" t="str">
        <f>HYPERLINK(H30,G30)</f>
        <v>Sunshot Catalyst Prize</v>
      </c>
      <c r="G30" s="12" t="s">
        <v>233</v>
      </c>
      <c r="H30" s="21" t="s">
        <v>232</v>
      </c>
      <c r="I30" s="15" t="s">
        <v>231</v>
      </c>
      <c r="J30" s="15">
        <f t="shared" si="0"/>
        <v>286</v>
      </c>
      <c r="K30" s="20" t="s">
        <v>230</v>
      </c>
      <c r="L30" s="20">
        <v>44103</v>
      </c>
    </row>
    <row r="31" spans="1:12" ht="90" x14ac:dyDescent="0.3">
      <c r="A31" s="14" t="s">
        <v>229</v>
      </c>
      <c r="B31" s="14" t="s">
        <v>228</v>
      </c>
      <c r="C31" s="12" t="s">
        <v>227</v>
      </c>
      <c r="D31" s="14" t="s">
        <v>226</v>
      </c>
      <c r="E31" s="14" t="s">
        <v>225</v>
      </c>
      <c r="F31" s="17" t="str">
        <f>HYPERLINK(H31,G31)</f>
        <v>High Impact/Broad Implementation STEM Education Partnerships</v>
      </c>
      <c r="G31" s="14" t="s">
        <v>224</v>
      </c>
      <c r="H31" s="19" t="s">
        <v>223</v>
      </c>
      <c r="I31" s="15" t="s">
        <v>222</v>
      </c>
      <c r="J31" s="15">
        <f t="shared" si="0"/>
        <v>313</v>
      </c>
      <c r="K31" s="18"/>
      <c r="L31" s="18">
        <v>43100</v>
      </c>
    </row>
    <row r="32" spans="1:12" ht="45" x14ac:dyDescent="0.25">
      <c r="A32" s="14" t="s">
        <v>221</v>
      </c>
      <c r="B32" s="14" t="s">
        <v>215</v>
      </c>
      <c r="C32" s="12"/>
      <c r="D32" s="14" t="s">
        <v>220</v>
      </c>
      <c r="E32" s="12" t="s">
        <v>219</v>
      </c>
      <c r="F32" s="17" t="str">
        <f>HYPERLINK(H32,G32)</f>
        <v>Space Vehicles (RV) University Grants Program</v>
      </c>
      <c r="G32" s="12" t="s">
        <v>218</v>
      </c>
      <c r="H32" s="16" t="s">
        <v>217</v>
      </c>
      <c r="I32" s="15"/>
      <c r="J32" s="15">
        <f t="shared" si="0"/>
        <v>0</v>
      </c>
      <c r="K32" s="9"/>
      <c r="L32" s="9">
        <v>43443</v>
      </c>
    </row>
    <row r="33" spans="1:12" ht="75" x14ac:dyDescent="0.25">
      <c r="A33" s="14" t="s">
        <v>216</v>
      </c>
      <c r="B33" s="14" t="s">
        <v>215</v>
      </c>
      <c r="C33" s="12"/>
      <c r="D33" s="14" t="s">
        <v>214</v>
      </c>
      <c r="E33" s="12" t="s">
        <v>213</v>
      </c>
      <c r="F33" s="17" t="str">
        <f>HYPERLINK(H33,G33)</f>
        <v xml:space="preserve">Materials &amp; Manufacturing Directorate, Functional Materials and Applications (AFRL/RXA) </v>
      </c>
      <c r="G33" s="12" t="s">
        <v>212</v>
      </c>
      <c r="H33" s="16" t="s">
        <v>211</v>
      </c>
      <c r="I33" s="15"/>
      <c r="J33" s="15">
        <f t="shared" si="0"/>
        <v>0</v>
      </c>
      <c r="K33" s="9"/>
      <c r="L33" s="9">
        <v>44305</v>
      </c>
    </row>
    <row r="34" spans="1:12" ht="30" x14ac:dyDescent="0.3">
      <c r="A34" s="12" t="s">
        <v>210</v>
      </c>
      <c r="B34" s="12"/>
      <c r="C34" s="12"/>
      <c r="D34" s="14"/>
      <c r="E34" s="12"/>
      <c r="F34" s="13" t="str">
        <f>HYPERLINK(H34,G34)</f>
        <v>NIH website for Opportunities</v>
      </c>
      <c r="G34" s="12" t="s">
        <v>209</v>
      </c>
      <c r="H34" s="11" t="s">
        <v>208</v>
      </c>
      <c r="I34" s="10"/>
      <c r="J34" s="15">
        <f t="shared" si="0"/>
        <v>0</v>
      </c>
      <c r="K34" s="9"/>
      <c r="L34" s="9"/>
    </row>
    <row r="36" spans="1:12" x14ac:dyDescent="0.3">
      <c r="D36" s="8"/>
    </row>
    <row r="37" spans="1:12" x14ac:dyDescent="0.3">
      <c r="D37" s="8"/>
    </row>
    <row r="38" spans="1:12" x14ac:dyDescent="0.3">
      <c r="D38" s="8"/>
    </row>
    <row r="39" spans="1:12" x14ac:dyDescent="0.3">
      <c r="D39" s="8"/>
    </row>
    <row r="40" spans="1:12" x14ac:dyDescent="0.3">
      <c r="D40" s="8"/>
    </row>
    <row r="41" spans="1:12" x14ac:dyDescent="0.3">
      <c r="D41" s="8"/>
    </row>
    <row r="42" spans="1:12" x14ac:dyDescent="0.3">
      <c r="D42" s="8"/>
    </row>
    <row r="43" spans="1:12" x14ac:dyDescent="0.3">
      <c r="D43" s="8"/>
    </row>
    <row r="44" spans="1:12" x14ac:dyDescent="0.3">
      <c r="D44" s="8"/>
    </row>
    <row r="45" spans="1:12" x14ac:dyDescent="0.3">
      <c r="D45" s="8"/>
    </row>
    <row r="46" spans="1:12" x14ac:dyDescent="0.3">
      <c r="A46" s="8"/>
      <c r="D46" s="8"/>
    </row>
    <row r="47" spans="1:12" x14ac:dyDescent="0.3">
      <c r="B47" s="8"/>
      <c r="C47" s="8"/>
      <c r="D47" s="8"/>
    </row>
  </sheetData>
  <hyperlinks>
    <hyperlink ref="H34" r:id="rId1" xr:uid="{A9AC4587-27ED-471D-86EE-4C21A5E5E714}"/>
    <hyperlink ref="G19" r:id="rId2" xr:uid="{3C2CAC5A-BEFE-4DDF-B730-42BDF3868FFB}"/>
    <hyperlink ref="H25" r:id="rId3" xr:uid="{484E5E62-75B7-4F1A-B9FE-83E31314E4FC}"/>
  </hyperlinks>
  <pageMargins left="0.75" right="0.75" top="1" bottom="1" header="0.5" footer="0.5"/>
  <pageSetup scale="21" orientation="portrait" horizontalDpi="4294967292" verticalDpi="4294967292" r:id="rId4"/>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85604-49E5-418F-8428-91F8A9DCC5DC}">
  <dimension ref="A1:M49"/>
  <sheetViews>
    <sheetView tabSelected="1" zoomScale="110" zoomScaleNormal="110" workbookViewId="0">
      <pane ySplit="1" topLeftCell="A2" activePane="bottomLeft" state="frozen"/>
      <selection pane="bottomLeft" activeCell="L21" sqref="L21"/>
    </sheetView>
  </sheetViews>
  <sheetFormatPr defaultColWidth="10.796875" defaultRowHeight="15.6" x14ac:dyDescent="0.3"/>
  <cols>
    <col min="1" max="1" width="16.296875" customWidth="1"/>
    <col min="2" max="2" width="29.5" bestFit="1" customWidth="1"/>
    <col min="3" max="4" width="12.5" customWidth="1"/>
    <col min="5" max="5" width="14.5" style="46" customWidth="1"/>
    <col min="6" max="6" width="10" style="45" customWidth="1"/>
    <col min="7" max="7" width="8.5" customWidth="1"/>
    <col min="9" max="9" width="10.796875" style="45"/>
  </cols>
  <sheetData>
    <row r="1" spans="1:13" x14ac:dyDescent="0.3">
      <c r="A1" s="48" t="s">
        <v>407</v>
      </c>
      <c r="B1" s="48" t="s">
        <v>406</v>
      </c>
      <c r="C1" s="48" t="s">
        <v>405</v>
      </c>
      <c r="D1" s="48" t="s">
        <v>405</v>
      </c>
      <c r="E1" s="49" t="s">
        <v>404</v>
      </c>
      <c r="F1" s="47" t="s">
        <v>403</v>
      </c>
      <c r="G1" s="48" t="s">
        <v>402</v>
      </c>
      <c r="H1" s="48" t="s">
        <v>401</v>
      </c>
      <c r="I1" s="47" t="s">
        <v>400</v>
      </c>
      <c r="J1" s="47" t="s">
        <v>408</v>
      </c>
      <c r="K1" s="47" t="s">
        <v>409</v>
      </c>
      <c r="L1" s="47"/>
      <c r="M1" s="47"/>
    </row>
    <row r="2" spans="1:13" x14ac:dyDescent="0.3">
      <c r="A2" t="s">
        <v>399</v>
      </c>
      <c r="B2" t="s">
        <v>398</v>
      </c>
      <c r="C2" t="s">
        <v>369</v>
      </c>
      <c r="D2" t="str">
        <f>SUBSTITUTE(C2,"Synthpop","Synth-pop")</f>
        <v>Synth-pop</v>
      </c>
      <c r="E2" s="46">
        <v>658765770001</v>
      </c>
      <c r="F2" s="45">
        <v>9.1999999999999993</v>
      </c>
      <c r="G2">
        <v>1</v>
      </c>
      <c r="H2">
        <v>56</v>
      </c>
      <c r="I2" s="45">
        <f>H2*F2</f>
        <v>515.19999999999993</v>
      </c>
      <c r="J2">
        <f>SEARCH("Synthpop",C2)</f>
        <v>1</v>
      </c>
      <c r="K2" t="b">
        <f>ISNUMBER(J2)</f>
        <v>1</v>
      </c>
    </row>
    <row r="3" spans="1:13" x14ac:dyDescent="0.3">
      <c r="A3" t="s">
        <v>399</v>
      </c>
      <c r="B3" t="s">
        <v>398</v>
      </c>
      <c r="C3" t="s">
        <v>369</v>
      </c>
      <c r="D3" t="str">
        <f t="shared" ref="D3:D49" si="0">SUBSTITUTE(C3,"Synthpop","Synth-pop")</f>
        <v>Synth-pop</v>
      </c>
      <c r="E3" s="46">
        <v>658765770001</v>
      </c>
      <c r="F3" s="45">
        <v>9.1999999999999993</v>
      </c>
      <c r="G3">
        <v>2</v>
      </c>
      <c r="H3">
        <v>85</v>
      </c>
      <c r="I3" s="45">
        <f>H3*F3</f>
        <v>781.99999999999989</v>
      </c>
      <c r="J3">
        <f t="shared" ref="J3:J49" si="1">SEARCH("Synthpop",C3)</f>
        <v>1</v>
      </c>
      <c r="K3" t="b">
        <f t="shared" ref="K3:K49" si="2">ISNUMBER(J3)</f>
        <v>1</v>
      </c>
    </row>
    <row r="4" spans="1:13" x14ac:dyDescent="0.3">
      <c r="A4" t="s">
        <v>399</v>
      </c>
      <c r="B4" t="s">
        <v>398</v>
      </c>
      <c r="C4" t="s">
        <v>369</v>
      </c>
      <c r="D4" t="str">
        <f t="shared" si="0"/>
        <v>Synth-pop</v>
      </c>
      <c r="E4" s="46">
        <v>658765770001</v>
      </c>
      <c r="F4" s="45">
        <v>9.1999999999999993</v>
      </c>
      <c r="G4">
        <v>3</v>
      </c>
      <c r="H4">
        <v>3</v>
      </c>
      <c r="I4" s="45">
        <f>H4*F4</f>
        <v>27.599999999999998</v>
      </c>
      <c r="J4">
        <f t="shared" si="1"/>
        <v>1</v>
      </c>
      <c r="K4" t="b">
        <f t="shared" si="2"/>
        <v>1</v>
      </c>
    </row>
    <row r="5" spans="1:13" x14ac:dyDescent="0.3">
      <c r="A5" t="s">
        <v>399</v>
      </c>
      <c r="B5" t="s">
        <v>398</v>
      </c>
      <c r="C5" t="s">
        <v>369</v>
      </c>
      <c r="D5" t="str">
        <f t="shared" si="0"/>
        <v>Synth-pop</v>
      </c>
      <c r="E5" s="46">
        <v>658765770001</v>
      </c>
      <c r="F5" s="45">
        <v>9.1999999999999993</v>
      </c>
      <c r="G5">
        <v>4</v>
      </c>
      <c r="H5">
        <v>45</v>
      </c>
      <c r="I5" s="45">
        <f>H5*F5</f>
        <v>413.99999999999994</v>
      </c>
      <c r="J5">
        <f t="shared" si="1"/>
        <v>1</v>
      </c>
      <c r="K5" t="b">
        <f t="shared" si="2"/>
        <v>1</v>
      </c>
    </row>
    <row r="6" spans="1:13" x14ac:dyDescent="0.3">
      <c r="A6" t="s">
        <v>397</v>
      </c>
      <c r="B6" t="s">
        <v>396</v>
      </c>
      <c r="C6" t="s">
        <v>395</v>
      </c>
      <c r="D6" t="str">
        <f t="shared" si="0"/>
        <v>Futurepop</v>
      </c>
      <c r="E6" s="46">
        <v>658745982100</v>
      </c>
      <c r="F6" s="45">
        <v>11.3</v>
      </c>
      <c r="G6">
        <v>1</v>
      </c>
      <c r="H6">
        <v>20</v>
      </c>
      <c r="I6" s="45">
        <f>H6*F6</f>
        <v>226</v>
      </c>
      <c r="J6" t="e">
        <f t="shared" si="1"/>
        <v>#VALUE!</v>
      </c>
      <c r="K6" t="b">
        <f t="shared" si="2"/>
        <v>0</v>
      </c>
    </row>
    <row r="7" spans="1:13" x14ac:dyDescent="0.3">
      <c r="A7" t="s">
        <v>397</v>
      </c>
      <c r="B7" t="s">
        <v>396</v>
      </c>
      <c r="C7" t="s">
        <v>395</v>
      </c>
      <c r="D7" t="str">
        <f t="shared" si="0"/>
        <v>Futurepop</v>
      </c>
      <c r="E7" s="46">
        <v>658745982100</v>
      </c>
      <c r="F7" s="45">
        <v>11.3</v>
      </c>
      <c r="G7">
        <v>2</v>
      </c>
      <c r="H7">
        <v>75</v>
      </c>
      <c r="I7" s="45">
        <f>H7*F7</f>
        <v>847.5</v>
      </c>
      <c r="J7" t="e">
        <f t="shared" si="1"/>
        <v>#VALUE!</v>
      </c>
      <c r="K7" t="b">
        <f t="shared" si="2"/>
        <v>0</v>
      </c>
    </row>
    <row r="8" spans="1:13" x14ac:dyDescent="0.3">
      <c r="A8" t="s">
        <v>397</v>
      </c>
      <c r="B8" t="s">
        <v>396</v>
      </c>
      <c r="C8" t="s">
        <v>395</v>
      </c>
      <c r="D8" t="str">
        <f t="shared" si="0"/>
        <v>Futurepop</v>
      </c>
      <c r="E8" s="46">
        <v>658745982100</v>
      </c>
      <c r="F8" s="45">
        <v>11.3</v>
      </c>
      <c r="G8">
        <v>3</v>
      </c>
      <c r="H8">
        <v>56</v>
      </c>
      <c r="I8" s="45">
        <f>H8*F8</f>
        <v>632.80000000000007</v>
      </c>
      <c r="J8" t="e">
        <f t="shared" si="1"/>
        <v>#VALUE!</v>
      </c>
      <c r="K8" t="b">
        <f t="shared" si="2"/>
        <v>0</v>
      </c>
    </row>
    <row r="9" spans="1:13" x14ac:dyDescent="0.3">
      <c r="A9" t="s">
        <v>397</v>
      </c>
      <c r="B9" t="s">
        <v>396</v>
      </c>
      <c r="C9" t="s">
        <v>395</v>
      </c>
      <c r="D9" t="str">
        <f t="shared" si="0"/>
        <v>Futurepop</v>
      </c>
      <c r="E9" s="46">
        <v>658745982100</v>
      </c>
      <c r="F9" s="45">
        <v>11.3</v>
      </c>
      <c r="G9">
        <v>4</v>
      </c>
      <c r="H9">
        <v>27</v>
      </c>
      <c r="I9" s="45">
        <f>H9*F9</f>
        <v>305.10000000000002</v>
      </c>
      <c r="J9" t="e">
        <f t="shared" si="1"/>
        <v>#VALUE!</v>
      </c>
      <c r="K9" t="b">
        <f t="shared" si="2"/>
        <v>0</v>
      </c>
    </row>
    <row r="10" spans="1:13" x14ac:dyDescent="0.3">
      <c r="A10" t="s">
        <v>394</v>
      </c>
      <c r="B10" t="s">
        <v>393</v>
      </c>
      <c r="C10" t="s">
        <v>392</v>
      </c>
      <c r="D10" t="str">
        <f t="shared" si="0"/>
        <v>Electronic</v>
      </c>
      <c r="E10" s="46">
        <v>101006587955</v>
      </c>
      <c r="F10" s="45">
        <v>12.99</v>
      </c>
      <c r="G10">
        <v>1</v>
      </c>
      <c r="H10">
        <v>189</v>
      </c>
      <c r="I10" s="45">
        <f>H10*F10</f>
        <v>2455.11</v>
      </c>
      <c r="J10" t="e">
        <f t="shared" si="1"/>
        <v>#VALUE!</v>
      </c>
      <c r="K10" t="b">
        <f t="shared" si="2"/>
        <v>0</v>
      </c>
    </row>
    <row r="11" spans="1:13" x14ac:dyDescent="0.3">
      <c r="A11" t="s">
        <v>394</v>
      </c>
      <c r="B11" t="s">
        <v>393</v>
      </c>
      <c r="C11" t="s">
        <v>392</v>
      </c>
      <c r="D11" t="str">
        <f t="shared" si="0"/>
        <v>Electronic</v>
      </c>
      <c r="E11" s="46">
        <v>101006587955</v>
      </c>
      <c r="F11" s="45">
        <v>12.99</v>
      </c>
      <c r="G11">
        <v>2</v>
      </c>
      <c r="H11">
        <v>150</v>
      </c>
      <c r="I11" s="45">
        <f>H11*F11</f>
        <v>1948.5</v>
      </c>
      <c r="J11" t="e">
        <f t="shared" si="1"/>
        <v>#VALUE!</v>
      </c>
      <c r="K11" t="b">
        <f t="shared" si="2"/>
        <v>0</v>
      </c>
    </row>
    <row r="12" spans="1:13" x14ac:dyDescent="0.3">
      <c r="A12" t="s">
        <v>394</v>
      </c>
      <c r="B12" t="s">
        <v>393</v>
      </c>
      <c r="C12" t="s">
        <v>392</v>
      </c>
      <c r="D12" t="str">
        <f t="shared" si="0"/>
        <v>Electronic</v>
      </c>
      <c r="E12" s="46">
        <v>101006587955</v>
      </c>
      <c r="F12" s="45">
        <v>12.99</v>
      </c>
      <c r="G12">
        <v>3</v>
      </c>
      <c r="H12">
        <v>85</v>
      </c>
      <c r="I12" s="45">
        <f>H12*F12</f>
        <v>1104.1500000000001</v>
      </c>
      <c r="J12" t="e">
        <f t="shared" si="1"/>
        <v>#VALUE!</v>
      </c>
      <c r="K12" t="b">
        <f t="shared" si="2"/>
        <v>0</v>
      </c>
    </row>
    <row r="13" spans="1:13" x14ac:dyDescent="0.3">
      <c r="A13" t="s">
        <v>394</v>
      </c>
      <c r="B13" t="s">
        <v>393</v>
      </c>
      <c r="C13" t="s">
        <v>392</v>
      </c>
      <c r="D13" t="str">
        <f t="shared" si="0"/>
        <v>Electronic</v>
      </c>
      <c r="E13" s="46">
        <v>101006587955</v>
      </c>
      <c r="F13" s="45">
        <v>12.99</v>
      </c>
      <c r="G13">
        <v>4</v>
      </c>
      <c r="H13">
        <v>192</v>
      </c>
      <c r="I13" s="45">
        <f>H13*F13</f>
        <v>2494.08</v>
      </c>
      <c r="J13" t="e">
        <f t="shared" si="1"/>
        <v>#VALUE!</v>
      </c>
      <c r="K13" t="b">
        <f t="shared" si="2"/>
        <v>0</v>
      </c>
    </row>
    <row r="14" spans="1:13" x14ac:dyDescent="0.3">
      <c r="A14" t="s">
        <v>391</v>
      </c>
      <c r="B14" t="s">
        <v>390</v>
      </c>
      <c r="C14" t="s">
        <v>369</v>
      </c>
      <c r="D14" t="str">
        <f t="shared" si="0"/>
        <v>Synth-pop</v>
      </c>
      <c r="E14" s="46">
        <v>601100065879</v>
      </c>
      <c r="F14" s="45">
        <v>7.99</v>
      </c>
      <c r="G14">
        <v>1</v>
      </c>
      <c r="H14">
        <v>31</v>
      </c>
      <c r="I14" s="45">
        <f>H14*F14</f>
        <v>247.69</v>
      </c>
      <c r="J14">
        <f t="shared" si="1"/>
        <v>1</v>
      </c>
      <c r="K14" t="b">
        <f t="shared" si="2"/>
        <v>1</v>
      </c>
    </row>
    <row r="15" spans="1:13" x14ac:dyDescent="0.3">
      <c r="A15" t="s">
        <v>391</v>
      </c>
      <c r="B15" t="s">
        <v>390</v>
      </c>
      <c r="C15" t="s">
        <v>369</v>
      </c>
      <c r="D15" t="str">
        <f t="shared" si="0"/>
        <v>Synth-pop</v>
      </c>
      <c r="E15" s="46">
        <v>601100065879</v>
      </c>
      <c r="F15" s="45">
        <v>7.99</v>
      </c>
      <c r="G15">
        <v>2</v>
      </c>
      <c r="H15">
        <v>135</v>
      </c>
      <c r="I15" s="45">
        <f>H15*F15</f>
        <v>1078.6500000000001</v>
      </c>
      <c r="J15">
        <f t="shared" si="1"/>
        <v>1</v>
      </c>
      <c r="K15" t="b">
        <f t="shared" si="2"/>
        <v>1</v>
      </c>
    </row>
    <row r="16" spans="1:13" x14ac:dyDescent="0.3">
      <c r="A16" t="s">
        <v>391</v>
      </c>
      <c r="B16" t="s">
        <v>390</v>
      </c>
      <c r="C16" t="s">
        <v>369</v>
      </c>
      <c r="D16" t="str">
        <f t="shared" si="0"/>
        <v>Synth-pop</v>
      </c>
      <c r="E16" s="46">
        <v>601100065879</v>
      </c>
      <c r="F16" s="45">
        <v>7.99</v>
      </c>
      <c r="G16">
        <v>3</v>
      </c>
      <c r="H16">
        <v>75</v>
      </c>
      <c r="I16" s="45">
        <f>H16*F16</f>
        <v>599.25</v>
      </c>
      <c r="J16">
        <f t="shared" si="1"/>
        <v>1</v>
      </c>
      <c r="K16" t="b">
        <f t="shared" si="2"/>
        <v>1</v>
      </c>
    </row>
    <row r="17" spans="1:11" x14ac:dyDescent="0.3">
      <c r="A17" t="s">
        <v>391</v>
      </c>
      <c r="B17" t="s">
        <v>390</v>
      </c>
      <c r="C17" t="s">
        <v>369</v>
      </c>
      <c r="D17" t="str">
        <f t="shared" si="0"/>
        <v>Synth-pop</v>
      </c>
      <c r="E17" s="46">
        <v>601100065879</v>
      </c>
      <c r="F17" s="45">
        <v>7.99</v>
      </c>
      <c r="G17">
        <v>4</v>
      </c>
      <c r="H17">
        <v>76</v>
      </c>
      <c r="I17" s="45">
        <f>H17*F17</f>
        <v>607.24</v>
      </c>
      <c r="J17">
        <f t="shared" si="1"/>
        <v>1</v>
      </c>
      <c r="K17" t="b">
        <f t="shared" si="2"/>
        <v>1</v>
      </c>
    </row>
    <row r="18" spans="1:11" x14ac:dyDescent="0.3">
      <c r="A18" t="s">
        <v>389</v>
      </c>
      <c r="B18" t="s">
        <v>388</v>
      </c>
      <c r="C18" t="s">
        <v>369</v>
      </c>
      <c r="D18" t="str">
        <f t="shared" si="0"/>
        <v>Synth-pop</v>
      </c>
      <c r="E18" s="46">
        <v>178012548711</v>
      </c>
      <c r="F18" s="45">
        <v>7.99</v>
      </c>
      <c r="G18">
        <v>1</v>
      </c>
      <c r="H18">
        <v>80</v>
      </c>
      <c r="I18" s="45">
        <f>H18*F18</f>
        <v>639.20000000000005</v>
      </c>
      <c r="J18">
        <f t="shared" si="1"/>
        <v>1</v>
      </c>
      <c r="K18" t="b">
        <f t="shared" si="2"/>
        <v>1</v>
      </c>
    </row>
    <row r="19" spans="1:11" x14ac:dyDescent="0.3">
      <c r="A19" t="s">
        <v>389</v>
      </c>
      <c r="B19" t="s">
        <v>388</v>
      </c>
      <c r="C19" t="s">
        <v>369</v>
      </c>
      <c r="D19" t="str">
        <f t="shared" si="0"/>
        <v>Synth-pop</v>
      </c>
      <c r="E19" s="46">
        <v>178012548711</v>
      </c>
      <c r="F19" s="45">
        <v>7.99</v>
      </c>
      <c r="G19">
        <v>2</v>
      </c>
      <c r="H19">
        <v>74</v>
      </c>
      <c r="I19" s="45">
        <f>H19*F19</f>
        <v>591.26</v>
      </c>
      <c r="J19">
        <f t="shared" si="1"/>
        <v>1</v>
      </c>
      <c r="K19" t="b">
        <f t="shared" si="2"/>
        <v>1</v>
      </c>
    </row>
    <row r="20" spans="1:11" x14ac:dyDescent="0.3">
      <c r="A20" t="s">
        <v>389</v>
      </c>
      <c r="B20" t="s">
        <v>388</v>
      </c>
      <c r="C20" t="s">
        <v>369</v>
      </c>
      <c r="D20" t="str">
        <f t="shared" si="0"/>
        <v>Synth-pop</v>
      </c>
      <c r="E20" s="46">
        <v>178012548711</v>
      </c>
      <c r="F20" s="45">
        <v>7.99</v>
      </c>
      <c r="G20">
        <v>3</v>
      </c>
      <c r="H20">
        <v>65</v>
      </c>
      <c r="I20" s="45">
        <f>H20*F20</f>
        <v>519.35</v>
      </c>
      <c r="J20">
        <f t="shared" si="1"/>
        <v>1</v>
      </c>
      <c r="K20" t="b">
        <f t="shared" si="2"/>
        <v>1</v>
      </c>
    </row>
    <row r="21" spans="1:11" x14ac:dyDescent="0.3">
      <c r="A21" t="s">
        <v>389</v>
      </c>
      <c r="B21" t="s">
        <v>388</v>
      </c>
      <c r="C21" t="s">
        <v>369</v>
      </c>
      <c r="D21" t="str">
        <f t="shared" si="0"/>
        <v>Synth-pop</v>
      </c>
      <c r="E21" s="46">
        <v>178012548711</v>
      </c>
      <c r="F21" s="45">
        <v>7.99</v>
      </c>
      <c r="G21">
        <v>4</v>
      </c>
      <c r="H21">
        <v>89</v>
      </c>
      <c r="I21" s="45">
        <f>H21*F21</f>
        <v>711.11</v>
      </c>
      <c r="J21">
        <f t="shared" si="1"/>
        <v>1</v>
      </c>
      <c r="K21" t="b">
        <f t="shared" si="2"/>
        <v>1</v>
      </c>
    </row>
    <row r="22" spans="1:11" x14ac:dyDescent="0.3">
      <c r="A22" t="s">
        <v>387</v>
      </c>
      <c r="B22" t="s">
        <v>386</v>
      </c>
      <c r="C22" t="s">
        <v>385</v>
      </c>
      <c r="D22" t="str">
        <f t="shared" si="0"/>
        <v>Pop</v>
      </c>
      <c r="E22" s="46">
        <v>351000587561</v>
      </c>
      <c r="F22" s="45">
        <v>11.1</v>
      </c>
      <c r="G22">
        <v>1</v>
      </c>
      <c r="H22">
        <v>15</v>
      </c>
      <c r="I22" s="45">
        <f>H22*F22</f>
        <v>166.5</v>
      </c>
      <c r="J22" t="e">
        <f t="shared" si="1"/>
        <v>#VALUE!</v>
      </c>
      <c r="K22" t="b">
        <f t="shared" si="2"/>
        <v>0</v>
      </c>
    </row>
    <row r="23" spans="1:11" x14ac:dyDescent="0.3">
      <c r="A23" t="s">
        <v>387</v>
      </c>
      <c r="B23" t="s">
        <v>386</v>
      </c>
      <c r="C23" t="s">
        <v>385</v>
      </c>
      <c r="D23" t="str">
        <f t="shared" si="0"/>
        <v>Pop</v>
      </c>
      <c r="E23" s="46">
        <v>351000587561</v>
      </c>
      <c r="F23" s="45">
        <v>11.1</v>
      </c>
      <c r="G23">
        <v>2</v>
      </c>
      <c r="H23">
        <v>85</v>
      </c>
      <c r="I23" s="45">
        <f>H23*F23</f>
        <v>943.5</v>
      </c>
      <c r="J23" t="e">
        <f t="shared" si="1"/>
        <v>#VALUE!</v>
      </c>
      <c r="K23" t="b">
        <f t="shared" si="2"/>
        <v>0</v>
      </c>
    </row>
    <row r="24" spans="1:11" x14ac:dyDescent="0.3">
      <c r="A24" t="s">
        <v>387</v>
      </c>
      <c r="B24" t="s">
        <v>386</v>
      </c>
      <c r="C24" t="s">
        <v>385</v>
      </c>
      <c r="D24" t="str">
        <f t="shared" si="0"/>
        <v>Pop</v>
      </c>
      <c r="E24" s="46">
        <v>351000587561</v>
      </c>
      <c r="F24" s="45">
        <v>11.1</v>
      </c>
      <c r="G24">
        <v>3</v>
      </c>
      <c r="H24">
        <v>32</v>
      </c>
      <c r="I24" s="45">
        <f>H24*F24</f>
        <v>355.2</v>
      </c>
      <c r="J24" t="e">
        <f t="shared" si="1"/>
        <v>#VALUE!</v>
      </c>
      <c r="K24" t="b">
        <f t="shared" si="2"/>
        <v>0</v>
      </c>
    </row>
    <row r="25" spans="1:11" x14ac:dyDescent="0.3">
      <c r="A25" t="s">
        <v>387</v>
      </c>
      <c r="B25" t="s">
        <v>386</v>
      </c>
      <c r="C25" t="s">
        <v>385</v>
      </c>
      <c r="D25" t="str">
        <f t="shared" si="0"/>
        <v>Pop</v>
      </c>
      <c r="E25" s="46">
        <v>351000587561</v>
      </c>
      <c r="F25" s="45">
        <v>11.1</v>
      </c>
      <c r="G25">
        <v>4</v>
      </c>
      <c r="H25">
        <v>20</v>
      </c>
      <c r="I25" s="45">
        <f>H25*F25</f>
        <v>222</v>
      </c>
      <c r="J25" t="e">
        <f t="shared" si="1"/>
        <v>#VALUE!</v>
      </c>
      <c r="K25" t="b">
        <f t="shared" si="2"/>
        <v>0</v>
      </c>
    </row>
    <row r="26" spans="1:11" x14ac:dyDescent="0.3">
      <c r="A26" t="s">
        <v>384</v>
      </c>
      <c r="B26" t="s">
        <v>383</v>
      </c>
      <c r="C26" t="s">
        <v>369</v>
      </c>
      <c r="D26" t="str">
        <f t="shared" si="0"/>
        <v>Synth-pop</v>
      </c>
      <c r="E26" s="46">
        <v>886513250804</v>
      </c>
      <c r="F26" s="45">
        <v>7.46</v>
      </c>
      <c r="G26">
        <v>1</v>
      </c>
      <c r="H26">
        <v>132</v>
      </c>
      <c r="I26" s="45">
        <f>H26*F26</f>
        <v>984.72</v>
      </c>
      <c r="J26">
        <f t="shared" si="1"/>
        <v>1</v>
      </c>
      <c r="K26" t="b">
        <f t="shared" si="2"/>
        <v>1</v>
      </c>
    </row>
    <row r="27" spans="1:11" x14ac:dyDescent="0.3">
      <c r="A27" t="s">
        <v>384</v>
      </c>
      <c r="B27" t="s">
        <v>383</v>
      </c>
      <c r="C27" t="s">
        <v>369</v>
      </c>
      <c r="D27" t="str">
        <f t="shared" si="0"/>
        <v>Synth-pop</v>
      </c>
      <c r="E27" s="46">
        <v>886513250804</v>
      </c>
      <c r="F27" s="45">
        <v>7.46</v>
      </c>
      <c r="G27">
        <v>2</v>
      </c>
      <c r="H27">
        <v>145</v>
      </c>
      <c r="I27" s="45">
        <f>H27*F27</f>
        <v>1081.7</v>
      </c>
      <c r="J27">
        <f t="shared" si="1"/>
        <v>1</v>
      </c>
      <c r="K27" t="b">
        <f t="shared" si="2"/>
        <v>1</v>
      </c>
    </row>
    <row r="28" spans="1:11" x14ac:dyDescent="0.3">
      <c r="A28" t="s">
        <v>384</v>
      </c>
      <c r="B28" t="s">
        <v>383</v>
      </c>
      <c r="C28" t="s">
        <v>369</v>
      </c>
      <c r="D28" t="str">
        <f t="shared" si="0"/>
        <v>Synth-pop</v>
      </c>
      <c r="E28" s="46">
        <v>886513250804</v>
      </c>
      <c r="F28" s="45">
        <v>7.46</v>
      </c>
      <c r="G28">
        <v>3</v>
      </c>
      <c r="H28">
        <v>73</v>
      </c>
      <c r="I28" s="45">
        <f>H28*F28</f>
        <v>544.58000000000004</v>
      </c>
      <c r="J28">
        <f t="shared" si="1"/>
        <v>1</v>
      </c>
      <c r="K28" t="b">
        <f t="shared" si="2"/>
        <v>1</v>
      </c>
    </row>
    <row r="29" spans="1:11" x14ac:dyDescent="0.3">
      <c r="A29" t="s">
        <v>384</v>
      </c>
      <c r="B29" t="s">
        <v>383</v>
      </c>
      <c r="C29" t="s">
        <v>369</v>
      </c>
      <c r="D29" t="str">
        <f t="shared" si="0"/>
        <v>Synth-pop</v>
      </c>
      <c r="E29" s="46">
        <v>886513250804</v>
      </c>
      <c r="F29" s="45">
        <v>7.46</v>
      </c>
      <c r="G29">
        <v>4</v>
      </c>
      <c r="H29">
        <v>46</v>
      </c>
      <c r="I29" s="45">
        <f>H29*F29</f>
        <v>343.16</v>
      </c>
      <c r="J29">
        <f t="shared" si="1"/>
        <v>1</v>
      </c>
      <c r="K29" t="b">
        <f t="shared" si="2"/>
        <v>1</v>
      </c>
    </row>
    <row r="30" spans="1:11" x14ac:dyDescent="0.3">
      <c r="A30" t="s">
        <v>381</v>
      </c>
      <c r="B30" t="s">
        <v>380</v>
      </c>
      <c r="C30" t="s">
        <v>379</v>
      </c>
      <c r="D30" t="str">
        <f t="shared" si="0"/>
        <v>Darkwave</v>
      </c>
      <c r="E30" s="46">
        <v>587005465891</v>
      </c>
      <c r="F30" s="45">
        <v>12.22</v>
      </c>
      <c r="G30">
        <v>1</v>
      </c>
      <c r="H30">
        <v>15</v>
      </c>
      <c r="I30" s="45">
        <f>H30*F30</f>
        <v>183.3</v>
      </c>
      <c r="J30" t="e">
        <f t="shared" si="1"/>
        <v>#VALUE!</v>
      </c>
      <c r="K30" t="b">
        <f t="shared" si="2"/>
        <v>0</v>
      </c>
    </row>
    <row r="31" spans="1:11" x14ac:dyDescent="0.3">
      <c r="A31" t="s">
        <v>381</v>
      </c>
      <c r="B31" t="s">
        <v>380</v>
      </c>
      <c r="C31" t="s">
        <v>379</v>
      </c>
      <c r="D31" t="str">
        <f t="shared" si="0"/>
        <v>Darkwave</v>
      </c>
      <c r="E31" s="46">
        <v>587005465891</v>
      </c>
      <c r="F31" s="45">
        <v>12.22</v>
      </c>
      <c r="G31">
        <v>2</v>
      </c>
      <c r="H31">
        <v>45</v>
      </c>
      <c r="I31" s="45" t="s">
        <v>382</v>
      </c>
      <c r="J31" t="e">
        <f t="shared" si="1"/>
        <v>#VALUE!</v>
      </c>
      <c r="K31" t="b">
        <f t="shared" si="2"/>
        <v>0</v>
      </c>
    </row>
    <row r="32" spans="1:11" x14ac:dyDescent="0.3">
      <c r="A32" t="s">
        <v>381</v>
      </c>
      <c r="B32" t="s">
        <v>380</v>
      </c>
      <c r="C32" t="s">
        <v>379</v>
      </c>
      <c r="D32" t="str">
        <f t="shared" si="0"/>
        <v>Darkwave</v>
      </c>
      <c r="E32" s="46">
        <v>587005465891</v>
      </c>
      <c r="F32" s="45">
        <v>12.22</v>
      </c>
      <c r="G32">
        <v>3</v>
      </c>
      <c r="H32">
        <v>12</v>
      </c>
      <c r="I32" s="45">
        <f>H32*F32</f>
        <v>146.64000000000001</v>
      </c>
      <c r="J32" t="e">
        <f t="shared" si="1"/>
        <v>#VALUE!</v>
      </c>
      <c r="K32" t="b">
        <f t="shared" si="2"/>
        <v>0</v>
      </c>
    </row>
    <row r="33" spans="1:11" x14ac:dyDescent="0.3">
      <c r="A33" t="s">
        <v>381</v>
      </c>
      <c r="B33" t="s">
        <v>380</v>
      </c>
      <c r="C33" t="s">
        <v>379</v>
      </c>
      <c r="D33" t="str">
        <f t="shared" si="0"/>
        <v>Darkwave</v>
      </c>
      <c r="E33" s="46">
        <v>587005465891</v>
      </c>
      <c r="F33" s="45">
        <v>12.22</v>
      </c>
      <c r="G33">
        <v>4</v>
      </c>
      <c r="H33">
        <v>60</v>
      </c>
      <c r="I33" s="45">
        <f>H33*F33</f>
        <v>733.2</v>
      </c>
      <c r="J33" t="e">
        <f t="shared" si="1"/>
        <v>#VALUE!</v>
      </c>
      <c r="K33" t="b">
        <f t="shared" si="2"/>
        <v>0</v>
      </c>
    </row>
    <row r="34" spans="1:11" x14ac:dyDescent="0.3">
      <c r="A34" t="s">
        <v>378</v>
      </c>
      <c r="B34" t="s">
        <v>377</v>
      </c>
      <c r="C34" t="s">
        <v>369</v>
      </c>
      <c r="D34" t="str">
        <f t="shared" si="0"/>
        <v>Synth-pop</v>
      </c>
      <c r="E34" s="46">
        <v>100235413287</v>
      </c>
      <c r="F34" s="45">
        <v>8</v>
      </c>
      <c r="G34">
        <v>1</v>
      </c>
      <c r="H34">
        <v>17</v>
      </c>
      <c r="I34" s="45">
        <f>H34*F34</f>
        <v>136</v>
      </c>
      <c r="J34">
        <f t="shared" si="1"/>
        <v>1</v>
      </c>
      <c r="K34" t="b">
        <f t="shared" si="2"/>
        <v>1</v>
      </c>
    </row>
    <row r="35" spans="1:11" x14ac:dyDescent="0.3">
      <c r="A35" t="s">
        <v>378</v>
      </c>
      <c r="B35" t="s">
        <v>377</v>
      </c>
      <c r="C35" t="s">
        <v>369</v>
      </c>
      <c r="D35" t="str">
        <f t="shared" si="0"/>
        <v>Synth-pop</v>
      </c>
      <c r="E35" s="46">
        <v>100235413287</v>
      </c>
      <c r="F35" s="45">
        <v>8</v>
      </c>
      <c r="G35">
        <v>2</v>
      </c>
      <c r="H35">
        <v>8</v>
      </c>
      <c r="I35" s="45">
        <f>H35*F35</f>
        <v>64</v>
      </c>
      <c r="J35">
        <f t="shared" si="1"/>
        <v>1</v>
      </c>
      <c r="K35" t="b">
        <f t="shared" si="2"/>
        <v>1</v>
      </c>
    </row>
    <row r="36" spans="1:11" x14ac:dyDescent="0.3">
      <c r="A36" t="s">
        <v>378</v>
      </c>
      <c r="B36" t="s">
        <v>377</v>
      </c>
      <c r="C36" t="s">
        <v>369</v>
      </c>
      <c r="D36" t="str">
        <f t="shared" si="0"/>
        <v>Synth-pop</v>
      </c>
      <c r="E36" s="46">
        <v>100235413287</v>
      </c>
      <c r="F36" s="45">
        <v>8</v>
      </c>
      <c r="G36">
        <v>3</v>
      </c>
      <c r="H36">
        <v>35</v>
      </c>
      <c r="I36" s="45">
        <f>H36*F36</f>
        <v>280</v>
      </c>
      <c r="J36">
        <f t="shared" si="1"/>
        <v>1</v>
      </c>
      <c r="K36" t="b">
        <f t="shared" si="2"/>
        <v>1</v>
      </c>
    </row>
    <row r="37" spans="1:11" x14ac:dyDescent="0.3">
      <c r="A37" t="s">
        <v>378</v>
      </c>
      <c r="B37" t="s">
        <v>377</v>
      </c>
      <c r="C37" t="s">
        <v>369</v>
      </c>
      <c r="D37" t="str">
        <f t="shared" si="0"/>
        <v>Synth-pop</v>
      </c>
      <c r="E37" s="46">
        <v>100235413287</v>
      </c>
      <c r="F37" s="45">
        <v>8</v>
      </c>
      <c r="G37">
        <v>4</v>
      </c>
      <c r="H37">
        <v>28</v>
      </c>
      <c r="I37" s="45">
        <f>H37*F37</f>
        <v>224</v>
      </c>
      <c r="J37">
        <f t="shared" si="1"/>
        <v>1</v>
      </c>
      <c r="K37" t="b">
        <f t="shared" si="2"/>
        <v>1</v>
      </c>
    </row>
    <row r="38" spans="1:11" x14ac:dyDescent="0.3">
      <c r="A38" t="s">
        <v>376</v>
      </c>
      <c r="B38" t="s">
        <v>375</v>
      </c>
      <c r="C38" t="s">
        <v>374</v>
      </c>
      <c r="D38" t="str">
        <f t="shared" si="0"/>
        <v>Rock</v>
      </c>
      <c r="E38" s="46">
        <v>175235411350</v>
      </c>
      <c r="F38" s="45">
        <v>11.88</v>
      </c>
      <c r="G38">
        <v>1</v>
      </c>
      <c r="H38">
        <v>155</v>
      </c>
      <c r="I38" s="45">
        <f>H38*F38</f>
        <v>1841.4</v>
      </c>
      <c r="J38" t="e">
        <f t="shared" si="1"/>
        <v>#VALUE!</v>
      </c>
      <c r="K38" t="b">
        <f t="shared" si="2"/>
        <v>0</v>
      </c>
    </row>
    <row r="39" spans="1:11" x14ac:dyDescent="0.3">
      <c r="A39" t="s">
        <v>376</v>
      </c>
      <c r="B39" t="s">
        <v>375</v>
      </c>
      <c r="C39" t="s">
        <v>374</v>
      </c>
      <c r="D39" t="str">
        <f t="shared" si="0"/>
        <v>Rock</v>
      </c>
      <c r="E39" s="46">
        <v>175235411350</v>
      </c>
      <c r="F39" s="45">
        <v>11.88</v>
      </c>
      <c r="G39">
        <v>2</v>
      </c>
      <c r="H39">
        <v>85</v>
      </c>
      <c r="I39" s="45">
        <f>H39*F39</f>
        <v>1009.8000000000001</v>
      </c>
      <c r="J39" t="e">
        <f t="shared" si="1"/>
        <v>#VALUE!</v>
      </c>
      <c r="K39" t="b">
        <f t="shared" si="2"/>
        <v>0</v>
      </c>
    </row>
    <row r="40" spans="1:11" x14ac:dyDescent="0.3">
      <c r="A40" t="s">
        <v>376</v>
      </c>
      <c r="B40" t="s">
        <v>375</v>
      </c>
      <c r="C40" t="s">
        <v>374</v>
      </c>
      <c r="D40" t="str">
        <f t="shared" si="0"/>
        <v>Rock</v>
      </c>
      <c r="E40" s="46">
        <v>175235411350</v>
      </c>
      <c r="F40" s="45">
        <v>11.88</v>
      </c>
      <c r="G40">
        <v>3</v>
      </c>
      <c r="H40">
        <v>155</v>
      </c>
      <c r="I40" s="45">
        <f>H40*F40</f>
        <v>1841.4</v>
      </c>
      <c r="J40" t="e">
        <f t="shared" si="1"/>
        <v>#VALUE!</v>
      </c>
      <c r="K40" t="b">
        <f t="shared" si="2"/>
        <v>0</v>
      </c>
    </row>
    <row r="41" spans="1:11" x14ac:dyDescent="0.3">
      <c r="A41" t="s">
        <v>376</v>
      </c>
      <c r="B41" t="s">
        <v>375</v>
      </c>
      <c r="C41" t="s">
        <v>374</v>
      </c>
      <c r="D41" t="str">
        <f t="shared" si="0"/>
        <v>Rock</v>
      </c>
      <c r="E41" s="46">
        <v>175235411350</v>
      </c>
      <c r="F41" s="45">
        <v>11.88</v>
      </c>
      <c r="G41">
        <v>4</v>
      </c>
      <c r="H41">
        <v>155</v>
      </c>
      <c r="I41" s="45">
        <f>H41*F41</f>
        <v>1841.4</v>
      </c>
      <c r="J41" t="e">
        <f t="shared" si="1"/>
        <v>#VALUE!</v>
      </c>
      <c r="K41" t="b">
        <f t="shared" si="2"/>
        <v>0</v>
      </c>
    </row>
    <row r="42" spans="1:11" x14ac:dyDescent="0.3">
      <c r="A42" t="s">
        <v>373</v>
      </c>
      <c r="B42" t="s">
        <v>372</v>
      </c>
      <c r="C42" t="s">
        <v>369</v>
      </c>
      <c r="D42" t="str">
        <f t="shared" si="0"/>
        <v>Synth-pop</v>
      </c>
      <c r="E42" s="46">
        <v>512548965412</v>
      </c>
      <c r="F42" s="45">
        <v>10.68</v>
      </c>
      <c r="G42">
        <v>1</v>
      </c>
      <c r="H42">
        <v>92</v>
      </c>
      <c r="I42" s="45">
        <f>H42*F42</f>
        <v>982.56</v>
      </c>
      <c r="J42">
        <f t="shared" si="1"/>
        <v>1</v>
      </c>
      <c r="K42" t="b">
        <f t="shared" si="2"/>
        <v>1</v>
      </c>
    </row>
    <row r="43" spans="1:11" x14ac:dyDescent="0.3">
      <c r="A43" t="s">
        <v>373</v>
      </c>
      <c r="B43" t="s">
        <v>372</v>
      </c>
      <c r="C43" t="s">
        <v>369</v>
      </c>
      <c r="D43" t="str">
        <f t="shared" si="0"/>
        <v>Synth-pop</v>
      </c>
      <c r="E43" s="46">
        <v>512548965412</v>
      </c>
      <c r="F43" s="45">
        <v>10.68</v>
      </c>
      <c r="G43">
        <v>2</v>
      </c>
      <c r="H43">
        <v>29</v>
      </c>
      <c r="I43" s="45">
        <f>H43*F43</f>
        <v>309.71999999999997</v>
      </c>
      <c r="J43">
        <f t="shared" si="1"/>
        <v>1</v>
      </c>
      <c r="K43" t="b">
        <f t="shared" si="2"/>
        <v>1</v>
      </c>
    </row>
    <row r="44" spans="1:11" x14ac:dyDescent="0.3">
      <c r="A44" t="s">
        <v>373</v>
      </c>
      <c r="B44" t="s">
        <v>372</v>
      </c>
      <c r="C44" t="s">
        <v>369</v>
      </c>
      <c r="D44" t="str">
        <f t="shared" si="0"/>
        <v>Synth-pop</v>
      </c>
      <c r="E44" s="46">
        <v>512548965412</v>
      </c>
      <c r="F44" s="45">
        <v>10.68</v>
      </c>
      <c r="G44">
        <v>3</v>
      </c>
      <c r="H44">
        <v>54</v>
      </c>
      <c r="I44" s="45">
        <f>H44*F44</f>
        <v>576.72</v>
      </c>
      <c r="J44">
        <f t="shared" si="1"/>
        <v>1</v>
      </c>
      <c r="K44" t="b">
        <f t="shared" si="2"/>
        <v>1</v>
      </c>
    </row>
    <row r="45" spans="1:11" x14ac:dyDescent="0.3">
      <c r="A45" t="s">
        <v>373</v>
      </c>
      <c r="B45" t="s">
        <v>372</v>
      </c>
      <c r="C45" t="s">
        <v>369</v>
      </c>
      <c r="D45" t="str">
        <f t="shared" si="0"/>
        <v>Synth-pop</v>
      </c>
      <c r="E45" s="46">
        <v>512548965412</v>
      </c>
      <c r="F45" s="45">
        <v>10.68</v>
      </c>
      <c r="G45">
        <v>4</v>
      </c>
      <c r="H45">
        <v>69</v>
      </c>
      <c r="I45" s="45">
        <f>H45*F45</f>
        <v>736.92</v>
      </c>
      <c r="J45">
        <f t="shared" si="1"/>
        <v>1</v>
      </c>
      <c r="K45" t="b">
        <f t="shared" si="2"/>
        <v>1</v>
      </c>
    </row>
    <row r="46" spans="1:11" x14ac:dyDescent="0.3">
      <c r="A46" t="s">
        <v>371</v>
      </c>
      <c r="B46" t="s">
        <v>370</v>
      </c>
      <c r="C46" t="s">
        <v>369</v>
      </c>
      <c r="D46" t="str">
        <f t="shared" si="0"/>
        <v>Synth-pop</v>
      </c>
      <c r="E46" s="46">
        <v>601171115625</v>
      </c>
      <c r="F46" s="45">
        <v>10.99</v>
      </c>
      <c r="G46">
        <v>1</v>
      </c>
      <c r="H46">
        <v>332</v>
      </c>
      <c r="I46" s="45">
        <f>H46*F46</f>
        <v>3648.6800000000003</v>
      </c>
      <c r="J46">
        <f t="shared" si="1"/>
        <v>1</v>
      </c>
      <c r="K46" t="b">
        <f t="shared" si="2"/>
        <v>1</v>
      </c>
    </row>
    <row r="47" spans="1:11" x14ac:dyDescent="0.3">
      <c r="A47" t="s">
        <v>371</v>
      </c>
      <c r="B47" t="s">
        <v>370</v>
      </c>
      <c r="C47" t="s">
        <v>369</v>
      </c>
      <c r="D47" t="str">
        <f t="shared" si="0"/>
        <v>Synth-pop</v>
      </c>
      <c r="E47" s="46">
        <v>601171115625</v>
      </c>
      <c r="F47" s="45">
        <v>10.99</v>
      </c>
      <c r="G47">
        <v>2</v>
      </c>
      <c r="H47">
        <v>167</v>
      </c>
      <c r="I47" s="45">
        <f>H47*F47</f>
        <v>1835.33</v>
      </c>
      <c r="J47">
        <f t="shared" si="1"/>
        <v>1</v>
      </c>
      <c r="K47" t="b">
        <f t="shared" si="2"/>
        <v>1</v>
      </c>
    </row>
    <row r="48" spans="1:11" x14ac:dyDescent="0.3">
      <c r="A48" t="s">
        <v>371</v>
      </c>
      <c r="B48" t="s">
        <v>370</v>
      </c>
      <c r="C48" t="s">
        <v>369</v>
      </c>
      <c r="D48" t="str">
        <f t="shared" si="0"/>
        <v>Synth-pop</v>
      </c>
      <c r="E48" s="46">
        <v>601171115625</v>
      </c>
      <c r="F48" s="45">
        <v>10.99</v>
      </c>
      <c r="G48">
        <v>3</v>
      </c>
      <c r="H48">
        <v>87</v>
      </c>
      <c r="I48" s="45">
        <f>H48*F48</f>
        <v>956.13</v>
      </c>
      <c r="J48">
        <f t="shared" si="1"/>
        <v>1</v>
      </c>
      <c r="K48" t="b">
        <f t="shared" si="2"/>
        <v>1</v>
      </c>
    </row>
    <row r="49" spans="1:11" x14ac:dyDescent="0.3">
      <c r="A49" t="s">
        <v>371</v>
      </c>
      <c r="B49" t="s">
        <v>370</v>
      </c>
      <c r="C49" t="s">
        <v>369</v>
      </c>
      <c r="D49" t="str">
        <f t="shared" si="0"/>
        <v>Synth-pop</v>
      </c>
      <c r="E49" s="46">
        <v>601171115625</v>
      </c>
      <c r="F49" s="45">
        <v>10.99</v>
      </c>
      <c r="G49">
        <v>4</v>
      </c>
      <c r="H49">
        <v>479</v>
      </c>
      <c r="I49" s="45">
        <f>H49*F49</f>
        <v>5264.21</v>
      </c>
      <c r="J49">
        <f t="shared" si="1"/>
        <v>1</v>
      </c>
      <c r="K49" t="b">
        <f t="shared" si="2"/>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Bentley</dc:creator>
  <cp:lastModifiedBy>Rexy73</cp:lastModifiedBy>
  <dcterms:created xsi:type="dcterms:W3CDTF">2020-02-11T22:02:44Z</dcterms:created>
  <dcterms:modified xsi:type="dcterms:W3CDTF">2025-10-22T17:13:32Z</dcterms:modified>
</cp:coreProperties>
</file>