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FOLDER\Project\Excel\"/>
    </mc:Choice>
  </mc:AlternateContent>
  <xr:revisionPtr revIDLastSave="0" documentId="13_ncr:1_{CC0D8C08-B648-4C8A-87F6-7A28E84BB390}" xr6:coauthVersionLast="47" xr6:coauthVersionMax="47" xr10:uidLastSave="{00000000-0000-0000-0000-000000000000}"/>
  <bookViews>
    <workbookView xWindow="-108" yWindow="-108" windowWidth="23256" windowHeight="12456" activeTab="1" xr2:uid="{7629F8C4-1981-44B2-AD99-4DB9B1A1504C}"/>
  </bookViews>
  <sheets>
    <sheet name="Openinig Stock " sheetId="1" r:id="rId1"/>
    <sheet name="Purchase Stock " sheetId="2" r:id="rId2"/>
    <sheet name="Sales Stock" sheetId="3" r:id="rId3"/>
    <sheet name="Closing stock" sheetId="4" r:id="rId4"/>
  </sheets>
  <definedNames>
    <definedName name="Product_code">Table2[Product 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" l="1"/>
  <c r="I10" i="4"/>
  <c r="I11" i="4"/>
  <c r="I12" i="4"/>
  <c r="I13" i="4"/>
  <c r="I14" i="4"/>
  <c r="I15" i="4"/>
  <c r="I16" i="4"/>
  <c r="I17" i="4"/>
  <c r="I18" i="4"/>
  <c r="I19" i="4"/>
  <c r="I20" i="4"/>
  <c r="H9" i="4"/>
  <c r="H10" i="4"/>
  <c r="H11" i="4"/>
  <c r="H12" i="4"/>
  <c r="H13" i="4"/>
  <c r="H14" i="4"/>
  <c r="H15" i="4"/>
  <c r="H16" i="4"/>
  <c r="H17" i="4"/>
  <c r="H18" i="4"/>
  <c r="H19" i="4"/>
  <c r="H20" i="4"/>
  <c r="G9" i="4"/>
  <c r="G10" i="4"/>
  <c r="G11" i="4"/>
  <c r="G12" i="4"/>
  <c r="G13" i="4"/>
  <c r="G14" i="4"/>
  <c r="G15" i="4"/>
  <c r="G16" i="4"/>
  <c r="G17" i="4"/>
  <c r="G18" i="4"/>
  <c r="G19" i="4"/>
  <c r="G20" i="4"/>
  <c r="F9" i="4"/>
  <c r="F10" i="4"/>
  <c r="F11" i="4"/>
  <c r="F12" i="4"/>
  <c r="F13" i="4"/>
  <c r="F14" i="4"/>
  <c r="F15" i="4"/>
  <c r="F16" i="4"/>
  <c r="F17" i="4"/>
  <c r="F18" i="4"/>
  <c r="F19" i="4"/>
  <c r="F20" i="4"/>
  <c r="E9" i="4"/>
  <c r="E10" i="4"/>
  <c r="E11" i="4"/>
  <c r="E12" i="4"/>
  <c r="E13" i="4"/>
  <c r="E14" i="4"/>
  <c r="E15" i="4"/>
  <c r="E16" i="4"/>
  <c r="E17" i="4"/>
  <c r="E18" i="4"/>
  <c r="E19" i="4"/>
  <c r="E20" i="4"/>
  <c r="G10" i="3"/>
  <c r="G11" i="3"/>
  <c r="G12" i="3"/>
  <c r="G13" i="3"/>
  <c r="G14" i="3"/>
  <c r="G15" i="3"/>
  <c r="G16" i="3"/>
  <c r="G17" i="3"/>
  <c r="G18" i="3"/>
  <c r="G19" i="3"/>
  <c r="G20" i="3"/>
  <c r="E10" i="3"/>
  <c r="E11" i="3"/>
  <c r="E12" i="3"/>
  <c r="E13" i="3"/>
  <c r="E14" i="3"/>
  <c r="E15" i="3"/>
  <c r="E16" i="3"/>
  <c r="E17" i="3"/>
  <c r="E18" i="3"/>
  <c r="E19" i="3"/>
  <c r="E20" i="3"/>
  <c r="D10" i="3"/>
  <c r="D11" i="3"/>
  <c r="D12" i="3"/>
  <c r="D13" i="3"/>
  <c r="D14" i="3"/>
  <c r="D15" i="3"/>
  <c r="D16" i="3"/>
  <c r="D17" i="3"/>
  <c r="D18" i="3"/>
  <c r="D19" i="3"/>
  <c r="D20" i="3"/>
  <c r="E9" i="3"/>
  <c r="G9" i="3"/>
  <c r="D9" i="3"/>
  <c r="G9" i="1"/>
  <c r="G10" i="1"/>
  <c r="G11" i="1"/>
  <c r="G12" i="1"/>
  <c r="G13" i="1"/>
  <c r="G14" i="1"/>
  <c r="G15" i="1"/>
  <c r="G16" i="1"/>
  <c r="G17" i="1"/>
  <c r="G18" i="1"/>
  <c r="G19" i="1"/>
  <c r="G20" i="1"/>
  <c r="D20" i="2"/>
  <c r="E20" i="2"/>
  <c r="G20" i="2" s="1"/>
  <c r="D18" i="2"/>
  <c r="D19" i="2"/>
  <c r="E18" i="2"/>
  <c r="G18" i="2" s="1"/>
  <c r="E19" i="2"/>
  <c r="G19" i="2" s="1"/>
  <c r="D16" i="2"/>
  <c r="D17" i="2"/>
  <c r="E16" i="2"/>
  <c r="G16" i="2" s="1"/>
  <c r="E17" i="2"/>
  <c r="G17" i="2" s="1"/>
  <c r="D9" i="2"/>
  <c r="E9" i="2"/>
  <c r="G9" i="2" s="1"/>
  <c r="D10" i="2"/>
  <c r="E10" i="2"/>
  <c r="G10" i="2"/>
  <c r="D11" i="2"/>
  <c r="E11" i="2"/>
  <c r="G11" i="2" s="1"/>
  <c r="D12" i="2"/>
  <c r="E12" i="2"/>
  <c r="G12" i="2" s="1"/>
  <c r="D13" i="2"/>
  <c r="E13" i="2"/>
  <c r="G13" i="2" s="1"/>
  <c r="D14" i="2"/>
  <c r="E14" i="2"/>
  <c r="G14" i="2" s="1"/>
  <c r="D15" i="2"/>
  <c r="E15" i="2"/>
  <c r="G15" i="2" s="1"/>
  <c r="F10" i="1"/>
  <c r="F11" i="1"/>
  <c r="F12" i="1"/>
  <c r="F13" i="1"/>
  <c r="F14" i="1"/>
  <c r="F15" i="1"/>
  <c r="F16" i="1"/>
  <c r="F17" i="1"/>
  <c r="F18" i="1"/>
  <c r="F19" i="1"/>
  <c r="F20" i="1"/>
  <c r="F9" i="1"/>
</calcChain>
</file>

<file path=xl/sharedStrings.xml><?xml version="1.0" encoding="utf-8"?>
<sst xmlns="http://schemas.openxmlformats.org/spreadsheetml/2006/main" count="102" uniqueCount="40">
  <si>
    <t>Opening Stock</t>
  </si>
  <si>
    <t xml:space="preserve">Purchase Stock </t>
  </si>
  <si>
    <t>Closing Stock</t>
  </si>
  <si>
    <t>Sales Stock</t>
  </si>
  <si>
    <t xml:space="preserve">Price </t>
  </si>
  <si>
    <t>Qty</t>
  </si>
  <si>
    <t>Amount</t>
  </si>
  <si>
    <t>Selling Price</t>
  </si>
  <si>
    <t>Product Name</t>
  </si>
  <si>
    <t>Product Code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</si>
  <si>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</si>
  <si>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</si>
  <si>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</si>
  <si>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</si>
  <si>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</si>
  <si>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</si>
  <si>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</si>
  <si>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</si>
  <si>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</si>
  <si>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</si>
  <si>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</si>
  <si>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</si>
  <si>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Apples</t>
  </si>
  <si>
    <t>Bananas</t>
  </si>
  <si>
    <t>Bread</t>
  </si>
  <si>
    <t>Milk</t>
  </si>
  <si>
    <t>Rice</t>
  </si>
  <si>
    <t>Chicken</t>
  </si>
  <si>
    <t>Flour</t>
  </si>
  <si>
    <t>Sugar</t>
  </si>
  <si>
    <t>Tomatoes</t>
  </si>
  <si>
    <t>potato</t>
  </si>
  <si>
    <t>Aloo</t>
  </si>
  <si>
    <t xml:space="preserve">pasta </t>
  </si>
  <si>
    <t>Date</t>
  </si>
  <si>
    <t xml:space="preserve">Selling Price </t>
  </si>
  <si>
    <t xml:space="preserve">purchase  stock </t>
  </si>
  <si>
    <t>Sales Stocks</t>
  </si>
  <si>
    <t xml:space="preserve">Balance </t>
  </si>
  <si>
    <t xml:space="preserve">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</si>
</sst>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1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omic Sans MS"/>
      <family val="4"/>
    </font>
    <font>
      <b/>
      <sz val="11"/>
      <color theme="1" tint="4.9989318521683403E-2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2" fillId="0" borderId="1" xfId="2"/>
    <xf numFmtId="171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15" fontId="0" fillId="0" borderId="2" xfId="0" applyNumberFormat="1" applyFont="1" applyBorder="1"/>
    <xf numFmtId="15" fontId="0" fillId="0" borderId="3" xfId="0" applyNumberFormat="1" applyFont="1" applyBorder="1"/>
    <xf numFmtId="0" fontId="5" fillId="3" borderId="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3">
    <cellStyle name="Comma" xfId="1" builtinId="3"/>
    <cellStyle name="Heading 1" xfId="2" builtinId="16"/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mic Sans MS"/>
        <family val="4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mic Sans MS"/>
        <family val="4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mic Sans MS"/>
        <family val="4"/>
        <scheme val="none"/>
      </font>
      <alignment horizontal="center" vertical="center" textRotation="0" wrapText="0" indent="0" justifyLastLine="0" shrinkToFit="0" readingOrder="0"/>
    </dxf>
    <dxf>
      <numFmt numFmtId="20" formatCode="dd/mmm/yy"/>
    </dxf>
    <dxf>
      <font>
        <strike val="0"/>
        <outline val="0"/>
        <shadow val="0"/>
        <u val="none"/>
        <vertAlign val="baseline"/>
        <sz val="11"/>
        <color theme="1" tint="4.9989318521683403E-2"/>
        <name val="Comic Sans MS"/>
        <family val="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ales Stock'!A1"/><Relationship Id="rId2" Type="http://schemas.openxmlformats.org/officeDocument/2006/relationships/hyperlink" Target="#'Purchase Stock '!A1"/><Relationship Id="rId1" Type="http://schemas.openxmlformats.org/officeDocument/2006/relationships/hyperlink" Target="#'Openinig Stock '!A1"/><Relationship Id="rId4" Type="http://schemas.openxmlformats.org/officeDocument/2006/relationships/hyperlink" Target="#'Closing stock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ales Stock'!A1"/><Relationship Id="rId2" Type="http://schemas.openxmlformats.org/officeDocument/2006/relationships/hyperlink" Target="#'Purchase Stock '!A1"/><Relationship Id="rId1" Type="http://schemas.openxmlformats.org/officeDocument/2006/relationships/hyperlink" Target="#'Openinig Stock '!A1"/><Relationship Id="rId4" Type="http://schemas.openxmlformats.org/officeDocument/2006/relationships/hyperlink" Target="#'Closing stock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ales Stock'!A1"/><Relationship Id="rId2" Type="http://schemas.openxmlformats.org/officeDocument/2006/relationships/hyperlink" Target="#'Purchase Stock '!A1"/><Relationship Id="rId1" Type="http://schemas.openxmlformats.org/officeDocument/2006/relationships/hyperlink" Target="#'Openinig Stock '!A1"/><Relationship Id="rId4" Type="http://schemas.openxmlformats.org/officeDocument/2006/relationships/hyperlink" Target="#'Closing stock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ales Stock'!A1"/><Relationship Id="rId2" Type="http://schemas.openxmlformats.org/officeDocument/2006/relationships/hyperlink" Target="#'Purchase Stock '!A1"/><Relationship Id="rId1" Type="http://schemas.openxmlformats.org/officeDocument/2006/relationships/hyperlink" Target="#'Openinig Stock '!A1"/><Relationship Id="rId4" Type="http://schemas.openxmlformats.org/officeDocument/2006/relationships/hyperlink" Target="#'Closing stoc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60960</xdr:rowOff>
    </xdr:from>
    <xdr:to>
      <xdr:col>5</xdr:col>
      <xdr:colOff>350520</xdr:colOff>
      <xdr:row>3</xdr:row>
      <xdr:rowOff>114300</xdr:rowOff>
    </xdr:to>
    <xdr:sp macro="" textlink="">
      <xdr:nvSpPr>
        <xdr:cNvPr id="7" name="TextBox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28E0E8-48AA-47B9-BB4E-8D87AF5E57FB}"/>
            </a:ext>
          </a:extLst>
        </xdr:cNvPr>
        <xdr:cNvSpPr txBox="1"/>
      </xdr:nvSpPr>
      <xdr:spPr>
        <a:xfrm>
          <a:off x="164592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Opening Stock</a:t>
          </a:r>
        </a:p>
      </xdr:txBody>
    </xdr:sp>
    <xdr:clientData/>
  </xdr:twoCellAnchor>
  <xdr:twoCellAnchor>
    <xdr:from>
      <xdr:col>5</xdr:col>
      <xdr:colOff>434340</xdr:colOff>
      <xdr:row>0</xdr:row>
      <xdr:rowOff>60960</xdr:rowOff>
    </xdr:from>
    <xdr:to>
      <xdr:col>9</xdr:col>
      <xdr:colOff>175260</xdr:colOff>
      <xdr:row>3</xdr:row>
      <xdr:rowOff>114300</xdr:rowOff>
    </xdr:to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DE66C7-09DE-4A26-835B-9AC6B66FA1AD}"/>
            </a:ext>
          </a:extLst>
        </xdr:cNvPr>
        <xdr:cNvSpPr txBox="1"/>
      </xdr:nvSpPr>
      <xdr:spPr>
        <a:xfrm>
          <a:off x="419100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Purchase Stock</a:t>
          </a:r>
        </a:p>
      </xdr:txBody>
    </xdr:sp>
    <xdr:clientData/>
  </xdr:twoCellAnchor>
  <xdr:twoCellAnchor>
    <xdr:from>
      <xdr:col>9</xdr:col>
      <xdr:colOff>289560</xdr:colOff>
      <xdr:row>0</xdr:row>
      <xdr:rowOff>53340</xdr:rowOff>
    </xdr:from>
    <xdr:to>
      <xdr:col>13</xdr:col>
      <xdr:colOff>312420</xdr:colOff>
      <xdr:row>3</xdr:row>
      <xdr:rowOff>106680</xdr:rowOff>
    </xdr:to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1297D3-8734-45CE-B9A6-D4EE94044D42}"/>
            </a:ext>
          </a:extLst>
        </xdr:cNvPr>
        <xdr:cNvSpPr txBox="1"/>
      </xdr:nvSpPr>
      <xdr:spPr>
        <a:xfrm>
          <a:off x="676656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Sales Stock</a:t>
          </a:r>
        </a:p>
      </xdr:txBody>
    </xdr:sp>
    <xdr:clientData/>
  </xdr:twoCellAnchor>
  <xdr:twoCellAnchor>
    <xdr:from>
      <xdr:col>13</xdr:col>
      <xdr:colOff>381000</xdr:colOff>
      <xdr:row>0</xdr:row>
      <xdr:rowOff>53340</xdr:rowOff>
    </xdr:from>
    <xdr:to>
      <xdr:col>17</xdr:col>
      <xdr:colOff>403860</xdr:colOff>
      <xdr:row>3</xdr:row>
      <xdr:rowOff>106680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775720-6B4F-417A-AB5A-3514E60C9E4E}"/>
            </a:ext>
          </a:extLst>
        </xdr:cNvPr>
        <xdr:cNvSpPr txBox="1"/>
      </xdr:nvSpPr>
      <xdr:spPr>
        <a:xfrm>
          <a:off x="929640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Closing Stock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60960</xdr:rowOff>
    </xdr:from>
    <xdr:to>
      <xdr:col>5</xdr:col>
      <xdr:colOff>350520</xdr:colOff>
      <xdr:row>3</xdr:row>
      <xdr:rowOff>114300</xdr:rowOff>
    </xdr:to>
    <xdr:sp macro="" textlink="">
      <xdr:nvSpPr>
        <xdr:cNvPr id="10" name="TextBox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ABC0A-4CFF-4262-8D42-90707FB500D9}"/>
            </a:ext>
          </a:extLst>
        </xdr:cNvPr>
        <xdr:cNvSpPr txBox="1"/>
      </xdr:nvSpPr>
      <xdr:spPr>
        <a:xfrm>
          <a:off x="164592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Opening Stock</a:t>
          </a:r>
        </a:p>
      </xdr:txBody>
    </xdr:sp>
    <xdr:clientData/>
  </xdr:twoCellAnchor>
  <xdr:twoCellAnchor>
    <xdr:from>
      <xdr:col>5</xdr:col>
      <xdr:colOff>434340</xdr:colOff>
      <xdr:row>0</xdr:row>
      <xdr:rowOff>60960</xdr:rowOff>
    </xdr:from>
    <xdr:to>
      <xdr:col>9</xdr:col>
      <xdr:colOff>175260</xdr:colOff>
      <xdr:row>3</xdr:row>
      <xdr:rowOff>114300</xdr:rowOff>
    </xdr:to>
    <xdr:sp macro="" textlink="">
      <xdr:nvSpPr>
        <xdr:cNvPr id="11" name="TextBox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4D7D11-0CCF-4CA7-904D-2845CC2F5C44}"/>
            </a:ext>
          </a:extLst>
        </xdr:cNvPr>
        <xdr:cNvSpPr txBox="1"/>
      </xdr:nvSpPr>
      <xdr:spPr>
        <a:xfrm>
          <a:off x="419100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Purchase Stock</a:t>
          </a:r>
        </a:p>
      </xdr:txBody>
    </xdr:sp>
    <xdr:clientData/>
  </xdr:twoCellAnchor>
  <xdr:twoCellAnchor>
    <xdr:from>
      <xdr:col>9</xdr:col>
      <xdr:colOff>289560</xdr:colOff>
      <xdr:row>0</xdr:row>
      <xdr:rowOff>53340</xdr:rowOff>
    </xdr:from>
    <xdr:to>
      <xdr:col>13</xdr:col>
      <xdr:colOff>312420</xdr:colOff>
      <xdr:row>3</xdr:row>
      <xdr:rowOff>106680</xdr:rowOff>
    </xdr:to>
    <xdr:sp macro="" textlink="">
      <xdr:nvSpPr>
        <xdr:cNvPr id="12" name="TextBox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AD637B-53D4-40AA-A65F-5B202F79AFC8}"/>
            </a:ext>
          </a:extLst>
        </xdr:cNvPr>
        <xdr:cNvSpPr txBox="1"/>
      </xdr:nvSpPr>
      <xdr:spPr>
        <a:xfrm>
          <a:off x="676656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Sales Stock</a:t>
          </a:r>
        </a:p>
      </xdr:txBody>
    </xdr:sp>
    <xdr:clientData/>
  </xdr:twoCellAnchor>
  <xdr:twoCellAnchor>
    <xdr:from>
      <xdr:col>13</xdr:col>
      <xdr:colOff>381000</xdr:colOff>
      <xdr:row>0</xdr:row>
      <xdr:rowOff>53340</xdr:rowOff>
    </xdr:from>
    <xdr:to>
      <xdr:col>17</xdr:col>
      <xdr:colOff>403860</xdr:colOff>
      <xdr:row>3</xdr:row>
      <xdr:rowOff>106680</xdr:rowOff>
    </xdr:to>
    <xdr:sp macro="" textlink="">
      <xdr:nvSpPr>
        <xdr:cNvPr id="13" name="TextBox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9A0A7A-36E4-40E2-9D2A-9FA5BBDF6774}"/>
            </a:ext>
          </a:extLst>
        </xdr:cNvPr>
        <xdr:cNvSpPr txBox="1"/>
      </xdr:nvSpPr>
      <xdr:spPr>
        <a:xfrm>
          <a:off x="929640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Closing Stock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60960</xdr:rowOff>
    </xdr:from>
    <xdr:to>
      <xdr:col>5</xdr:col>
      <xdr:colOff>350520</xdr:colOff>
      <xdr:row>3</xdr:row>
      <xdr:rowOff>114300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5B6D0-8D0E-474C-9C3D-E4A24CD2F394}"/>
            </a:ext>
          </a:extLst>
        </xdr:cNvPr>
        <xdr:cNvSpPr txBox="1"/>
      </xdr:nvSpPr>
      <xdr:spPr>
        <a:xfrm>
          <a:off x="164592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Opening Stock</a:t>
          </a:r>
        </a:p>
      </xdr:txBody>
    </xdr:sp>
    <xdr:clientData/>
  </xdr:twoCellAnchor>
  <xdr:twoCellAnchor>
    <xdr:from>
      <xdr:col>5</xdr:col>
      <xdr:colOff>434340</xdr:colOff>
      <xdr:row>0</xdr:row>
      <xdr:rowOff>60960</xdr:rowOff>
    </xdr:from>
    <xdr:to>
      <xdr:col>9</xdr:col>
      <xdr:colOff>175260</xdr:colOff>
      <xdr:row>3</xdr:row>
      <xdr:rowOff>114300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83A236-0A7D-4579-B6AA-4E3953A32905}"/>
            </a:ext>
          </a:extLst>
        </xdr:cNvPr>
        <xdr:cNvSpPr txBox="1"/>
      </xdr:nvSpPr>
      <xdr:spPr>
        <a:xfrm>
          <a:off x="419100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Purchase Stock</a:t>
          </a:r>
        </a:p>
      </xdr:txBody>
    </xdr:sp>
    <xdr:clientData/>
  </xdr:twoCellAnchor>
  <xdr:twoCellAnchor>
    <xdr:from>
      <xdr:col>9</xdr:col>
      <xdr:colOff>289560</xdr:colOff>
      <xdr:row>0</xdr:row>
      <xdr:rowOff>53340</xdr:rowOff>
    </xdr:from>
    <xdr:to>
      <xdr:col>13</xdr:col>
      <xdr:colOff>312420</xdr:colOff>
      <xdr:row>3</xdr:row>
      <xdr:rowOff>106680</xdr:rowOff>
    </xdr:to>
    <xdr:sp macro="" textlink="">
      <xdr:nvSpPr>
        <xdr:cNvPr id="8" name="TextBox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855C19-0F83-4772-975A-18914717E2D8}"/>
            </a:ext>
          </a:extLst>
        </xdr:cNvPr>
        <xdr:cNvSpPr txBox="1"/>
      </xdr:nvSpPr>
      <xdr:spPr>
        <a:xfrm>
          <a:off x="676656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Sales Stock</a:t>
          </a:r>
        </a:p>
      </xdr:txBody>
    </xdr:sp>
    <xdr:clientData/>
  </xdr:twoCellAnchor>
  <xdr:twoCellAnchor>
    <xdr:from>
      <xdr:col>13</xdr:col>
      <xdr:colOff>381000</xdr:colOff>
      <xdr:row>0</xdr:row>
      <xdr:rowOff>53340</xdr:rowOff>
    </xdr:from>
    <xdr:to>
      <xdr:col>17</xdr:col>
      <xdr:colOff>403860</xdr:colOff>
      <xdr:row>3</xdr:row>
      <xdr:rowOff>106680</xdr:rowOff>
    </xdr:to>
    <xdr:sp macro="" textlink="">
      <xdr:nvSpPr>
        <xdr:cNvPr id="9" name="TextBox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E9277C-7783-43CE-BDBF-DC432EE6AA5B}"/>
            </a:ext>
          </a:extLst>
        </xdr:cNvPr>
        <xdr:cNvSpPr txBox="1"/>
      </xdr:nvSpPr>
      <xdr:spPr>
        <a:xfrm>
          <a:off x="929640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Closing Stock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60960</xdr:rowOff>
    </xdr:from>
    <xdr:to>
      <xdr:col>5</xdr:col>
      <xdr:colOff>350520</xdr:colOff>
      <xdr:row>3</xdr:row>
      <xdr:rowOff>114300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879604-950B-409F-9AC4-06F3495BD078}"/>
            </a:ext>
          </a:extLst>
        </xdr:cNvPr>
        <xdr:cNvSpPr txBox="1"/>
      </xdr:nvSpPr>
      <xdr:spPr>
        <a:xfrm>
          <a:off x="164592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Opening Stock</a:t>
          </a:r>
        </a:p>
      </xdr:txBody>
    </xdr:sp>
    <xdr:clientData/>
  </xdr:twoCellAnchor>
  <xdr:twoCellAnchor>
    <xdr:from>
      <xdr:col>5</xdr:col>
      <xdr:colOff>434340</xdr:colOff>
      <xdr:row>0</xdr:row>
      <xdr:rowOff>60960</xdr:rowOff>
    </xdr:from>
    <xdr:to>
      <xdr:col>9</xdr:col>
      <xdr:colOff>175260</xdr:colOff>
      <xdr:row>3</xdr:row>
      <xdr:rowOff>114300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C98CA6-B722-4C8A-AFB3-A48D7A4E32D9}"/>
            </a:ext>
          </a:extLst>
        </xdr:cNvPr>
        <xdr:cNvSpPr txBox="1"/>
      </xdr:nvSpPr>
      <xdr:spPr>
        <a:xfrm>
          <a:off x="4191000" y="6096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Purchase Stock</a:t>
          </a:r>
        </a:p>
      </xdr:txBody>
    </xdr:sp>
    <xdr:clientData/>
  </xdr:twoCellAnchor>
  <xdr:twoCellAnchor>
    <xdr:from>
      <xdr:col>9</xdr:col>
      <xdr:colOff>289560</xdr:colOff>
      <xdr:row>0</xdr:row>
      <xdr:rowOff>53340</xdr:rowOff>
    </xdr:from>
    <xdr:to>
      <xdr:col>13</xdr:col>
      <xdr:colOff>312420</xdr:colOff>
      <xdr:row>3</xdr:row>
      <xdr:rowOff>106680</xdr:rowOff>
    </xdr:to>
    <xdr:sp macro="" textlink="">
      <xdr:nvSpPr>
        <xdr:cNvPr id="8" name="TextBox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A0DB25-B9AE-44C8-9F9A-2295EFEFFC01}"/>
            </a:ext>
          </a:extLst>
        </xdr:cNvPr>
        <xdr:cNvSpPr txBox="1"/>
      </xdr:nvSpPr>
      <xdr:spPr>
        <a:xfrm>
          <a:off x="676656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Sales Stock</a:t>
          </a:r>
        </a:p>
      </xdr:txBody>
    </xdr:sp>
    <xdr:clientData/>
  </xdr:twoCellAnchor>
  <xdr:twoCellAnchor>
    <xdr:from>
      <xdr:col>13</xdr:col>
      <xdr:colOff>381000</xdr:colOff>
      <xdr:row>0</xdr:row>
      <xdr:rowOff>53340</xdr:rowOff>
    </xdr:from>
    <xdr:to>
      <xdr:col>17</xdr:col>
      <xdr:colOff>403860</xdr:colOff>
      <xdr:row>3</xdr:row>
      <xdr:rowOff>106680</xdr:rowOff>
    </xdr:to>
    <xdr:sp macro="" textlink="">
      <xdr:nvSpPr>
        <xdr:cNvPr id="9" name="TextBox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AFF716-5449-4E28-94A0-A3074B5AFF9F}"/>
            </a:ext>
          </a:extLst>
        </xdr:cNvPr>
        <xdr:cNvSpPr txBox="1"/>
      </xdr:nvSpPr>
      <xdr:spPr>
        <a:xfrm>
          <a:off x="9296400" y="53340"/>
          <a:ext cx="2461260" cy="640080"/>
        </a:xfrm>
        <a:prstGeom prst="rect">
          <a:avLst/>
        </a:prstGeom>
        <a:solidFill>
          <a:schemeClr val="tx1"/>
        </a:solidFill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>
              <a:solidFill>
                <a:schemeClr val="accent2"/>
              </a:solidFill>
              <a:latin typeface="Bell MT" panose="02020503060305020303" pitchFamily="18" charset="0"/>
            </a:rPr>
            <a:t>Closing Stock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17DCD-65EF-4497-9D47-6679A97B5BC4}" name="Table2" displayName="Table2" ref="B8:G20" totalsRowShown="0" headerRowDxfId="16" dataDxfId="17" dataCellStyle="Comma">
  <tableColumns count="6">
    <tableColumn id="1" xr3:uid="{C48AB88E-CF30-4D7A-B391-E936BE5DC290}" name="Product Code"/>
    <tableColumn id="2" xr3:uid="{F93A0520-1E07-4A3C-944C-40B23B13431D}" name="Product Name"/>
    <tableColumn id="3" xr3:uid="{B978190B-1A5A-48E7-8979-88A3D798E993}" name="Price " dataDxfId="20" dataCellStyle="Comma"/>
    <tableColumn id="4" xr3:uid="{97214BE1-DC95-4E22-A856-DB23CA5BA22F}" name="Qty" dataDxfId="19" dataCellStyle="Comma"/>
    <tableColumn id="5" xr3:uid="{5CDAD220-2ADB-4A81-A91F-F504DEB428FC}" name="Amount" dataDxfId="18" dataCellStyle="Comma">
      <calculatedColumnFormula>Table2[[#This Row],[Price ]]*Table2[[#This Row],[Qty]]</calculatedColumnFormula>
    </tableColumn>
    <tableColumn id="6" xr3:uid="{2379B148-3C0B-4DD5-922D-9E7E6F23EEEF}" name="Selling Price" dataDxfId="13" dataCellStyle="Comma">
      <calculatedColumnFormula>Table2[[#This Row],[Price ]]*120%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1A821-156B-4BEF-8EAD-4A70D11E5570}" name="Table3" displayName="Table3" ref="B8:G20" totalsRowShown="0" headerRowDxfId="14">
  <tableColumns count="6">
    <tableColumn id="1" xr3:uid="{1BC4680B-971F-4BED-B0F1-FB55F22D4C46}" name="Date" dataDxfId="15"/>
    <tableColumn id="2" xr3:uid="{22D09A9D-40D6-462E-ACF7-A462321DDBB1}" name="Product Code"/>
    <tableColumn id="3" xr3:uid="{F00B2FB7-E3ED-4A13-B395-8BA982D0AC32}" name="Product Name">
      <calculatedColumnFormula>IFERROR(VLOOKUP(C9,Table2[],2,),"")</calculatedColumnFormula>
    </tableColumn>
    <tableColumn id="4" xr3:uid="{34A71C01-EC86-4E47-8990-0F9B2AB9F058}" name="Price ">
      <calculatedColumnFormula>IFERROR(VLOOKUP(C9,Table2[],3,),"")</calculatedColumnFormula>
    </tableColumn>
    <tableColumn id="5" xr3:uid="{68F5CE18-894A-48DF-AF3D-5883724E62E0}" name="Qty"/>
    <tableColumn id="6" xr3:uid="{CBB117E1-ACDF-4D96-897C-EC67DBC5D1E1}" name="Amount">
      <calculatedColumnFormula>IFERROR(E9*F9,"")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32259-7338-4EEB-8E79-8A51EBF6AE72}" name="Table4" displayName="Table4" ref="B8:G20" totalsRowShown="0" headerRowDxfId="10" tableBorderDxfId="12">
  <tableColumns count="6">
    <tableColumn id="1" xr3:uid="{6434339D-DB02-4C61-B009-5E8728063420}" name="Date" dataDxfId="11"/>
    <tableColumn id="2" xr3:uid="{83E522C8-C9B3-4B0D-8C98-279884A938BC}" name="Product Code"/>
    <tableColumn id="3" xr3:uid="{A1F41923-2C38-4DE1-9CC9-8C2FDC0A8B4E}" name="Product Name">
      <calculatedColumnFormula>VLOOKUP(C9,Table2[],2,0)</calculatedColumnFormula>
    </tableColumn>
    <tableColumn id="4" xr3:uid="{DD37B8A1-BDDC-4A71-87E9-5877A35ED9BC}" name="Selling Price ">
      <calculatedColumnFormula>VLOOKUP(C9,Table2[],6,0)</calculatedColumnFormula>
    </tableColumn>
    <tableColumn id="5" xr3:uid="{FA833735-F565-4862-AA36-597C8936BAD1}" name="Qty"/>
    <tableColumn id="6" xr3:uid="{4472CAA1-1946-4F85-9454-284594EEFB6F}" name="Amount">
      <calculatedColumnFormula>E9*F9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CD5A66-1DE7-4089-8DBE-1B3B6613AD62}" name="Table5" displayName="Table5" ref="B8:I20" totalsRowShown="0" headerRowDxfId="8" tableBorderDxfId="9">
  <tableColumns count="8">
    <tableColumn id="1" xr3:uid="{671945BE-12F9-4B2C-BC1D-59115202D75C}" name="Product Code" dataDxfId="7"/>
    <tableColumn id="2" xr3:uid="{3B1A0954-AE34-4B02-9CAA-F79E018C32D6}" name="Product Name" dataDxfId="6"/>
    <tableColumn id="3" xr3:uid="{B6FD9C7B-08AA-4A16-B7CB-CAAE0884F012}" name=" Price " dataDxfId="5"/>
    <tableColumn id="4" xr3:uid="{14DF2AA5-D860-443B-A033-DDE7B94679E5}" name="Opening Stock" dataDxfId="4">
      <calculatedColumnFormula>SUMIF(Table2[Product Code],Table5[[#This Row],[Product Code]],Table2[Qty])</calculatedColumnFormula>
    </tableColumn>
    <tableColumn id="5" xr3:uid="{03C34A82-0673-44D9-9C44-41B0F84BA487}" name="purchase  stock " dataDxfId="3">
      <calculatedColumnFormula>SUMIF(Table3[Product Code],Table5[[#This Row],[Product Code]],Table3[Qty])</calculatedColumnFormula>
    </tableColumn>
    <tableColumn id="6" xr3:uid="{99CE7E12-DFA3-4E89-BC8E-DA996706669F}" name="Sales Stocks" dataDxfId="2">
      <calculatedColumnFormula>SUMIF(Table4[Product Code],Table5[[#This Row],[Product Code]],Table4[Qty])</calculatedColumnFormula>
    </tableColumn>
    <tableColumn id="7" xr3:uid="{C6246CA1-7136-47C6-8F32-93264F1D0FA0}" name="Balance " dataDxfId="1">
      <calculatedColumnFormula>Table5[[#This Row],[Opening Stock]]+Table5[[#This Row],[purchase  stock ]]-Table5[[#This Row],[Sales Stocks]]</calculatedColumnFormula>
    </tableColumn>
    <tableColumn id="8" xr3:uid="{EA844B84-E7D1-4276-A0C4-175BCC9CF474}" name="Amount" dataDxfId="0">
      <calculatedColumnFormula>Table5[[#This Row],[ Price ]]+Table5[[#This Row],[Balance 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150-E74A-4628-B286-82C2A1FB8F2A}">
  <dimension ref="B1:R20"/>
  <sheetViews>
    <sheetView zoomScaleNormal="100" workbookViewId="0"/>
  </sheetViews>
  <sheetFormatPr defaultRowHeight="14.4" x14ac:dyDescent="0.3"/>
  <cols>
    <col min="1" max="1" width="3.33203125" customWidth="1"/>
    <col min="2" max="2" width="18" bestFit="1" customWidth="1"/>
    <col min="3" max="3" width="14.5546875" customWidth="1"/>
    <col min="4" max="6" width="9.44140625" bestFit="1" customWidth="1"/>
    <col min="7" max="7" width="12.44140625" customWidth="1"/>
  </cols>
  <sheetData>
    <row r="1" spans="2:18" s="4" customFormat="1" ht="17.399999999999999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4" customForma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s="4" customForma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s="4" customForma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2:18" ht="20.399999999999999" thickBot="1" x14ac:dyDescent="0.45">
      <c r="B6" s="2" t="s">
        <v>0</v>
      </c>
      <c r="C6" s="2"/>
      <c r="D6" s="2"/>
    </row>
    <row r="7" spans="2:18" ht="15" thickTop="1" x14ac:dyDescent="0.3"/>
    <row r="8" spans="2:18" ht="25.8" customHeight="1" x14ac:dyDescent="0.3">
      <c r="B8" s="7" t="s">
        <v>9</v>
      </c>
      <c r="C8" s="7" t="s">
        <v>8</v>
      </c>
      <c r="D8" s="7" t="s">
        <v>4</v>
      </c>
      <c r="E8" s="7" t="s">
        <v>5</v>
      </c>
      <c r="F8" s="7" t="s">
        <v>6</v>
      </c>
      <c r="G8" s="7" t="s">
        <v>7</v>
      </c>
    </row>
    <row r="9" spans="2:18" x14ac:dyDescent="0.3">
      <c r="B9" t="s">
        <v>10</v>
      </c>
      <c r="C9" t="s">
        <v>22</v>
      </c>
      <c r="D9" s="3">
        <v>189</v>
      </c>
      <c r="E9" s="3">
        <v>308</v>
      </c>
      <c r="F9" s="3">
        <f>Table2[[#This Row],[Price ]]*Table2[[#This Row],[Qty]]</f>
        <v>58212</v>
      </c>
      <c r="G9" s="3">
        <f>Table2[[#This Row],[Price ]]*120%</f>
        <v>226.79999999999998</v>
      </c>
    </row>
    <row r="10" spans="2:18" x14ac:dyDescent="0.3">
      <c r="B10" t="s">
        <v>11</v>
      </c>
      <c r="C10" t="s">
        <v>23</v>
      </c>
      <c r="D10" s="3">
        <v>303</v>
      </c>
      <c r="E10" s="3">
        <v>495</v>
      </c>
      <c r="F10" s="3">
        <f>Table2[[#This Row],[Price ]]*Table2[[#This Row],[Qty]]</f>
        <v>149985</v>
      </c>
      <c r="G10" s="3">
        <f>Table2[[#This Row],[Price ]]*120%</f>
        <v>363.59999999999997</v>
      </c>
    </row>
    <row r="11" spans="2:18" x14ac:dyDescent="0.3">
      <c r="B11" t="s">
        <v>12</v>
      </c>
      <c r="C11" t="s">
        <v>24</v>
      </c>
      <c r="D11" s="3">
        <v>158</v>
      </c>
      <c r="E11" s="3">
        <v>433</v>
      </c>
      <c r="F11" s="3">
        <f>Table2[[#This Row],[Price ]]*Table2[[#This Row],[Qty]]</f>
        <v>68414</v>
      </c>
      <c r="G11" s="3">
        <f>Table2[[#This Row],[Price ]]*120%</f>
        <v>189.6</v>
      </c>
    </row>
    <row r="12" spans="2:18" x14ac:dyDescent="0.3">
      <c r="B12" t="s">
        <v>13</v>
      </c>
      <c r="C12" t="s">
        <v>25</v>
      </c>
      <c r="D12" s="3">
        <v>316</v>
      </c>
      <c r="E12" s="3">
        <v>361</v>
      </c>
      <c r="F12" s="3">
        <f>Table2[[#This Row],[Price ]]*Table2[[#This Row],[Qty]]</f>
        <v>114076</v>
      </c>
      <c r="G12" s="3">
        <f>Table2[[#This Row],[Price ]]*120%</f>
        <v>379.2</v>
      </c>
    </row>
    <row r="13" spans="2:18" x14ac:dyDescent="0.3">
      <c r="B13" t="s">
        <v>14</v>
      </c>
      <c r="C13" t="s">
        <v>32</v>
      </c>
      <c r="D13" s="3">
        <v>413</v>
      </c>
      <c r="E13" s="3">
        <v>381</v>
      </c>
      <c r="F13" s="3">
        <f>Table2[[#This Row],[Price ]]*Table2[[#This Row],[Qty]]</f>
        <v>157353</v>
      </c>
      <c r="G13" s="3">
        <f>Table2[[#This Row],[Price ]]*120%</f>
        <v>495.59999999999997</v>
      </c>
    </row>
    <row r="14" spans="2:18" x14ac:dyDescent="0.3">
      <c r="B14" t="s">
        <v>15</v>
      </c>
      <c r="C14" t="s">
        <v>26</v>
      </c>
      <c r="D14" s="3">
        <v>458</v>
      </c>
      <c r="E14" s="3">
        <v>346</v>
      </c>
      <c r="F14" s="3">
        <f>Table2[[#This Row],[Price ]]*Table2[[#This Row],[Qty]]</f>
        <v>158468</v>
      </c>
      <c r="G14" s="3">
        <f>Table2[[#This Row],[Price ]]*120%</f>
        <v>549.6</v>
      </c>
    </row>
    <row r="15" spans="2:18" x14ac:dyDescent="0.3">
      <c r="B15" t="s">
        <v>16</v>
      </c>
      <c r="C15" t="s">
        <v>33</v>
      </c>
      <c r="D15" s="3">
        <v>426</v>
      </c>
      <c r="E15" s="3">
        <v>320</v>
      </c>
      <c r="F15" s="3">
        <f>Table2[[#This Row],[Price ]]*Table2[[#This Row],[Qty]]</f>
        <v>136320</v>
      </c>
      <c r="G15" s="3">
        <f>Table2[[#This Row],[Price ]]*120%</f>
        <v>511.2</v>
      </c>
    </row>
    <row r="16" spans="2:18" x14ac:dyDescent="0.3">
      <c r="B16" t="s">
        <v>17</v>
      </c>
      <c r="C16" t="s">
        <v>27</v>
      </c>
      <c r="D16" s="3">
        <v>120</v>
      </c>
      <c r="E16" s="3">
        <v>284</v>
      </c>
      <c r="F16" s="3">
        <f>Table2[[#This Row],[Price ]]*Table2[[#This Row],[Qty]]</f>
        <v>34080</v>
      </c>
      <c r="G16" s="3">
        <f>Table2[[#This Row],[Price ]]*120%</f>
        <v>144</v>
      </c>
    </row>
    <row r="17" spans="2:7" x14ac:dyDescent="0.3">
      <c r="B17" t="s">
        <v>18</v>
      </c>
      <c r="C17" t="s">
        <v>28</v>
      </c>
      <c r="D17" s="3">
        <v>293</v>
      </c>
      <c r="E17" s="3">
        <v>444</v>
      </c>
      <c r="F17" s="3">
        <f>Table2[[#This Row],[Price ]]*Table2[[#This Row],[Qty]]</f>
        <v>130092</v>
      </c>
      <c r="G17" s="3">
        <f>Table2[[#This Row],[Price ]]*120%</f>
        <v>351.59999999999997</v>
      </c>
    </row>
    <row r="18" spans="2:7" x14ac:dyDescent="0.3">
      <c r="B18" t="s">
        <v>19</v>
      </c>
      <c r="C18" t="s">
        <v>29</v>
      </c>
      <c r="D18" s="3">
        <v>369</v>
      </c>
      <c r="E18" s="3">
        <v>214</v>
      </c>
      <c r="F18" s="3">
        <f>Table2[[#This Row],[Price ]]*Table2[[#This Row],[Qty]]</f>
        <v>78966</v>
      </c>
      <c r="G18" s="3">
        <f>Table2[[#This Row],[Price ]]*120%</f>
        <v>442.8</v>
      </c>
    </row>
    <row r="19" spans="2:7" x14ac:dyDescent="0.3">
      <c r="B19" t="s">
        <v>20</v>
      </c>
      <c r="C19" t="s">
        <v>30</v>
      </c>
      <c r="D19" s="3">
        <v>321</v>
      </c>
      <c r="E19" s="3">
        <v>359</v>
      </c>
      <c r="F19" s="3">
        <f>Table2[[#This Row],[Price ]]*Table2[[#This Row],[Qty]]</f>
        <v>115239</v>
      </c>
      <c r="G19" s="3">
        <f>Table2[[#This Row],[Price ]]*120%</f>
        <v>385.2</v>
      </c>
    </row>
    <row r="20" spans="2:7" x14ac:dyDescent="0.3">
      <c r="B20" t="s">
        <v>21</v>
      </c>
      <c r="C20" t="s">
        <v>31</v>
      </c>
      <c r="D20" s="3">
        <v>239</v>
      </c>
      <c r="E20" s="3">
        <v>215</v>
      </c>
      <c r="F20" s="3">
        <f>Table2[[#This Row],[Price ]]*Table2[[#This Row],[Qty]]</f>
        <v>51385</v>
      </c>
      <c r="G20" s="3">
        <f>Table2[[#This Row],[Price ]]*120%</f>
        <v>286.8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F7AD-AC9E-4CB7-8050-D607C458153F}">
  <dimension ref="B1:R21"/>
  <sheetViews>
    <sheetView tabSelected="1" zoomScaleNormal="100" workbookViewId="0">
      <selection activeCell="N19" sqref="N19"/>
    </sheetView>
  </sheetViews>
  <sheetFormatPr defaultRowHeight="14.4" x14ac:dyDescent="0.3"/>
  <cols>
    <col min="1" max="1" width="4.44140625" customWidth="1"/>
    <col min="2" max="2" width="12.5546875" customWidth="1"/>
    <col min="3" max="3" width="15.77734375" customWidth="1"/>
    <col min="4" max="4" width="15" customWidth="1"/>
    <col min="7" max="7" width="9.77734375" customWidth="1"/>
  </cols>
  <sheetData>
    <row r="1" spans="2:18" s="4" customFormat="1" ht="17.399999999999999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4" customForma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s="4" customForma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s="4" customForma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2:18" ht="20.399999999999999" thickBot="1" x14ac:dyDescent="0.45">
      <c r="B6" s="2" t="s">
        <v>1</v>
      </c>
      <c r="C6" s="2"/>
      <c r="D6" s="2"/>
    </row>
    <row r="7" spans="2:18" ht="15" thickTop="1" x14ac:dyDescent="0.3"/>
    <row r="8" spans="2:18" ht="28.2" customHeight="1" x14ac:dyDescent="0.3">
      <c r="B8" s="7" t="s">
        <v>34</v>
      </c>
      <c r="C8" s="7" t="s">
        <v>9</v>
      </c>
      <c r="D8" s="7" t="s">
        <v>8</v>
      </c>
      <c r="E8" s="7" t="s">
        <v>4</v>
      </c>
      <c r="F8" s="7" t="s">
        <v>5</v>
      </c>
      <c r="G8" s="7" t="s">
        <v>6</v>
      </c>
    </row>
    <row r="9" spans="2:18" x14ac:dyDescent="0.3">
      <c r="B9" s="8">
        <v>45591</v>
      </c>
      <c r="C9" t="s">
        <v>10</v>
      </c>
      <c r="D9" t="str">
        <f>IFERROR(VLOOKUP(C9,Table2[],2,),"")</f>
        <v>Apples</v>
      </c>
      <c r="E9">
        <f>IFERROR(VLOOKUP(C9,Table2[],3,),"")</f>
        <v>189</v>
      </c>
      <c r="F9">
        <v>10</v>
      </c>
      <c r="G9">
        <f>IFERROR(E9*F9,"")</f>
        <v>1890</v>
      </c>
    </row>
    <row r="10" spans="2:18" x14ac:dyDescent="0.3">
      <c r="B10" s="8">
        <v>45591</v>
      </c>
      <c r="C10" t="s">
        <v>11</v>
      </c>
      <c r="D10" t="str">
        <f>IFERROR(VLOOKUP(C10,Table2[],2,),"")</f>
        <v>Bananas</v>
      </c>
      <c r="E10">
        <f>IFERROR(VLOOKUP(C10,Table2[],3,),"")</f>
        <v>303</v>
      </c>
      <c r="F10">
        <v>20</v>
      </c>
      <c r="G10">
        <f t="shared" ref="G10:G15" si="0">IFERROR(E10*F10,"")</f>
        <v>6060</v>
      </c>
    </row>
    <row r="11" spans="2:18" x14ac:dyDescent="0.3">
      <c r="B11" s="8">
        <v>45591</v>
      </c>
      <c r="C11" t="s">
        <v>12</v>
      </c>
      <c r="D11" t="str">
        <f>IFERROR(VLOOKUP(C11,Table2[],2,),"")</f>
        <v>Bread</v>
      </c>
      <c r="E11">
        <f>IFERROR(VLOOKUP(C11,Table2[],3,),"")</f>
        <v>158</v>
      </c>
      <c r="F11">
        <v>21</v>
      </c>
      <c r="G11">
        <f t="shared" si="0"/>
        <v>3318</v>
      </c>
    </row>
    <row r="12" spans="2:18" x14ac:dyDescent="0.3">
      <c r="B12" s="8">
        <v>45591</v>
      </c>
      <c r="C12" t="s">
        <v>13</v>
      </c>
      <c r="D12" t="str">
        <f>IFERROR(VLOOKUP(C12,Table2[],2,),"")</f>
        <v>Milk</v>
      </c>
      <c r="E12">
        <f>IFERROR(VLOOKUP(C12,Table2[],3,),"")</f>
        <v>316</v>
      </c>
      <c r="F12">
        <v>35</v>
      </c>
      <c r="G12">
        <f t="shared" si="0"/>
        <v>11060</v>
      </c>
    </row>
    <row r="13" spans="2:18" x14ac:dyDescent="0.3">
      <c r="B13" s="8">
        <v>45592</v>
      </c>
      <c r="C13" t="s">
        <v>14</v>
      </c>
      <c r="D13" t="str">
        <f>IFERROR(VLOOKUP(C13,Table2[],2,),"")</f>
        <v>Aloo</v>
      </c>
      <c r="E13">
        <f>IFERROR(VLOOKUP(C13,Table2[],3,),"")</f>
        <v>413</v>
      </c>
      <c r="F13">
        <v>54</v>
      </c>
      <c r="G13">
        <f t="shared" si="0"/>
        <v>22302</v>
      </c>
    </row>
    <row r="14" spans="2:18" x14ac:dyDescent="0.3">
      <c r="B14" s="8">
        <v>45593</v>
      </c>
      <c r="C14" t="s">
        <v>15</v>
      </c>
      <c r="D14" t="str">
        <f>IFERROR(VLOOKUP(C14,Table2[],2,),"")</f>
        <v>Rice</v>
      </c>
      <c r="E14">
        <f>IFERROR(VLOOKUP(C14,Table2[],3,),"")</f>
        <v>458</v>
      </c>
      <c r="F14">
        <v>45</v>
      </c>
      <c r="G14">
        <f t="shared" si="0"/>
        <v>20610</v>
      </c>
    </row>
    <row r="15" spans="2:18" x14ac:dyDescent="0.3">
      <c r="B15" s="8">
        <v>45593</v>
      </c>
      <c r="C15" t="s">
        <v>16</v>
      </c>
      <c r="D15" t="str">
        <f>IFERROR(VLOOKUP(C15,Table2[],2,),"")</f>
        <v xml:space="preserve">pasta </v>
      </c>
      <c r="E15">
        <f>IFERROR(VLOOKUP(C15,Table2[],3,),"")</f>
        <v>426</v>
      </c>
      <c r="F15">
        <v>32</v>
      </c>
      <c r="G15">
        <f t="shared" si="0"/>
        <v>13632</v>
      </c>
    </row>
    <row r="16" spans="2:18" x14ac:dyDescent="0.3">
      <c r="B16" s="8">
        <v>45594</v>
      </c>
      <c r="C16" t="s">
        <v>17</v>
      </c>
      <c r="D16" t="str">
        <f>IFERROR(VLOOKUP(C16,Table2[],2,),"")</f>
        <v>Chicken</v>
      </c>
      <c r="E16">
        <f>IFERROR(VLOOKUP(C16,Table2[],3,),"")</f>
        <v>120</v>
      </c>
      <c r="F16">
        <v>24</v>
      </c>
      <c r="G16">
        <f t="shared" ref="G16:G17" si="1">IFERROR(E16*F16,"")</f>
        <v>2880</v>
      </c>
    </row>
    <row r="17" spans="2:7" x14ac:dyDescent="0.3">
      <c r="B17" s="8">
        <v>45595</v>
      </c>
      <c r="C17" t="s">
        <v>18</v>
      </c>
      <c r="D17" t="str">
        <f>IFERROR(VLOOKUP(C17,Table2[],2,),"")</f>
        <v>Flour</v>
      </c>
      <c r="E17">
        <f>IFERROR(VLOOKUP(C17,Table2[],3,),"")</f>
        <v>293</v>
      </c>
      <c r="F17">
        <v>35</v>
      </c>
      <c r="G17">
        <f t="shared" si="1"/>
        <v>10255</v>
      </c>
    </row>
    <row r="18" spans="2:7" x14ac:dyDescent="0.3">
      <c r="B18" s="8">
        <v>45591</v>
      </c>
      <c r="C18" t="s">
        <v>19</v>
      </c>
      <c r="D18" t="str">
        <f>IFERROR(VLOOKUP(C18,Table2[],2,),"")</f>
        <v>Sugar</v>
      </c>
      <c r="E18">
        <f>IFERROR(VLOOKUP(C18,Table2[],3,),"")</f>
        <v>369</v>
      </c>
      <c r="F18">
        <v>46</v>
      </c>
      <c r="G18">
        <f t="shared" ref="G18:G19" si="2">IFERROR(E18*F18,"")</f>
        <v>16974</v>
      </c>
    </row>
    <row r="19" spans="2:7" x14ac:dyDescent="0.3">
      <c r="B19" s="8">
        <v>45591</v>
      </c>
      <c r="C19" t="s">
        <v>20</v>
      </c>
      <c r="D19" t="str">
        <f>IFERROR(VLOOKUP(C19,Table2[],2,),"")</f>
        <v>Tomatoes</v>
      </c>
      <c r="E19">
        <f>IFERROR(VLOOKUP(C19,Table2[],3,),"")</f>
        <v>321</v>
      </c>
      <c r="F19">
        <v>45</v>
      </c>
      <c r="G19">
        <f t="shared" si="2"/>
        <v>14445</v>
      </c>
    </row>
    <row r="20" spans="2:7" x14ac:dyDescent="0.3">
      <c r="B20" s="8">
        <v>45591</v>
      </c>
      <c r="C20" t="s">
        <v>21</v>
      </c>
      <c r="D20" t="str">
        <f>IFERROR(VLOOKUP(C20,Table2[],2,),"")</f>
        <v>potato</v>
      </c>
      <c r="E20">
        <f>IFERROR(VLOOKUP(C20,Table2[],3,),"")</f>
        <v>239</v>
      </c>
      <c r="F20">
        <v>46</v>
      </c>
      <c r="G20">
        <f>IFERROR(E20*F20,"")</f>
        <v>10994</v>
      </c>
    </row>
    <row r="21" spans="2:7" x14ac:dyDescent="0.3">
      <c r="B21" s="8"/>
    </row>
  </sheetData>
  <dataValidations count="1">
    <dataValidation type="list" allowBlank="1" showInputMessage="1" showErrorMessage="1" sqref="C9:C20" xr:uid="{323D1169-9322-4A38-90CB-19FEE359EBF4}">
      <formula1>Product_code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E266-630B-4C59-B730-E0A4681F4178}">
  <dimension ref="B1:R20"/>
  <sheetViews>
    <sheetView zoomScaleNormal="100" workbookViewId="0"/>
  </sheetViews>
  <sheetFormatPr defaultRowHeight="14.4" x14ac:dyDescent="0.3"/>
  <cols>
    <col min="1" max="1" width="3" customWidth="1"/>
    <col min="2" max="2" width="14.109375" bestFit="1" customWidth="1"/>
    <col min="3" max="3" width="15.33203125" customWidth="1"/>
    <col min="4" max="4" width="16.21875" customWidth="1"/>
    <col min="5" max="5" width="15.5546875" customWidth="1"/>
    <col min="7" max="7" width="9.6640625" customWidth="1"/>
  </cols>
  <sheetData>
    <row r="1" spans="2:18" s="4" customFormat="1" ht="17.399999999999999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4" customForma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s="4" customForma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s="4" customForma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2:18" ht="20.399999999999999" thickBot="1" x14ac:dyDescent="0.45">
      <c r="B6" s="2" t="s">
        <v>3</v>
      </c>
      <c r="C6" s="2"/>
      <c r="D6" s="2"/>
    </row>
    <row r="7" spans="2:18" ht="15" thickTop="1" x14ac:dyDescent="0.3"/>
    <row r="8" spans="2:18" ht="29.4" customHeight="1" x14ac:dyDescent="0.3">
      <c r="B8" s="11" t="s">
        <v>34</v>
      </c>
      <c r="C8" s="11" t="s">
        <v>9</v>
      </c>
      <c r="D8" s="11" t="s">
        <v>8</v>
      </c>
      <c r="E8" s="11" t="s">
        <v>35</v>
      </c>
      <c r="F8" s="11" t="s">
        <v>5</v>
      </c>
      <c r="G8" s="12" t="s">
        <v>6</v>
      </c>
    </row>
    <row r="9" spans="2:18" x14ac:dyDescent="0.3">
      <c r="B9" s="9">
        <v>45591</v>
      </c>
      <c r="C9" t="s">
        <v>10</v>
      </c>
      <c r="D9" t="str">
        <f>VLOOKUP(C9,Table2[],2,0)</f>
        <v>Apples</v>
      </c>
      <c r="E9">
        <f>VLOOKUP(C9,Table2[],6,0)</f>
        <v>226.79999999999998</v>
      </c>
      <c r="F9">
        <v>71</v>
      </c>
      <c r="G9">
        <f>E9*F9</f>
        <v>16102.8</v>
      </c>
    </row>
    <row r="10" spans="2:18" x14ac:dyDescent="0.3">
      <c r="B10" s="9">
        <v>45591</v>
      </c>
      <c r="C10" t="s">
        <v>11</v>
      </c>
      <c r="D10" t="str">
        <f>VLOOKUP(C10,Table2[],2,0)</f>
        <v>Bananas</v>
      </c>
      <c r="E10">
        <f>VLOOKUP(C10,Table2[],6,0)</f>
        <v>363.59999999999997</v>
      </c>
      <c r="F10">
        <v>54</v>
      </c>
      <c r="G10">
        <f t="shared" ref="G10:G20" si="0">E10*F10</f>
        <v>19634.399999999998</v>
      </c>
    </row>
    <row r="11" spans="2:18" x14ac:dyDescent="0.3">
      <c r="B11" s="9">
        <v>45591</v>
      </c>
      <c r="C11" t="s">
        <v>12</v>
      </c>
      <c r="D11" t="str">
        <f>VLOOKUP(C11,Table2[],2,0)</f>
        <v>Bread</v>
      </c>
      <c r="E11">
        <f>VLOOKUP(C11,Table2[],6,0)</f>
        <v>189.6</v>
      </c>
      <c r="F11">
        <v>21</v>
      </c>
      <c r="G11">
        <f t="shared" si="0"/>
        <v>3981.6</v>
      </c>
    </row>
    <row r="12" spans="2:18" x14ac:dyDescent="0.3">
      <c r="B12" s="9">
        <v>45591</v>
      </c>
      <c r="C12" t="s">
        <v>13</v>
      </c>
      <c r="D12" t="str">
        <f>VLOOKUP(C12,Table2[],2,0)</f>
        <v>Milk</v>
      </c>
      <c r="E12">
        <f>VLOOKUP(C12,Table2[],6,0)</f>
        <v>379.2</v>
      </c>
      <c r="F12">
        <v>32</v>
      </c>
      <c r="G12">
        <f t="shared" si="0"/>
        <v>12134.4</v>
      </c>
    </row>
    <row r="13" spans="2:18" x14ac:dyDescent="0.3">
      <c r="B13" s="9">
        <v>45592</v>
      </c>
      <c r="C13" t="s">
        <v>14</v>
      </c>
      <c r="D13" t="str">
        <f>VLOOKUP(C13,Table2[],2,0)</f>
        <v>Aloo</v>
      </c>
      <c r="E13">
        <f>VLOOKUP(C13,Table2[],6,0)</f>
        <v>495.59999999999997</v>
      </c>
      <c r="F13">
        <v>12</v>
      </c>
      <c r="G13">
        <f t="shared" si="0"/>
        <v>5947.2</v>
      </c>
    </row>
    <row r="14" spans="2:18" x14ac:dyDescent="0.3">
      <c r="B14" s="9">
        <v>45593</v>
      </c>
      <c r="C14" t="s">
        <v>15</v>
      </c>
      <c r="D14" t="str">
        <f>VLOOKUP(C14,Table2[],2,0)</f>
        <v>Rice</v>
      </c>
      <c r="E14">
        <f>VLOOKUP(C14,Table2[],6,0)</f>
        <v>549.6</v>
      </c>
      <c r="F14">
        <v>45</v>
      </c>
      <c r="G14">
        <f t="shared" si="0"/>
        <v>24732</v>
      </c>
    </row>
    <row r="15" spans="2:18" x14ac:dyDescent="0.3">
      <c r="B15" s="9">
        <v>45593</v>
      </c>
      <c r="C15" t="s">
        <v>16</v>
      </c>
      <c r="D15" t="str">
        <f>VLOOKUP(C15,Table2[],2,0)</f>
        <v xml:space="preserve">pasta </v>
      </c>
      <c r="E15">
        <f>VLOOKUP(C15,Table2[],6,0)</f>
        <v>511.2</v>
      </c>
      <c r="F15">
        <v>45</v>
      </c>
      <c r="G15">
        <f t="shared" si="0"/>
        <v>23004</v>
      </c>
    </row>
    <row r="16" spans="2:18" x14ac:dyDescent="0.3">
      <c r="B16" s="9">
        <v>45594</v>
      </c>
      <c r="C16" t="s">
        <v>17</v>
      </c>
      <c r="D16" t="str">
        <f>VLOOKUP(C16,Table2[],2,0)</f>
        <v>Chicken</v>
      </c>
      <c r="E16">
        <f>VLOOKUP(C16,Table2[],6,0)</f>
        <v>144</v>
      </c>
      <c r="F16">
        <v>45</v>
      </c>
      <c r="G16">
        <f t="shared" si="0"/>
        <v>6480</v>
      </c>
    </row>
    <row r="17" spans="2:7" x14ac:dyDescent="0.3">
      <c r="B17" s="9">
        <v>45595</v>
      </c>
      <c r="C17" t="s">
        <v>18</v>
      </c>
      <c r="D17" t="str">
        <f>VLOOKUP(C17,Table2[],2,0)</f>
        <v>Flour</v>
      </c>
      <c r="E17">
        <f>VLOOKUP(C17,Table2[],6,0)</f>
        <v>351.59999999999997</v>
      </c>
      <c r="F17">
        <v>12</v>
      </c>
      <c r="G17">
        <f t="shared" si="0"/>
        <v>4219.2</v>
      </c>
    </row>
    <row r="18" spans="2:7" x14ac:dyDescent="0.3">
      <c r="B18" s="9">
        <v>45591</v>
      </c>
      <c r="C18" t="s">
        <v>19</v>
      </c>
      <c r="D18" t="str">
        <f>VLOOKUP(C18,Table2[],2,0)</f>
        <v>Sugar</v>
      </c>
      <c r="E18">
        <f>VLOOKUP(C18,Table2[],6,0)</f>
        <v>442.8</v>
      </c>
      <c r="F18">
        <v>23</v>
      </c>
      <c r="G18">
        <f t="shared" si="0"/>
        <v>10184.4</v>
      </c>
    </row>
    <row r="19" spans="2:7" x14ac:dyDescent="0.3">
      <c r="B19" s="9">
        <v>45591</v>
      </c>
      <c r="C19" t="s">
        <v>20</v>
      </c>
      <c r="D19" t="str">
        <f>VLOOKUP(C19,Table2[],2,0)</f>
        <v>Tomatoes</v>
      </c>
      <c r="E19">
        <f>VLOOKUP(C19,Table2[],6,0)</f>
        <v>385.2</v>
      </c>
      <c r="F19">
        <v>10</v>
      </c>
      <c r="G19">
        <f t="shared" si="0"/>
        <v>3852</v>
      </c>
    </row>
    <row r="20" spans="2:7" x14ac:dyDescent="0.3">
      <c r="B20" s="10">
        <v>45591</v>
      </c>
      <c r="C20" t="s">
        <v>21</v>
      </c>
      <c r="D20" t="str">
        <f>VLOOKUP(C20,Table2[],2,0)</f>
        <v>potato</v>
      </c>
      <c r="E20">
        <f>VLOOKUP(C20,Table2[],6,0)</f>
        <v>286.8</v>
      </c>
      <c r="F20">
        <v>12</v>
      </c>
      <c r="G20">
        <f t="shared" si="0"/>
        <v>3441.6000000000004</v>
      </c>
    </row>
  </sheetData>
  <phoneticPr fontId="3" type="noConversion"/>
  <dataValidations count="1">
    <dataValidation type="list" allowBlank="1" showInputMessage="1" showErrorMessage="1" sqref="C9:C20" xr:uid="{AF1F3F35-3225-4EE2-82DC-9558FD3490F7}">
      <formula1>Product_code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A53F-2019-4112-A070-B16544F50AD6}">
  <dimension ref="B1:R20"/>
  <sheetViews>
    <sheetView zoomScaleNormal="100" workbookViewId="0"/>
  </sheetViews>
  <sheetFormatPr defaultRowHeight="14.4" x14ac:dyDescent="0.3"/>
  <cols>
    <col min="1" max="1" width="3" customWidth="1"/>
    <col min="2" max="2" width="16.33203125" bestFit="1" customWidth="1"/>
    <col min="3" max="3" width="16.44140625" customWidth="1"/>
    <col min="4" max="4" width="7.5546875" bestFit="1" customWidth="1"/>
    <col min="5" max="5" width="16.5546875" customWidth="1"/>
    <col min="6" max="6" width="19" customWidth="1"/>
    <col min="7" max="7" width="15.21875" customWidth="1"/>
    <col min="8" max="8" width="10.88671875" customWidth="1"/>
    <col min="9" max="9" width="9.77734375" customWidth="1"/>
  </cols>
  <sheetData>
    <row r="1" spans="2:18" s="4" customFormat="1" ht="17.399999999999999" customHeight="1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4" customFormat="1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s="4" customForma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s="4" customForma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6" spans="2:18" ht="20.399999999999999" thickBot="1" x14ac:dyDescent="0.45">
      <c r="B6" s="2" t="s">
        <v>2</v>
      </c>
      <c r="C6" s="2"/>
      <c r="D6" s="2"/>
    </row>
    <row r="7" spans="2:18" ht="15" thickTop="1" x14ac:dyDescent="0.3"/>
    <row r="8" spans="2:18" ht="32.4" customHeight="1" x14ac:dyDescent="0.3">
      <c r="B8" s="13" t="s">
        <v>9</v>
      </c>
      <c r="C8" s="11" t="s">
        <v>8</v>
      </c>
      <c r="D8" s="11" t="s">
        <v>39</v>
      </c>
      <c r="E8" s="11" t="s">
        <v>0</v>
      </c>
      <c r="F8" s="11" t="s">
        <v>36</v>
      </c>
      <c r="G8" s="12" t="s">
        <v>37</v>
      </c>
      <c r="H8" s="13" t="s">
        <v>38</v>
      </c>
      <c r="I8" s="11" t="s">
        <v>6</v>
      </c>
    </row>
    <row r="9" spans="2:18" x14ac:dyDescent="0.3">
      <c r="B9" s="6" t="s">
        <v>10</v>
      </c>
      <c r="C9" s="6" t="s">
        <v>22</v>
      </c>
      <c r="D9" s="6">
        <v>189</v>
      </c>
      <c r="E9" s="5">
        <f>SUMIF(Table2[Product Code],Table5[[#This Row],[Product Code]],Table2[Qty])</f>
        <v>308</v>
      </c>
      <c r="F9" s="5">
        <f>SUMIF(Table3[Product Code],Table5[[#This Row],[Product Code]],Table3[Qty])</f>
        <v>10</v>
      </c>
      <c r="G9" s="5">
        <f>SUMIF(Table4[Product Code],Table5[[#This Row],[Product Code]],Table4[Qty])</f>
        <v>71</v>
      </c>
      <c r="H9" s="5">
        <f>Table5[[#This Row],[Opening Stock]]+Table5[[#This Row],[purchase  stock ]]-Table5[[#This Row],[Sales Stocks]]</f>
        <v>247</v>
      </c>
      <c r="I9" s="5">
        <f>Table5[[#This Row],[ Price ]]+Table5[[#This Row],[Balance ]]</f>
        <v>436</v>
      </c>
    </row>
    <row r="10" spans="2:18" x14ac:dyDescent="0.3">
      <c r="B10" s="6" t="s">
        <v>11</v>
      </c>
      <c r="C10" s="6" t="s">
        <v>23</v>
      </c>
      <c r="D10" s="6">
        <v>303</v>
      </c>
      <c r="E10" s="5">
        <f>SUMIF(Table2[Product Code],Table5[[#This Row],[Product Code]],Table2[Qty])</f>
        <v>495</v>
      </c>
      <c r="F10" s="5">
        <f>SUMIF(Table3[Product Code],Table5[[#This Row],[Product Code]],Table3[Qty])</f>
        <v>20</v>
      </c>
      <c r="G10" s="5">
        <f>SUMIF(Table4[Product Code],Table5[[#This Row],[Product Code]],Table4[Qty])</f>
        <v>54</v>
      </c>
      <c r="H10" s="5">
        <f>Table5[[#This Row],[Opening Stock]]+Table5[[#This Row],[purchase  stock ]]-Table5[[#This Row],[Sales Stocks]]</f>
        <v>461</v>
      </c>
      <c r="I10" s="5">
        <f>Table5[[#This Row],[ Price ]]+Table5[[#This Row],[Balance ]]</f>
        <v>764</v>
      </c>
    </row>
    <row r="11" spans="2:18" x14ac:dyDescent="0.3">
      <c r="B11" s="6" t="s">
        <v>12</v>
      </c>
      <c r="C11" s="6" t="s">
        <v>24</v>
      </c>
      <c r="D11" s="6">
        <v>158</v>
      </c>
      <c r="E11" s="5">
        <f>SUMIF(Table2[Product Code],Table5[[#This Row],[Product Code]],Table2[Qty])</f>
        <v>433</v>
      </c>
      <c r="F11" s="5">
        <f>SUMIF(Table3[Product Code],Table5[[#This Row],[Product Code]],Table3[Qty])</f>
        <v>21</v>
      </c>
      <c r="G11" s="5">
        <f>SUMIF(Table4[Product Code],Table5[[#This Row],[Product Code]],Table4[Qty])</f>
        <v>21</v>
      </c>
      <c r="H11" s="5">
        <f>Table5[[#This Row],[Opening Stock]]+Table5[[#This Row],[purchase  stock ]]-Table5[[#This Row],[Sales Stocks]]</f>
        <v>433</v>
      </c>
      <c r="I11" s="5">
        <f>Table5[[#This Row],[ Price ]]+Table5[[#This Row],[Balance ]]</f>
        <v>591</v>
      </c>
    </row>
    <row r="12" spans="2:18" x14ac:dyDescent="0.3">
      <c r="B12" s="6" t="s">
        <v>13</v>
      </c>
      <c r="C12" s="6" t="s">
        <v>25</v>
      </c>
      <c r="D12" s="6">
        <v>316</v>
      </c>
      <c r="E12" s="5">
        <f>SUMIF(Table2[Product Code],Table5[[#This Row],[Product Code]],Table2[Qty])</f>
        <v>361</v>
      </c>
      <c r="F12" s="5">
        <f>SUMIF(Table3[Product Code],Table5[[#This Row],[Product Code]],Table3[Qty])</f>
        <v>35</v>
      </c>
      <c r="G12" s="5">
        <f>SUMIF(Table4[Product Code],Table5[[#This Row],[Product Code]],Table4[Qty])</f>
        <v>32</v>
      </c>
      <c r="H12" s="5">
        <f>Table5[[#This Row],[Opening Stock]]+Table5[[#This Row],[purchase  stock ]]-Table5[[#This Row],[Sales Stocks]]</f>
        <v>364</v>
      </c>
      <c r="I12" s="5">
        <f>Table5[[#This Row],[ Price ]]+Table5[[#This Row],[Balance ]]</f>
        <v>680</v>
      </c>
    </row>
    <row r="13" spans="2:18" x14ac:dyDescent="0.3">
      <c r="B13" s="6" t="s">
        <v>14</v>
      </c>
      <c r="C13" s="6" t="s">
        <v>32</v>
      </c>
      <c r="D13" s="6">
        <v>413</v>
      </c>
      <c r="E13" s="5">
        <f>SUMIF(Table2[Product Code],Table5[[#This Row],[Product Code]],Table2[Qty])</f>
        <v>381</v>
      </c>
      <c r="F13" s="5">
        <f>SUMIF(Table3[Product Code],Table5[[#This Row],[Product Code]],Table3[Qty])</f>
        <v>54</v>
      </c>
      <c r="G13" s="5">
        <f>SUMIF(Table4[Product Code],Table5[[#This Row],[Product Code]],Table4[Qty])</f>
        <v>12</v>
      </c>
      <c r="H13" s="5">
        <f>Table5[[#This Row],[Opening Stock]]+Table5[[#This Row],[purchase  stock ]]-Table5[[#This Row],[Sales Stocks]]</f>
        <v>423</v>
      </c>
      <c r="I13" s="5">
        <f>Table5[[#This Row],[ Price ]]+Table5[[#This Row],[Balance ]]</f>
        <v>836</v>
      </c>
    </row>
    <row r="14" spans="2:18" x14ac:dyDescent="0.3">
      <c r="B14" s="6" t="s">
        <v>15</v>
      </c>
      <c r="C14" s="6" t="s">
        <v>26</v>
      </c>
      <c r="D14" s="6">
        <v>458</v>
      </c>
      <c r="E14" s="5">
        <f>SUMIF(Table2[Product Code],Table5[[#This Row],[Product Code]],Table2[Qty])</f>
        <v>346</v>
      </c>
      <c r="F14" s="5">
        <f>SUMIF(Table3[Product Code],Table5[[#This Row],[Product Code]],Table3[Qty])</f>
        <v>45</v>
      </c>
      <c r="G14" s="5">
        <f>SUMIF(Table4[Product Code],Table5[[#This Row],[Product Code]],Table4[Qty])</f>
        <v>45</v>
      </c>
      <c r="H14" s="5">
        <f>Table5[[#This Row],[Opening Stock]]+Table5[[#This Row],[purchase  stock ]]-Table5[[#This Row],[Sales Stocks]]</f>
        <v>346</v>
      </c>
      <c r="I14" s="5">
        <f>Table5[[#This Row],[ Price ]]+Table5[[#This Row],[Balance ]]</f>
        <v>804</v>
      </c>
    </row>
    <row r="15" spans="2:18" x14ac:dyDescent="0.3">
      <c r="B15" s="6" t="s">
        <v>16</v>
      </c>
      <c r="C15" s="6" t="s">
        <v>33</v>
      </c>
      <c r="D15" s="6">
        <v>426</v>
      </c>
      <c r="E15" s="5">
        <f>SUMIF(Table2[Product Code],Table5[[#This Row],[Product Code]],Table2[Qty])</f>
        <v>320</v>
      </c>
      <c r="F15" s="5">
        <f>SUMIF(Table3[Product Code],Table5[[#This Row],[Product Code]],Table3[Qty])</f>
        <v>32</v>
      </c>
      <c r="G15" s="5">
        <f>SUMIF(Table4[Product Code],Table5[[#This Row],[Product Code]],Table4[Qty])</f>
        <v>45</v>
      </c>
      <c r="H15" s="5">
        <f>Table5[[#This Row],[Opening Stock]]+Table5[[#This Row],[purchase  stock ]]-Table5[[#This Row],[Sales Stocks]]</f>
        <v>307</v>
      </c>
      <c r="I15" s="5">
        <f>Table5[[#This Row],[ Price ]]+Table5[[#This Row],[Balance ]]</f>
        <v>733</v>
      </c>
    </row>
    <row r="16" spans="2:18" x14ac:dyDescent="0.3">
      <c r="B16" s="6" t="s">
        <v>17</v>
      </c>
      <c r="C16" s="6" t="s">
        <v>27</v>
      </c>
      <c r="D16" s="6">
        <v>120</v>
      </c>
      <c r="E16" s="5">
        <f>SUMIF(Table2[Product Code],Table5[[#This Row],[Product Code]],Table2[Qty])</f>
        <v>284</v>
      </c>
      <c r="F16" s="5">
        <f>SUMIF(Table3[Product Code],Table5[[#This Row],[Product Code]],Table3[Qty])</f>
        <v>24</v>
      </c>
      <c r="G16" s="5">
        <f>SUMIF(Table4[Product Code],Table5[[#This Row],[Product Code]],Table4[Qty])</f>
        <v>45</v>
      </c>
      <c r="H16" s="5">
        <f>Table5[[#This Row],[Opening Stock]]+Table5[[#This Row],[purchase  stock ]]-Table5[[#This Row],[Sales Stocks]]</f>
        <v>263</v>
      </c>
      <c r="I16" s="5">
        <f>Table5[[#This Row],[ Price ]]+Table5[[#This Row],[Balance ]]</f>
        <v>383</v>
      </c>
    </row>
    <row r="17" spans="2:9" x14ac:dyDescent="0.3">
      <c r="B17" s="6" t="s">
        <v>18</v>
      </c>
      <c r="C17" s="6" t="s">
        <v>28</v>
      </c>
      <c r="D17" s="6">
        <v>293</v>
      </c>
      <c r="E17" s="5">
        <f>SUMIF(Table2[Product Code],Table5[[#This Row],[Product Code]],Table2[Qty])</f>
        <v>444</v>
      </c>
      <c r="F17" s="5">
        <f>SUMIF(Table3[Product Code],Table5[[#This Row],[Product Code]],Table3[Qty])</f>
        <v>35</v>
      </c>
      <c r="G17" s="5">
        <f>SUMIF(Table4[Product Code],Table5[[#This Row],[Product Code]],Table4[Qty])</f>
        <v>12</v>
      </c>
      <c r="H17" s="5">
        <f>Table5[[#This Row],[Opening Stock]]+Table5[[#This Row],[purchase  stock ]]-Table5[[#This Row],[Sales Stocks]]</f>
        <v>467</v>
      </c>
      <c r="I17" s="5">
        <f>Table5[[#This Row],[ Price ]]+Table5[[#This Row],[Balance ]]</f>
        <v>760</v>
      </c>
    </row>
    <row r="18" spans="2:9" x14ac:dyDescent="0.3">
      <c r="B18" s="6" t="s">
        <v>19</v>
      </c>
      <c r="C18" s="6" t="s">
        <v>29</v>
      </c>
      <c r="D18" s="6">
        <v>369</v>
      </c>
      <c r="E18" s="5">
        <f>SUMIF(Table2[Product Code],Table5[[#This Row],[Product Code]],Table2[Qty])</f>
        <v>214</v>
      </c>
      <c r="F18" s="5">
        <f>SUMIF(Table3[Product Code],Table5[[#This Row],[Product Code]],Table3[Qty])</f>
        <v>46</v>
      </c>
      <c r="G18" s="5">
        <f>SUMIF(Table4[Product Code],Table5[[#This Row],[Product Code]],Table4[Qty])</f>
        <v>23</v>
      </c>
      <c r="H18" s="5">
        <f>Table5[[#This Row],[Opening Stock]]+Table5[[#This Row],[purchase  stock ]]-Table5[[#This Row],[Sales Stocks]]</f>
        <v>237</v>
      </c>
      <c r="I18" s="5">
        <f>Table5[[#This Row],[ Price ]]+Table5[[#This Row],[Balance ]]</f>
        <v>606</v>
      </c>
    </row>
    <row r="19" spans="2:9" x14ac:dyDescent="0.3">
      <c r="B19" s="6" t="s">
        <v>20</v>
      </c>
      <c r="C19" s="6" t="s">
        <v>30</v>
      </c>
      <c r="D19" s="6">
        <v>321</v>
      </c>
      <c r="E19" s="5">
        <f>SUMIF(Table2[Product Code],Table5[[#This Row],[Product Code]],Table2[Qty])</f>
        <v>359</v>
      </c>
      <c r="F19" s="5">
        <f>SUMIF(Table3[Product Code],Table5[[#This Row],[Product Code]],Table3[Qty])</f>
        <v>45</v>
      </c>
      <c r="G19" s="5">
        <f>SUMIF(Table4[Product Code],Table5[[#This Row],[Product Code]],Table4[Qty])</f>
        <v>10</v>
      </c>
      <c r="H19" s="5">
        <f>Table5[[#This Row],[Opening Stock]]+Table5[[#This Row],[purchase  stock ]]-Table5[[#This Row],[Sales Stocks]]</f>
        <v>394</v>
      </c>
      <c r="I19" s="5">
        <f>Table5[[#This Row],[ Price ]]+Table5[[#This Row],[Balance ]]</f>
        <v>715</v>
      </c>
    </row>
    <row r="20" spans="2:9" x14ac:dyDescent="0.3">
      <c r="B20" s="6" t="s">
        <v>21</v>
      </c>
      <c r="C20" s="6" t="s">
        <v>31</v>
      </c>
      <c r="D20" s="6">
        <v>239</v>
      </c>
      <c r="E20" s="5">
        <f>SUMIF(Table2[Product Code],Table5[[#This Row],[Product Code]],Table2[Qty])</f>
        <v>215</v>
      </c>
      <c r="F20" s="5">
        <f>SUMIF(Table3[Product Code],Table5[[#This Row],[Product Code]],Table3[Qty])</f>
        <v>46</v>
      </c>
      <c r="G20" s="5">
        <f>SUMIF(Table4[Product Code],Table5[[#This Row],[Product Code]],Table4[Qty])</f>
        <v>12</v>
      </c>
      <c r="H20" s="5">
        <f>Table5[[#This Row],[Opening Stock]]+Table5[[#This Row],[purchase  stock ]]-Table5[[#This Row],[Sales Stocks]]</f>
        <v>249</v>
      </c>
      <c r="I20" s="5">
        <f>Table5[[#This Row],[ Price ]]+Table5[[#This Row],[Balance ]]</f>
        <v>488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Openinig Stock </vt:lpstr>
      <vt:lpstr>Purchase Stock </vt:lpstr>
      <vt:lpstr>Sales Stock</vt:lpstr>
      <vt:lpstr>Closing stock</vt:lpstr>
      <vt:lpstr>Product_code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reyaz ahamad</cp:lastModifiedBy>
  <dcterms:created xsi:type="dcterms:W3CDTF">2024-10-16T04:40:22Z</dcterms:created>
  <dcterms:modified xsi:type="dcterms:W3CDTF">2024-10-16T09:11:18Z</dcterms:modified>
</cp:coreProperties>
</file>