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GNACI_STUFF\FOOTBALL\Football Results To League Table\"/>
    </mc:Choice>
  </mc:AlternateContent>
  <xr:revisionPtr revIDLastSave="0" documentId="13_ncr:1_{7D960AA0-A226-4FE3-AA71-7C2C9C87254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tandings_Clean_Badges" sheetId="1" r:id="rId1"/>
    <sheet name="League_Standings" sheetId="2" r:id="rId2"/>
    <sheet name="Matchdays" sheetId="3" r:id="rId3"/>
    <sheet name="Fixtures" sheetId="4" r:id="rId4"/>
    <sheet name="Prueb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G8" i="3" s="1"/>
  <c r="D9" i="4"/>
  <c r="G9" i="3" s="1"/>
  <c r="D10" i="4"/>
  <c r="D11" i="4"/>
  <c r="G11" i="3" s="1"/>
  <c r="D12" i="4"/>
  <c r="G12" i="3" s="1"/>
  <c r="D13" i="4"/>
  <c r="D14" i="4"/>
  <c r="D15" i="4"/>
  <c r="G15" i="3" s="1"/>
  <c r="D16" i="4"/>
  <c r="G16" i="3" s="1"/>
  <c r="C16" i="3" s="1"/>
  <c r="D17" i="4"/>
  <c r="D18" i="4"/>
  <c r="G18" i="3" s="1"/>
  <c r="D19" i="4"/>
  <c r="G19" i="3" s="1"/>
  <c r="D20" i="4"/>
  <c r="G20" i="3" s="1"/>
  <c r="D21" i="4"/>
  <c r="G21" i="3" s="1"/>
  <c r="D22" i="4"/>
  <c r="G22" i="3" s="1"/>
  <c r="D23" i="4"/>
  <c r="D24" i="4"/>
  <c r="D25" i="4"/>
  <c r="D26" i="4"/>
  <c r="D27" i="4"/>
  <c r="D28" i="4"/>
  <c r="G28" i="3" s="1"/>
  <c r="D29" i="4"/>
  <c r="D30" i="4"/>
  <c r="D31" i="4"/>
  <c r="G31" i="3" s="1"/>
  <c r="D32" i="4"/>
  <c r="G32" i="3" s="1"/>
  <c r="D33" i="4"/>
  <c r="D34" i="4"/>
  <c r="G34" i="3" s="1"/>
  <c r="D35" i="4"/>
  <c r="G35" i="3" s="1"/>
  <c r="D36" i="4"/>
  <c r="D37" i="4"/>
  <c r="G37" i="3" s="1"/>
  <c r="D38" i="4"/>
  <c r="G38" i="3" s="1"/>
  <c r="D39" i="4"/>
  <c r="G39" i="3" s="1"/>
  <c r="D40" i="4"/>
  <c r="G40" i="3" s="1"/>
  <c r="D41" i="4"/>
  <c r="G41" i="3" s="1"/>
  <c r="D42" i="4"/>
  <c r="G42" i="3" s="1"/>
  <c r="D43" i="4"/>
  <c r="D44" i="4"/>
  <c r="D45" i="4"/>
  <c r="D46" i="4"/>
  <c r="G46" i="3" s="1"/>
  <c r="C46" i="3" s="1"/>
  <c r="D47" i="4"/>
  <c r="D48" i="4"/>
  <c r="D49" i="4"/>
  <c r="G49" i="3" s="1"/>
  <c r="D50" i="4"/>
  <c r="D51" i="4"/>
  <c r="D52" i="4"/>
  <c r="G52" i="3" s="1"/>
  <c r="D53" i="4"/>
  <c r="G53" i="3" s="1"/>
  <c r="D54" i="4"/>
  <c r="D55" i="4"/>
  <c r="G55" i="3" s="1"/>
  <c r="D56" i="4"/>
  <c r="G56" i="3" s="1"/>
  <c r="D57" i="4"/>
  <c r="G57" i="3" s="1"/>
  <c r="D58" i="4"/>
  <c r="G58" i="3" s="1"/>
  <c r="D59" i="4"/>
  <c r="G59" i="3" s="1"/>
  <c r="D60" i="4"/>
  <c r="G60" i="3" s="1"/>
  <c r="D61" i="4"/>
  <c r="G61" i="3" s="1"/>
  <c r="C61" i="3" s="1"/>
  <c r="D62" i="4"/>
  <c r="G62" i="3" s="1"/>
  <c r="D63" i="4"/>
  <c r="D64" i="4"/>
  <c r="D65" i="4"/>
  <c r="D66" i="4"/>
  <c r="D67" i="4"/>
  <c r="D68" i="4"/>
  <c r="G68" i="3" s="1"/>
  <c r="D69" i="4"/>
  <c r="D70" i="4"/>
  <c r="D71" i="4"/>
  <c r="G71" i="3" s="1"/>
  <c r="C71" i="3" s="1"/>
  <c r="D72" i="4"/>
  <c r="D73" i="4"/>
  <c r="G73" i="3" s="1"/>
  <c r="C73" i="3" s="1"/>
  <c r="D74" i="4"/>
  <c r="G74" i="3" s="1"/>
  <c r="D75" i="4"/>
  <c r="D76" i="4"/>
  <c r="G76" i="3" s="1"/>
  <c r="D77" i="4"/>
  <c r="G77" i="3" s="1"/>
  <c r="D78" i="4"/>
  <c r="G78" i="3" s="1"/>
  <c r="D79" i="4"/>
  <c r="G79" i="3" s="1"/>
  <c r="D80" i="4"/>
  <c r="G80" i="3" s="1"/>
  <c r="D81" i="4"/>
  <c r="G81" i="3" s="1"/>
  <c r="D82" i="4"/>
  <c r="G82" i="3" s="1"/>
  <c r="D83" i="4"/>
  <c r="D84" i="4"/>
  <c r="D85" i="4"/>
  <c r="D86" i="4"/>
  <c r="D87" i="4"/>
  <c r="D88" i="4"/>
  <c r="D89" i="4"/>
  <c r="D90" i="4"/>
  <c r="G90" i="3" s="1"/>
  <c r="D91" i="4"/>
  <c r="D92" i="4"/>
  <c r="G92" i="3" s="1"/>
  <c r="D93" i="4"/>
  <c r="G93" i="3" s="1"/>
  <c r="D94" i="4"/>
  <c r="D95" i="4"/>
  <c r="G95" i="3" s="1"/>
  <c r="D96" i="4"/>
  <c r="G96" i="3" s="1"/>
  <c r="D97" i="4"/>
  <c r="G97" i="3" s="1"/>
  <c r="C97" i="3" s="1"/>
  <c r="D98" i="4"/>
  <c r="D99" i="4"/>
  <c r="G99" i="3" s="1"/>
  <c r="D100" i="4"/>
  <c r="G100" i="3" s="1"/>
  <c r="D101" i="4"/>
  <c r="G101" i="3" s="1"/>
  <c r="D102" i="4"/>
  <c r="G102" i="3" s="1"/>
  <c r="D103" i="4"/>
  <c r="D104" i="4"/>
  <c r="D105" i="4"/>
  <c r="D106" i="4"/>
  <c r="D107" i="4"/>
  <c r="D108" i="4"/>
  <c r="G108" i="3" s="1"/>
  <c r="D109" i="4"/>
  <c r="D110" i="4"/>
  <c r="D111" i="4"/>
  <c r="G111" i="3" s="1"/>
  <c r="D112" i="4"/>
  <c r="D113" i="4"/>
  <c r="D114" i="4"/>
  <c r="G114" i="3" s="1"/>
  <c r="D115" i="4"/>
  <c r="G115" i="3" s="1"/>
  <c r="D116" i="4"/>
  <c r="D117" i="4"/>
  <c r="G117" i="3" s="1"/>
  <c r="D118" i="4"/>
  <c r="G118" i="3" s="1"/>
  <c r="D119" i="4"/>
  <c r="D120" i="4"/>
  <c r="G120" i="3" s="1"/>
  <c r="D121" i="4"/>
  <c r="G121" i="3" s="1"/>
  <c r="D122" i="4"/>
  <c r="D123" i="4"/>
  <c r="D124" i="4"/>
  <c r="D125" i="4"/>
  <c r="D126" i="4"/>
  <c r="D127" i="4"/>
  <c r="G127" i="3" s="1"/>
  <c r="D128" i="4"/>
  <c r="D129" i="4"/>
  <c r="D130" i="4"/>
  <c r="G130" i="3" s="1"/>
  <c r="D131" i="4"/>
  <c r="D132" i="4"/>
  <c r="D133" i="4"/>
  <c r="G133" i="3" s="1"/>
  <c r="D134" i="4"/>
  <c r="D135" i="4"/>
  <c r="G135" i="3" s="1"/>
  <c r="D136" i="4"/>
  <c r="G136" i="3" s="1"/>
  <c r="D137" i="4"/>
  <c r="D138" i="4"/>
  <c r="G138" i="3" s="1"/>
  <c r="D139" i="4"/>
  <c r="G139" i="3" s="1"/>
  <c r="D140" i="4"/>
  <c r="D141" i="4"/>
  <c r="G141" i="3" s="1"/>
  <c r="D142" i="4"/>
  <c r="G142" i="3" s="1"/>
  <c r="D143" i="4"/>
  <c r="D144" i="4"/>
  <c r="D145" i="4"/>
  <c r="D146" i="4"/>
  <c r="D147" i="4"/>
  <c r="D148" i="4"/>
  <c r="G148" i="3" s="1"/>
  <c r="C148" i="3" s="1"/>
  <c r="D149" i="4"/>
  <c r="D150" i="4"/>
  <c r="D151" i="4"/>
  <c r="G151" i="3" s="1"/>
  <c r="D152" i="4"/>
  <c r="G152" i="3" s="1"/>
  <c r="D153" i="4"/>
  <c r="D154" i="4"/>
  <c r="G154" i="3" s="1"/>
  <c r="D155" i="4"/>
  <c r="G155" i="3" s="1"/>
  <c r="D156" i="4"/>
  <c r="D157" i="4"/>
  <c r="G157" i="3" s="1"/>
  <c r="D158" i="4"/>
  <c r="G158" i="3" s="1"/>
  <c r="D159" i="4"/>
  <c r="D160" i="4"/>
  <c r="G160" i="3" s="1"/>
  <c r="D161" i="4"/>
  <c r="G161" i="3" s="1"/>
  <c r="D162" i="4"/>
  <c r="G162" i="3" s="1"/>
  <c r="D163" i="4"/>
  <c r="D164" i="4"/>
  <c r="D165" i="4"/>
  <c r="D166" i="4"/>
  <c r="D167" i="4"/>
  <c r="D168" i="4"/>
  <c r="G168" i="3" s="1"/>
  <c r="D169" i="4"/>
  <c r="D170" i="4"/>
  <c r="G170" i="3" s="1"/>
  <c r="D171" i="4"/>
  <c r="D172" i="4"/>
  <c r="D173" i="4"/>
  <c r="G173" i="3" s="1"/>
  <c r="C173" i="3" s="1"/>
  <c r="D174" i="4"/>
  <c r="G174" i="3" s="1"/>
  <c r="D175" i="4"/>
  <c r="D176" i="4"/>
  <c r="G176" i="3" s="1"/>
  <c r="D177" i="4"/>
  <c r="G177" i="3" s="1"/>
  <c r="D178" i="4"/>
  <c r="G178" i="3" s="1"/>
  <c r="D179" i="4"/>
  <c r="D180" i="4"/>
  <c r="G180" i="3" s="1"/>
  <c r="D181" i="4"/>
  <c r="G181" i="3" s="1"/>
  <c r="D182" i="4"/>
  <c r="G182" i="3" s="1"/>
  <c r="D183" i="4"/>
  <c r="D184" i="4"/>
  <c r="D185" i="4"/>
  <c r="D186" i="4"/>
  <c r="D187" i="4"/>
  <c r="D188" i="4"/>
  <c r="G188" i="3" s="1"/>
  <c r="D189" i="4"/>
  <c r="D190" i="4"/>
  <c r="D191" i="4"/>
  <c r="G191" i="3" s="1"/>
  <c r="D192" i="4"/>
  <c r="D193" i="4"/>
  <c r="D194" i="4"/>
  <c r="G194" i="3" s="1"/>
  <c r="D195" i="4"/>
  <c r="G195" i="3" s="1"/>
  <c r="D196" i="4"/>
  <c r="G196" i="3" s="1"/>
  <c r="D197" i="4"/>
  <c r="D198" i="4"/>
  <c r="G198" i="3" s="1"/>
  <c r="D199" i="4"/>
  <c r="G199" i="3" s="1"/>
  <c r="D200" i="4"/>
  <c r="D201" i="4"/>
  <c r="G201" i="3" s="1"/>
  <c r="D202" i="4"/>
  <c r="G202" i="3" s="1"/>
  <c r="D203" i="4"/>
  <c r="D204" i="4"/>
  <c r="D205" i="4"/>
  <c r="D206" i="4"/>
  <c r="D207" i="4"/>
  <c r="D208" i="4"/>
  <c r="G208" i="3" s="1"/>
  <c r="D209" i="4"/>
  <c r="D210" i="4"/>
  <c r="D211" i="4"/>
  <c r="G211" i="3" s="1"/>
  <c r="D212" i="4"/>
  <c r="D213" i="4"/>
  <c r="D214" i="4"/>
  <c r="G214" i="3" s="1"/>
  <c r="D215" i="4"/>
  <c r="G215" i="3" s="1"/>
  <c r="D216" i="4"/>
  <c r="D217" i="4"/>
  <c r="G217" i="3" s="1"/>
  <c r="D218" i="4"/>
  <c r="G218" i="3" s="1"/>
  <c r="D219" i="4"/>
  <c r="G219" i="3" s="1"/>
  <c r="D220" i="4"/>
  <c r="G220" i="3" s="1"/>
  <c r="D221" i="4"/>
  <c r="G221" i="3" s="1"/>
  <c r="D222" i="4"/>
  <c r="G222" i="3" s="1"/>
  <c r="D223" i="4"/>
  <c r="D224" i="4"/>
  <c r="D225" i="4"/>
  <c r="D226" i="4"/>
  <c r="D227" i="4"/>
  <c r="G227" i="3" s="1"/>
  <c r="D228" i="4"/>
  <c r="D229" i="4"/>
  <c r="D230" i="4"/>
  <c r="G230" i="3" s="1"/>
  <c r="D231" i="4"/>
  <c r="D232" i="4"/>
  <c r="D233" i="4"/>
  <c r="G233" i="3" s="1"/>
  <c r="D234" i="4"/>
  <c r="G234" i="3" s="1"/>
  <c r="D235" i="4"/>
  <c r="D236" i="4"/>
  <c r="G236" i="3" s="1"/>
  <c r="D237" i="4"/>
  <c r="G237" i="3" s="1"/>
  <c r="D238" i="4"/>
  <c r="D239" i="4"/>
  <c r="G239" i="3" s="1"/>
  <c r="D240" i="4"/>
  <c r="G240" i="3" s="1"/>
  <c r="D241" i="4"/>
  <c r="G241" i="3" s="1"/>
  <c r="D242" i="4"/>
  <c r="G242" i="3" s="1"/>
  <c r="D243" i="4"/>
  <c r="D244" i="4"/>
  <c r="D245" i="4"/>
  <c r="D246" i="4"/>
  <c r="G246" i="3" s="1"/>
  <c r="C246" i="3" s="1"/>
  <c r="D247" i="4"/>
  <c r="D248" i="4"/>
  <c r="D249" i="4"/>
  <c r="G249" i="3" s="1"/>
  <c r="D250" i="4"/>
  <c r="D251" i="4"/>
  <c r="G251" i="3" s="1"/>
  <c r="D252" i="4"/>
  <c r="G252" i="3" s="1"/>
  <c r="D253" i="4"/>
  <c r="D254" i="4"/>
  <c r="G254" i="3" s="1"/>
  <c r="D255" i="4"/>
  <c r="G255" i="3" s="1"/>
  <c r="C255" i="3" s="1"/>
  <c r="D256" i="4"/>
  <c r="D257" i="4"/>
  <c r="G257" i="3" s="1"/>
  <c r="D258" i="4"/>
  <c r="G258" i="3" s="1"/>
  <c r="D259" i="4"/>
  <c r="D260" i="4"/>
  <c r="G260" i="3" s="1"/>
  <c r="D261" i="4"/>
  <c r="G261" i="3" s="1"/>
  <c r="D262" i="4"/>
  <c r="G262" i="3" s="1"/>
  <c r="D263" i="4"/>
  <c r="D264" i="4"/>
  <c r="D265" i="4"/>
  <c r="D266" i="4"/>
  <c r="D267" i="4"/>
  <c r="G267" i="3" s="1"/>
  <c r="D268" i="4"/>
  <c r="D269" i="4"/>
  <c r="D270" i="4"/>
  <c r="G270" i="3" s="1"/>
  <c r="D271" i="4"/>
  <c r="D272" i="4"/>
  <c r="D273" i="4"/>
  <c r="G273" i="3" s="1"/>
  <c r="D274" i="4"/>
  <c r="G274" i="3" s="1"/>
  <c r="D275" i="4"/>
  <c r="D276" i="4"/>
  <c r="G276" i="3" s="1"/>
  <c r="D277" i="4"/>
  <c r="G277" i="3" s="1"/>
  <c r="D278" i="4"/>
  <c r="G278" i="3" s="1"/>
  <c r="D279" i="4"/>
  <c r="D280" i="4"/>
  <c r="G280" i="3" s="1"/>
  <c r="D281" i="4"/>
  <c r="G281" i="3" s="1"/>
  <c r="D282" i="4"/>
  <c r="G282" i="3" s="1"/>
  <c r="D283" i="4"/>
  <c r="D284" i="4"/>
  <c r="D285" i="4"/>
  <c r="D286" i="4"/>
  <c r="D287" i="4"/>
  <c r="D288" i="4"/>
  <c r="D289" i="4"/>
  <c r="D290" i="4"/>
  <c r="D291" i="4"/>
  <c r="G291" i="3" s="1"/>
  <c r="D292" i="4"/>
  <c r="D293" i="4"/>
  <c r="G293" i="3" s="1"/>
  <c r="D294" i="4"/>
  <c r="G294" i="3" s="1"/>
  <c r="D295" i="4"/>
  <c r="D296" i="4"/>
  <c r="G296" i="3" s="1"/>
  <c r="D297" i="4"/>
  <c r="G297" i="3" s="1"/>
  <c r="D298" i="4"/>
  <c r="G298" i="3" s="1"/>
  <c r="D299" i="4"/>
  <c r="D300" i="4"/>
  <c r="G300" i="3" s="1"/>
  <c r="D301" i="4"/>
  <c r="G301" i="3" s="1"/>
  <c r="D302" i="4"/>
  <c r="D303" i="4"/>
  <c r="D304" i="4"/>
  <c r="D305" i="4"/>
  <c r="D306" i="4"/>
  <c r="D307" i="4"/>
  <c r="D308" i="4"/>
  <c r="D309" i="4"/>
  <c r="D310" i="4"/>
  <c r="D311" i="4"/>
  <c r="D312" i="4"/>
  <c r="D313" i="4"/>
  <c r="G313" i="3" s="1"/>
  <c r="C313" i="3" s="1"/>
  <c r="D314" i="4"/>
  <c r="D315" i="4"/>
  <c r="D316" i="4"/>
  <c r="G316" i="3" s="1"/>
  <c r="D317" i="4"/>
  <c r="G317" i="3" s="1"/>
  <c r="D318" i="4"/>
  <c r="G318" i="3" s="1"/>
  <c r="D319" i="4"/>
  <c r="D320" i="4"/>
  <c r="G320" i="3" s="1"/>
  <c r="D321" i="4"/>
  <c r="G321" i="3" s="1"/>
  <c r="D322" i="4"/>
  <c r="G322" i="3" s="1"/>
  <c r="D323" i="4"/>
  <c r="D324" i="4"/>
  <c r="D325" i="4"/>
  <c r="D326" i="4"/>
  <c r="D327" i="4"/>
  <c r="D328" i="4"/>
  <c r="G328" i="3" s="1"/>
  <c r="D329" i="4"/>
  <c r="D330" i="4"/>
  <c r="D331" i="4"/>
  <c r="G331" i="3" s="1"/>
  <c r="D332" i="4"/>
  <c r="D333" i="4"/>
  <c r="D334" i="4"/>
  <c r="G334" i="3" s="1"/>
  <c r="D335" i="4"/>
  <c r="G335" i="3" s="1"/>
  <c r="D336" i="4"/>
  <c r="D337" i="4"/>
  <c r="D338" i="4"/>
  <c r="G338" i="3" s="1"/>
  <c r="D339" i="4"/>
  <c r="G339" i="3" s="1"/>
  <c r="D340" i="4"/>
  <c r="G340" i="3" s="1"/>
  <c r="D341" i="4"/>
  <c r="G341" i="3" s="1"/>
  <c r="D342" i="4"/>
  <c r="G342" i="3" s="1"/>
  <c r="D343" i="4"/>
  <c r="D344" i="4"/>
  <c r="D345" i="4"/>
  <c r="D346" i="4"/>
  <c r="G346" i="3" s="1"/>
  <c r="D347" i="4"/>
  <c r="D348" i="4"/>
  <c r="G348" i="3" s="1"/>
  <c r="D349" i="4"/>
  <c r="D350" i="4"/>
  <c r="D351" i="4"/>
  <c r="G351" i="3" s="1"/>
  <c r="D352" i="4"/>
  <c r="D353" i="4"/>
  <c r="D354" i="4"/>
  <c r="G354" i="3" s="1"/>
  <c r="D355" i="4"/>
  <c r="G355" i="3" s="1"/>
  <c r="D356" i="4"/>
  <c r="G356" i="3" s="1"/>
  <c r="D357" i="4"/>
  <c r="D358" i="4"/>
  <c r="G358" i="3" s="1"/>
  <c r="D359" i="4"/>
  <c r="G359" i="3" s="1"/>
  <c r="D360" i="4"/>
  <c r="G360" i="3" s="1"/>
  <c r="D361" i="4"/>
  <c r="D362" i="4"/>
  <c r="G362" i="3" s="1"/>
  <c r="D363" i="4"/>
  <c r="D364" i="4"/>
  <c r="D365" i="4"/>
  <c r="D366" i="4"/>
  <c r="D367" i="4"/>
  <c r="D368" i="4"/>
  <c r="D369" i="4"/>
  <c r="G369" i="3" s="1"/>
  <c r="D370" i="4"/>
  <c r="D371" i="4"/>
  <c r="D372" i="4"/>
  <c r="D373" i="4"/>
  <c r="G373" i="3" s="1"/>
  <c r="D374" i="4"/>
  <c r="D375" i="4"/>
  <c r="D376" i="4"/>
  <c r="G376" i="3" s="1"/>
  <c r="D377" i="4"/>
  <c r="G377" i="3" s="1"/>
  <c r="D378" i="4"/>
  <c r="D379" i="4"/>
  <c r="G379" i="3" s="1"/>
  <c r="D380" i="4"/>
  <c r="G380" i="3" s="1"/>
  <c r="D381" i="4"/>
  <c r="G381" i="3" s="1"/>
  <c r="D2" i="4"/>
  <c r="C3" i="4"/>
  <c r="C4" i="4"/>
  <c r="C5" i="4"/>
  <c r="C6" i="4"/>
  <c r="C7" i="4"/>
  <c r="D7" i="3" s="1"/>
  <c r="C8" i="4"/>
  <c r="C9" i="4"/>
  <c r="D9" i="3" s="1"/>
  <c r="C10" i="4"/>
  <c r="C11" i="4"/>
  <c r="D11" i="3" s="1"/>
  <c r="H11" i="3" s="1"/>
  <c r="C12" i="4"/>
  <c r="D12" i="3" s="1"/>
  <c r="C13" i="4"/>
  <c r="C14" i="4"/>
  <c r="D14" i="3" s="1"/>
  <c r="C15" i="4"/>
  <c r="D15" i="3" s="1"/>
  <c r="C16" i="4"/>
  <c r="C17" i="4"/>
  <c r="D17" i="3" s="1"/>
  <c r="H17" i="3" s="1"/>
  <c r="C18" i="4"/>
  <c r="D18" i="3" s="1"/>
  <c r="C19" i="4"/>
  <c r="D19" i="3" s="1"/>
  <c r="H19" i="3" s="1"/>
  <c r="C20" i="4"/>
  <c r="D20" i="3" s="1"/>
  <c r="C21" i="4"/>
  <c r="D21" i="3" s="1"/>
  <c r="H21" i="3" s="1"/>
  <c r="C22" i="4"/>
  <c r="C23" i="4"/>
  <c r="C24" i="4"/>
  <c r="C25" i="4"/>
  <c r="C26" i="4"/>
  <c r="C27" i="4"/>
  <c r="C28" i="4"/>
  <c r="D28" i="3" s="1"/>
  <c r="C29" i="4"/>
  <c r="C30" i="4"/>
  <c r="C31" i="4"/>
  <c r="D31" i="3" s="1"/>
  <c r="C32" i="4"/>
  <c r="D32" i="3" s="1"/>
  <c r="C33" i="4"/>
  <c r="C34" i="4"/>
  <c r="D34" i="3" s="1"/>
  <c r="C35" i="4"/>
  <c r="D35" i="3" s="1"/>
  <c r="H35" i="3" s="1"/>
  <c r="C36" i="4"/>
  <c r="D36" i="3" s="1"/>
  <c r="C37" i="4"/>
  <c r="D37" i="3" s="1"/>
  <c r="H37" i="3" s="1"/>
  <c r="C38" i="4"/>
  <c r="D38" i="3" s="1"/>
  <c r="H38" i="3" s="1"/>
  <c r="C39" i="4"/>
  <c r="D39" i="3" s="1"/>
  <c r="H39" i="3" s="1"/>
  <c r="C40" i="4"/>
  <c r="D40" i="3" s="1"/>
  <c r="C41" i="4"/>
  <c r="D41" i="3" s="1"/>
  <c r="C42" i="4"/>
  <c r="D42" i="3" s="1"/>
  <c r="C43" i="4"/>
  <c r="C44" i="4"/>
  <c r="C45" i="4"/>
  <c r="C46" i="4"/>
  <c r="C47" i="4"/>
  <c r="C48" i="4"/>
  <c r="C49" i="4"/>
  <c r="D49" i="3" s="1"/>
  <c r="C50" i="4"/>
  <c r="C51" i="4"/>
  <c r="D51" i="3" s="1"/>
  <c r="C52" i="4"/>
  <c r="C53" i="4"/>
  <c r="D53" i="3" s="1"/>
  <c r="C54" i="4"/>
  <c r="D54" i="3" s="1"/>
  <c r="C55" i="4"/>
  <c r="D55" i="3" s="1"/>
  <c r="C56" i="4"/>
  <c r="D56" i="3" s="1"/>
  <c r="C57" i="4"/>
  <c r="D57" i="3" s="1"/>
  <c r="H57" i="3" s="1"/>
  <c r="C58" i="4"/>
  <c r="C59" i="4"/>
  <c r="D59" i="3" s="1"/>
  <c r="C60" i="4"/>
  <c r="D60" i="3" s="1"/>
  <c r="H60" i="3" s="1"/>
  <c r="C61" i="4"/>
  <c r="D61" i="3" s="1"/>
  <c r="H61" i="3" s="1"/>
  <c r="C62" i="4"/>
  <c r="D62" i="3" s="1"/>
  <c r="C63" i="4"/>
  <c r="C64" i="4"/>
  <c r="C65" i="4"/>
  <c r="C66" i="4"/>
  <c r="C67" i="4"/>
  <c r="C68" i="4"/>
  <c r="C69" i="4"/>
  <c r="C70" i="4"/>
  <c r="D70" i="3" s="1"/>
  <c r="C71" i="4"/>
  <c r="C72" i="4"/>
  <c r="D72" i="3" s="1"/>
  <c r="H72" i="3" s="1"/>
  <c r="C73" i="4"/>
  <c r="C74" i="4"/>
  <c r="D74" i="3" s="1"/>
  <c r="C75" i="4"/>
  <c r="D75" i="3" s="1"/>
  <c r="C76" i="4"/>
  <c r="D76" i="3" s="1"/>
  <c r="C77" i="4"/>
  <c r="D77" i="3" s="1"/>
  <c r="C78" i="4"/>
  <c r="D78" i="3" s="1"/>
  <c r="H78" i="3" s="1"/>
  <c r="C79" i="4"/>
  <c r="D79" i="3" s="1"/>
  <c r="C80" i="4"/>
  <c r="D80" i="3" s="1"/>
  <c r="H80" i="3" s="1"/>
  <c r="C81" i="4"/>
  <c r="D81" i="3" s="1"/>
  <c r="H81" i="3" s="1"/>
  <c r="C82" i="4"/>
  <c r="D82" i="3" s="1"/>
  <c r="C83" i="4"/>
  <c r="C84" i="4"/>
  <c r="C85" i="4"/>
  <c r="C86" i="4"/>
  <c r="C87" i="4"/>
  <c r="C88" i="4"/>
  <c r="D88" i="3" s="1"/>
  <c r="C89" i="4"/>
  <c r="C90" i="4"/>
  <c r="D90" i="3" s="1"/>
  <c r="C91" i="4"/>
  <c r="C92" i="4"/>
  <c r="D92" i="3" s="1"/>
  <c r="H92" i="3" s="1"/>
  <c r="C93" i="4"/>
  <c r="D93" i="3" s="1"/>
  <c r="H93" i="3" s="1"/>
  <c r="C94" i="4"/>
  <c r="D94" i="3" s="1"/>
  <c r="C95" i="4"/>
  <c r="D95" i="3" s="1"/>
  <c r="H95" i="3" s="1"/>
  <c r="C96" i="4"/>
  <c r="D96" i="3" s="1"/>
  <c r="C97" i="4"/>
  <c r="D97" i="3" s="1"/>
  <c r="H97" i="3" s="1"/>
  <c r="C98" i="4"/>
  <c r="D98" i="3" s="1"/>
  <c r="H98" i="3" s="1"/>
  <c r="C99" i="4"/>
  <c r="D99" i="3" s="1"/>
  <c r="C100" i="4"/>
  <c r="D100" i="3" s="1"/>
  <c r="C101" i="4"/>
  <c r="D101" i="3" s="1"/>
  <c r="C102" i="4"/>
  <c r="D102" i="3" s="1"/>
  <c r="C103" i="4"/>
  <c r="C104" i="4"/>
  <c r="C105" i="4"/>
  <c r="C106" i="4"/>
  <c r="C107" i="4"/>
  <c r="C108" i="4"/>
  <c r="C109" i="4"/>
  <c r="C110" i="4"/>
  <c r="D110" i="3" s="1"/>
  <c r="C111" i="4"/>
  <c r="D111" i="3" s="1"/>
  <c r="C112" i="4"/>
  <c r="C113" i="4"/>
  <c r="D113" i="3" s="1"/>
  <c r="C114" i="4"/>
  <c r="D114" i="3" s="1"/>
  <c r="H114" i="3" s="1"/>
  <c r="C115" i="4"/>
  <c r="D115" i="3" s="1"/>
  <c r="C116" i="4"/>
  <c r="D116" i="3" s="1"/>
  <c r="C117" i="4"/>
  <c r="D117" i="3" s="1"/>
  <c r="C118" i="4"/>
  <c r="D118" i="3" s="1"/>
  <c r="C119" i="4"/>
  <c r="D119" i="3" s="1"/>
  <c r="C120" i="4"/>
  <c r="C121" i="4"/>
  <c r="D121" i="3" s="1"/>
  <c r="H121" i="3" s="1"/>
  <c r="C122" i="4"/>
  <c r="D122" i="3" s="1"/>
  <c r="C123" i="4"/>
  <c r="C124" i="4"/>
  <c r="C125" i="4"/>
  <c r="C126" i="4"/>
  <c r="C127" i="4"/>
  <c r="C128" i="4"/>
  <c r="C129" i="4"/>
  <c r="D129" i="3" s="1"/>
  <c r="H129" i="3" s="1"/>
  <c r="C130" i="4"/>
  <c r="C131" i="4"/>
  <c r="D131" i="3" s="1"/>
  <c r="C132" i="4"/>
  <c r="C133" i="4"/>
  <c r="D133" i="3" s="1"/>
  <c r="H133" i="3" s="1"/>
  <c r="C134" i="4"/>
  <c r="D134" i="3" s="1"/>
  <c r="C135" i="4"/>
  <c r="C136" i="4"/>
  <c r="D136" i="3" s="1"/>
  <c r="H136" i="3" s="1"/>
  <c r="C137" i="4"/>
  <c r="D137" i="3" s="1"/>
  <c r="C138" i="4"/>
  <c r="D138" i="3" s="1"/>
  <c r="C139" i="4"/>
  <c r="D139" i="3" s="1"/>
  <c r="H139" i="3" s="1"/>
  <c r="C140" i="4"/>
  <c r="D140" i="3" s="1"/>
  <c r="H140" i="3" s="1"/>
  <c r="C141" i="4"/>
  <c r="D141" i="3" s="1"/>
  <c r="C142" i="4"/>
  <c r="D142" i="3" s="1"/>
  <c r="C143" i="4"/>
  <c r="C144" i="4"/>
  <c r="C145" i="4"/>
  <c r="C146" i="4"/>
  <c r="C147" i="4"/>
  <c r="C148" i="4"/>
  <c r="C149" i="4"/>
  <c r="C150" i="4"/>
  <c r="C151" i="4"/>
  <c r="C152" i="4"/>
  <c r="D152" i="3" s="1"/>
  <c r="C153" i="4"/>
  <c r="D153" i="3" s="1"/>
  <c r="C154" i="4"/>
  <c r="D154" i="3" s="1"/>
  <c r="C155" i="4"/>
  <c r="D155" i="3" s="1"/>
  <c r="C156" i="4"/>
  <c r="D156" i="3" s="1"/>
  <c r="C157" i="4"/>
  <c r="D157" i="3" s="1"/>
  <c r="C158" i="4"/>
  <c r="D158" i="3" s="1"/>
  <c r="H158" i="3" s="1"/>
  <c r="C159" i="4"/>
  <c r="C160" i="4"/>
  <c r="D160" i="3" s="1"/>
  <c r="C161" i="4"/>
  <c r="D161" i="3" s="1"/>
  <c r="C162" i="4"/>
  <c r="D162" i="3" s="1"/>
  <c r="C163" i="4"/>
  <c r="C164" i="4"/>
  <c r="C165" i="4"/>
  <c r="C166" i="4"/>
  <c r="C167" i="4"/>
  <c r="C168" i="4"/>
  <c r="D168" i="3" s="1"/>
  <c r="C169" i="4"/>
  <c r="C170" i="4"/>
  <c r="D170" i="3" s="1"/>
  <c r="C171" i="4"/>
  <c r="C172" i="4"/>
  <c r="D172" i="3" s="1"/>
  <c r="H172" i="3" s="1"/>
  <c r="C173" i="4"/>
  <c r="C174" i="4"/>
  <c r="D174" i="3" s="1"/>
  <c r="C175" i="4"/>
  <c r="D175" i="3" s="1"/>
  <c r="C176" i="4"/>
  <c r="D176" i="3" s="1"/>
  <c r="C177" i="4"/>
  <c r="D177" i="3" s="1"/>
  <c r="H177" i="3" s="1"/>
  <c r="C178" i="4"/>
  <c r="D178" i="3" s="1"/>
  <c r="C179" i="4"/>
  <c r="D179" i="3" s="1"/>
  <c r="C180" i="4"/>
  <c r="D180" i="3" s="1"/>
  <c r="C181" i="4"/>
  <c r="D181" i="3" s="1"/>
  <c r="C182" i="4"/>
  <c r="D182" i="3" s="1"/>
  <c r="C183" i="4"/>
  <c r="C184" i="4"/>
  <c r="C185" i="4"/>
  <c r="C186" i="4"/>
  <c r="C187" i="4"/>
  <c r="C188" i="4"/>
  <c r="C189" i="4"/>
  <c r="C190" i="4"/>
  <c r="C191" i="4"/>
  <c r="D191" i="3" s="1"/>
  <c r="H191" i="3" s="1"/>
  <c r="C192" i="4"/>
  <c r="C193" i="4"/>
  <c r="D193" i="3" s="1"/>
  <c r="H193" i="3" s="1"/>
  <c r="C194" i="4"/>
  <c r="D194" i="3" s="1"/>
  <c r="C195" i="4"/>
  <c r="C196" i="4"/>
  <c r="D196" i="3" s="1"/>
  <c r="H196" i="3" s="1"/>
  <c r="C197" i="4"/>
  <c r="D197" i="3" s="1"/>
  <c r="H197" i="3" s="1"/>
  <c r="C198" i="4"/>
  <c r="D198" i="3" s="1"/>
  <c r="C199" i="4"/>
  <c r="D199" i="3" s="1"/>
  <c r="C200" i="4"/>
  <c r="D200" i="3" s="1"/>
  <c r="C201" i="4"/>
  <c r="D201" i="3" s="1"/>
  <c r="C202" i="4"/>
  <c r="D202" i="3" s="1"/>
  <c r="C203" i="4"/>
  <c r="C204" i="4"/>
  <c r="C205" i="4"/>
  <c r="C206" i="4"/>
  <c r="C207" i="4"/>
  <c r="C208" i="4"/>
  <c r="D208" i="3" s="1"/>
  <c r="C209" i="4"/>
  <c r="C210" i="4"/>
  <c r="D210" i="3" s="1"/>
  <c r="C211" i="4"/>
  <c r="D211" i="3" s="1"/>
  <c r="C212" i="4"/>
  <c r="C213" i="4"/>
  <c r="D213" i="3" s="1"/>
  <c r="C214" i="4"/>
  <c r="D214" i="3" s="1"/>
  <c r="C215" i="4"/>
  <c r="D215" i="3" s="1"/>
  <c r="H215" i="3" s="1"/>
  <c r="C216" i="4"/>
  <c r="D216" i="3" s="1"/>
  <c r="H216" i="3" s="1"/>
  <c r="C217" i="4"/>
  <c r="D217" i="3" s="1"/>
  <c r="C218" i="4"/>
  <c r="D218" i="3" s="1"/>
  <c r="C219" i="4"/>
  <c r="D219" i="3" s="1"/>
  <c r="H219" i="3" s="1"/>
  <c r="C220" i="4"/>
  <c r="D220" i="3" s="1"/>
  <c r="C221" i="4"/>
  <c r="D221" i="3" s="1"/>
  <c r="C222" i="4"/>
  <c r="D222" i="3" s="1"/>
  <c r="C223" i="4"/>
  <c r="C224" i="4"/>
  <c r="C225" i="4"/>
  <c r="C226" i="4"/>
  <c r="C227" i="4"/>
  <c r="D227" i="3" s="1"/>
  <c r="C228" i="4"/>
  <c r="C229" i="4"/>
  <c r="D229" i="3" s="1"/>
  <c r="C230" i="4"/>
  <c r="D230" i="3" s="1"/>
  <c r="C231" i="4"/>
  <c r="C232" i="4"/>
  <c r="C233" i="4"/>
  <c r="D233" i="3" s="1"/>
  <c r="C234" i="4"/>
  <c r="D234" i="3" s="1"/>
  <c r="C235" i="4"/>
  <c r="D235" i="3" s="1"/>
  <c r="H235" i="3" s="1"/>
  <c r="C236" i="4"/>
  <c r="D236" i="3" s="1"/>
  <c r="C237" i="4"/>
  <c r="D237" i="3" s="1"/>
  <c r="C238" i="4"/>
  <c r="D238" i="3" s="1"/>
  <c r="C239" i="4"/>
  <c r="D239" i="3" s="1"/>
  <c r="C240" i="4"/>
  <c r="D240" i="3" s="1"/>
  <c r="C241" i="4"/>
  <c r="D241" i="3" s="1"/>
  <c r="C242" i="4"/>
  <c r="D242" i="3" s="1"/>
  <c r="H242" i="3" s="1"/>
  <c r="C243" i="4"/>
  <c r="C244" i="4"/>
  <c r="C245" i="4"/>
  <c r="C246" i="4"/>
  <c r="C247" i="4"/>
  <c r="C248" i="4"/>
  <c r="C249" i="4"/>
  <c r="D249" i="3" s="1"/>
  <c r="C250" i="4"/>
  <c r="C251" i="4"/>
  <c r="D251" i="3" s="1"/>
  <c r="H251" i="3" s="1"/>
  <c r="C252" i="4"/>
  <c r="D252" i="3" s="1"/>
  <c r="H252" i="3" s="1"/>
  <c r="C253" i="4"/>
  <c r="C254" i="4"/>
  <c r="D254" i="3" s="1"/>
  <c r="H254" i="3" s="1"/>
  <c r="C255" i="4"/>
  <c r="C256" i="4"/>
  <c r="D256" i="3" s="1"/>
  <c r="C257" i="4"/>
  <c r="D257" i="3" s="1"/>
  <c r="C258" i="4"/>
  <c r="C259" i="4"/>
  <c r="D259" i="3" s="1"/>
  <c r="C260" i="4"/>
  <c r="D260" i="3" s="1"/>
  <c r="H260" i="3" s="1"/>
  <c r="C261" i="4"/>
  <c r="D261" i="3" s="1"/>
  <c r="C262" i="4"/>
  <c r="D262" i="3" s="1"/>
  <c r="H262" i="3" s="1"/>
  <c r="C263" i="4"/>
  <c r="C264" i="4"/>
  <c r="C265" i="4"/>
  <c r="C266" i="4"/>
  <c r="C267" i="4"/>
  <c r="C268" i="4"/>
  <c r="C269" i="4"/>
  <c r="C270" i="4"/>
  <c r="D270" i="3" s="1"/>
  <c r="C271" i="4"/>
  <c r="C272" i="4"/>
  <c r="C273" i="4"/>
  <c r="D273" i="3" s="1"/>
  <c r="H273" i="3" s="1"/>
  <c r="C274" i="4"/>
  <c r="D274" i="3" s="1"/>
  <c r="C275" i="4"/>
  <c r="D275" i="3" s="1"/>
  <c r="H275" i="3" s="1"/>
  <c r="C276" i="4"/>
  <c r="D276" i="3" s="1"/>
  <c r="H276" i="3" s="1"/>
  <c r="C277" i="4"/>
  <c r="D277" i="3" s="1"/>
  <c r="H277" i="3" s="1"/>
  <c r="C278" i="4"/>
  <c r="D278" i="3" s="1"/>
  <c r="C279" i="4"/>
  <c r="D279" i="3" s="1"/>
  <c r="H279" i="3" s="1"/>
  <c r="C280" i="4"/>
  <c r="D280" i="3" s="1"/>
  <c r="H280" i="3" s="1"/>
  <c r="C281" i="4"/>
  <c r="D281" i="3" s="1"/>
  <c r="C282" i="4"/>
  <c r="D282" i="3" s="1"/>
  <c r="C283" i="4"/>
  <c r="C284" i="4"/>
  <c r="C285" i="4"/>
  <c r="C286" i="4"/>
  <c r="C287" i="4"/>
  <c r="C288" i="4"/>
  <c r="C289" i="4"/>
  <c r="C290" i="4"/>
  <c r="D290" i="3" s="1"/>
  <c r="H290" i="3" s="1"/>
  <c r="C291" i="4"/>
  <c r="D291" i="3" s="1"/>
  <c r="H291" i="3" s="1"/>
  <c r="C292" i="4"/>
  <c r="C293" i="4"/>
  <c r="C294" i="4"/>
  <c r="D294" i="3" s="1"/>
  <c r="H294" i="3" s="1"/>
  <c r="C295" i="4"/>
  <c r="D295" i="3" s="1"/>
  <c r="H295" i="3" s="1"/>
  <c r="C296" i="4"/>
  <c r="D296" i="3" s="1"/>
  <c r="H296" i="3" s="1"/>
  <c r="C297" i="4"/>
  <c r="D297" i="3" s="1"/>
  <c r="C298" i="4"/>
  <c r="D298" i="3" s="1"/>
  <c r="H298" i="3" s="1"/>
  <c r="C299" i="4"/>
  <c r="D299" i="3" s="1"/>
  <c r="H299" i="3" s="1"/>
  <c r="C300" i="4"/>
  <c r="D300" i="3" s="1"/>
  <c r="C301" i="4"/>
  <c r="D301" i="3" s="1"/>
  <c r="C302" i="4"/>
  <c r="C303" i="4"/>
  <c r="C304" i="4"/>
  <c r="C305" i="4"/>
  <c r="C306" i="4"/>
  <c r="D306" i="3" s="1"/>
  <c r="C307" i="4"/>
  <c r="C308" i="4"/>
  <c r="C309" i="4"/>
  <c r="C310" i="4"/>
  <c r="C311" i="4"/>
  <c r="D311" i="3" s="1"/>
  <c r="H311" i="3" s="1"/>
  <c r="C312" i="4"/>
  <c r="D312" i="3" s="1"/>
  <c r="H312" i="3" s="1"/>
  <c r="C313" i="4"/>
  <c r="C314" i="4"/>
  <c r="C315" i="4"/>
  <c r="D315" i="3" s="1"/>
  <c r="H315" i="3" s="1"/>
  <c r="C316" i="4"/>
  <c r="D316" i="3" s="1"/>
  <c r="H316" i="3" s="1"/>
  <c r="C317" i="4"/>
  <c r="D317" i="3" s="1"/>
  <c r="C318" i="4"/>
  <c r="D318" i="3" s="1"/>
  <c r="C319" i="4"/>
  <c r="D319" i="3" s="1"/>
  <c r="C320" i="4"/>
  <c r="D320" i="3" s="1"/>
  <c r="H320" i="3" s="1"/>
  <c r="C321" i="4"/>
  <c r="D321" i="3" s="1"/>
  <c r="C322" i="4"/>
  <c r="D322" i="3" s="1"/>
  <c r="C323" i="4"/>
  <c r="C324" i="4"/>
  <c r="C325" i="4"/>
  <c r="C326" i="4"/>
  <c r="C327" i="4"/>
  <c r="D327" i="3" s="1"/>
  <c r="C328" i="4"/>
  <c r="C329" i="4"/>
  <c r="C330" i="4"/>
  <c r="D330" i="3" s="1"/>
  <c r="C331" i="4"/>
  <c r="D331" i="3" s="1"/>
  <c r="C332" i="4"/>
  <c r="C333" i="4"/>
  <c r="D333" i="3" s="1"/>
  <c r="C334" i="4"/>
  <c r="D334" i="3" s="1"/>
  <c r="H334" i="3" s="1"/>
  <c r="C335" i="4"/>
  <c r="D335" i="3" s="1"/>
  <c r="C336" i="4"/>
  <c r="D336" i="3" s="1"/>
  <c r="H336" i="3" s="1"/>
  <c r="C337" i="4"/>
  <c r="D337" i="3" s="1"/>
  <c r="H337" i="3" s="1"/>
  <c r="C338" i="4"/>
  <c r="D338" i="3" s="1"/>
  <c r="C339" i="4"/>
  <c r="D339" i="3" s="1"/>
  <c r="C340" i="4"/>
  <c r="D340" i="3" s="1"/>
  <c r="H340" i="3" s="1"/>
  <c r="C341" i="4"/>
  <c r="D341" i="3" s="1"/>
  <c r="C342" i="4"/>
  <c r="D342" i="3" s="1"/>
  <c r="C343" i="4"/>
  <c r="C344" i="4"/>
  <c r="C345" i="4"/>
  <c r="C346" i="4"/>
  <c r="C347" i="4"/>
  <c r="D347" i="3" s="1"/>
  <c r="H347" i="3" s="1"/>
  <c r="C348" i="4"/>
  <c r="C349" i="4"/>
  <c r="C350" i="4"/>
  <c r="D350" i="3" s="1"/>
  <c r="C351" i="4"/>
  <c r="C352" i="4"/>
  <c r="D352" i="3" s="1"/>
  <c r="H352" i="3" s="1"/>
  <c r="C353" i="4"/>
  <c r="D353" i="3" s="1"/>
  <c r="H353" i="3" s="1"/>
  <c r="C354" i="4"/>
  <c r="C355" i="4"/>
  <c r="D355" i="3" s="1"/>
  <c r="C356" i="4"/>
  <c r="D356" i="3" s="1"/>
  <c r="C357" i="4"/>
  <c r="D357" i="3" s="1"/>
  <c r="C358" i="4"/>
  <c r="C359" i="4"/>
  <c r="D359" i="3" s="1"/>
  <c r="C360" i="4"/>
  <c r="D360" i="3" s="1"/>
  <c r="H360" i="3" s="1"/>
  <c r="C361" i="4"/>
  <c r="D361" i="3" s="1"/>
  <c r="C362" i="4"/>
  <c r="D362" i="3" s="1"/>
  <c r="C363" i="4"/>
  <c r="C364" i="4"/>
  <c r="C365" i="4"/>
  <c r="C366" i="4"/>
  <c r="C367" i="4"/>
  <c r="C368" i="4"/>
  <c r="C369" i="4"/>
  <c r="C370" i="4"/>
  <c r="D370" i="3" s="1"/>
  <c r="C371" i="4"/>
  <c r="D371" i="3" s="1"/>
  <c r="H371" i="3" s="1"/>
  <c r="C372" i="4"/>
  <c r="D372" i="3" s="1"/>
  <c r="H372" i="3" s="1"/>
  <c r="C373" i="4"/>
  <c r="D373" i="3" s="1"/>
  <c r="C374" i="4"/>
  <c r="D374" i="3" s="1"/>
  <c r="C375" i="4"/>
  <c r="D375" i="3" s="1"/>
  <c r="C376" i="4"/>
  <c r="C377" i="4"/>
  <c r="D377" i="3" s="1"/>
  <c r="C378" i="4"/>
  <c r="D378" i="3" s="1"/>
  <c r="C379" i="4"/>
  <c r="D379" i="3" s="1"/>
  <c r="C380" i="4"/>
  <c r="D380" i="3" s="1"/>
  <c r="H380" i="3" s="1"/>
  <c r="C381" i="4"/>
  <c r="D381" i="3" s="1"/>
  <c r="C2" i="4"/>
  <c r="H3" i="4" s="1" a="1"/>
  <c r="H22" i="4" s="1"/>
  <c r="B3" i="4"/>
  <c r="B4" i="4"/>
  <c r="B5" i="4"/>
  <c r="B6" i="4"/>
  <c r="B7" i="4"/>
  <c r="B8" i="4"/>
  <c r="B9" i="4"/>
  <c r="B10" i="4"/>
  <c r="B10" i="3" s="1"/>
  <c r="B11" i="4"/>
  <c r="B12" i="4"/>
  <c r="B12" i="3" s="1"/>
  <c r="B13" i="4"/>
  <c r="B14" i="4"/>
  <c r="B15" i="4"/>
  <c r="B15" i="3" s="1"/>
  <c r="B16" i="4"/>
  <c r="B16" i="3" s="1"/>
  <c r="B17" i="4"/>
  <c r="B17" i="3" s="1"/>
  <c r="B18" i="4"/>
  <c r="B18" i="3" s="1"/>
  <c r="B19" i="4"/>
  <c r="B20" i="4"/>
  <c r="B20" i="3" s="1"/>
  <c r="B21" i="4"/>
  <c r="B22" i="4"/>
  <c r="B22" i="3" s="1"/>
  <c r="B23" i="4"/>
  <c r="B24" i="4"/>
  <c r="B25" i="4"/>
  <c r="B26" i="4"/>
  <c r="B27" i="4"/>
  <c r="B28" i="4"/>
  <c r="B28" i="3" s="1"/>
  <c r="B29" i="4"/>
  <c r="B30" i="4"/>
  <c r="B30" i="3" s="1"/>
  <c r="B31" i="4"/>
  <c r="B32" i="4"/>
  <c r="B33" i="4"/>
  <c r="B33" i="3" s="1"/>
  <c r="B34" i="4"/>
  <c r="B35" i="4"/>
  <c r="B35" i="3" s="1"/>
  <c r="B36" i="4"/>
  <c r="B36" i="3" s="1"/>
  <c r="B37" i="4"/>
  <c r="B37" i="3" s="1"/>
  <c r="B38" i="4"/>
  <c r="B38" i="3" s="1"/>
  <c r="B39" i="4"/>
  <c r="B39" i="3" s="1"/>
  <c r="B40" i="4"/>
  <c r="B40" i="3" s="1"/>
  <c r="B41" i="4"/>
  <c r="B41" i="3" s="1"/>
  <c r="B42" i="4"/>
  <c r="B42" i="3" s="1"/>
  <c r="B43" i="4"/>
  <c r="B44" i="4"/>
  <c r="B45" i="4"/>
  <c r="B46" i="4"/>
  <c r="B47" i="4"/>
  <c r="B48" i="4"/>
  <c r="B49" i="4"/>
  <c r="B49" i="3" s="1"/>
  <c r="B50" i="4"/>
  <c r="B51" i="4"/>
  <c r="B52" i="4"/>
  <c r="B52" i="3" s="1"/>
  <c r="B53" i="4"/>
  <c r="B54" i="4"/>
  <c r="B54" i="3" s="1"/>
  <c r="B55" i="4"/>
  <c r="B55" i="3" s="1"/>
  <c r="B56" i="4"/>
  <c r="B57" i="4"/>
  <c r="B57" i="3" s="1"/>
  <c r="B58" i="4"/>
  <c r="B59" i="4"/>
  <c r="B59" i="3" s="1"/>
  <c r="B60" i="4"/>
  <c r="B60" i="3" s="1"/>
  <c r="B61" i="4"/>
  <c r="B61" i="3" s="1"/>
  <c r="B62" i="4"/>
  <c r="B62" i="3" s="1"/>
  <c r="B63" i="4"/>
  <c r="B64" i="4"/>
  <c r="B65" i="4"/>
  <c r="B66" i="4"/>
  <c r="B67" i="4"/>
  <c r="B68" i="4"/>
  <c r="B69" i="4"/>
  <c r="B69" i="3" s="1"/>
  <c r="B70" i="4"/>
  <c r="B71" i="4"/>
  <c r="B72" i="4"/>
  <c r="B73" i="4"/>
  <c r="B74" i="4"/>
  <c r="B74" i="3" s="1"/>
  <c r="B75" i="4"/>
  <c r="B76" i="4"/>
  <c r="B76" i="3" s="1"/>
  <c r="B77" i="4"/>
  <c r="B78" i="4"/>
  <c r="B78" i="3" s="1"/>
  <c r="B79" i="4"/>
  <c r="B79" i="3" s="1"/>
  <c r="B80" i="4"/>
  <c r="B80" i="3" s="1"/>
  <c r="B81" i="4"/>
  <c r="B81" i="3" s="1"/>
  <c r="B82" i="4"/>
  <c r="B82" i="3" s="1"/>
  <c r="B83" i="4"/>
  <c r="B84" i="4"/>
  <c r="B85" i="4"/>
  <c r="B86" i="4"/>
  <c r="B87" i="4"/>
  <c r="B88" i="4"/>
  <c r="B89" i="4"/>
  <c r="B89" i="3" s="1"/>
  <c r="B90" i="4"/>
  <c r="B91" i="4"/>
  <c r="B91" i="3" s="1"/>
  <c r="B92" i="4"/>
  <c r="B93" i="4"/>
  <c r="B93" i="3" s="1"/>
  <c r="B94" i="4"/>
  <c r="B94" i="3" s="1"/>
  <c r="B95" i="4"/>
  <c r="B96" i="4"/>
  <c r="B96" i="3" s="1"/>
  <c r="B97" i="4"/>
  <c r="B98" i="4"/>
  <c r="B98" i="3" s="1"/>
  <c r="B99" i="4"/>
  <c r="B99" i="3" s="1"/>
  <c r="B100" i="4"/>
  <c r="B100" i="3" s="1"/>
  <c r="B101" i="4"/>
  <c r="B101" i="3" s="1"/>
  <c r="B102" i="4"/>
  <c r="B102" i="3" s="1"/>
  <c r="B103" i="4"/>
  <c r="B104" i="4"/>
  <c r="B105" i="4"/>
  <c r="B106" i="4"/>
  <c r="B107" i="4"/>
  <c r="B107" i="3" s="1"/>
  <c r="B108" i="4"/>
  <c r="B109" i="4"/>
  <c r="B110" i="4"/>
  <c r="B110" i="3" s="1"/>
  <c r="B111" i="4"/>
  <c r="B112" i="4"/>
  <c r="B112" i="3" s="1"/>
  <c r="B113" i="4"/>
  <c r="B113" i="3" s="1"/>
  <c r="B114" i="4"/>
  <c r="B114" i="3" s="1"/>
  <c r="B115" i="4"/>
  <c r="B115" i="3" s="1"/>
  <c r="B116" i="4"/>
  <c r="B117" i="4"/>
  <c r="B117" i="3" s="1"/>
  <c r="B118" i="4"/>
  <c r="B119" i="4"/>
  <c r="B119" i="3" s="1"/>
  <c r="B120" i="4"/>
  <c r="B120" i="3" s="1"/>
  <c r="B121" i="4"/>
  <c r="B121" i="3" s="1"/>
  <c r="B122" i="4"/>
  <c r="B122" i="3" s="1"/>
  <c r="B123" i="4"/>
  <c r="B124" i="4"/>
  <c r="B125" i="4"/>
  <c r="B126" i="4"/>
  <c r="B127" i="4"/>
  <c r="B128" i="4"/>
  <c r="B129" i="4"/>
  <c r="B130" i="4"/>
  <c r="B130" i="3" s="1"/>
  <c r="B131" i="4"/>
  <c r="B132" i="4"/>
  <c r="B132" i="3" s="1"/>
  <c r="B133" i="4"/>
  <c r="B134" i="4"/>
  <c r="B134" i="3" s="1"/>
  <c r="B135" i="4"/>
  <c r="B136" i="4"/>
  <c r="B137" i="4"/>
  <c r="B137" i="3" s="1"/>
  <c r="B138" i="4"/>
  <c r="B139" i="4"/>
  <c r="B139" i="3" s="1"/>
  <c r="B140" i="4"/>
  <c r="B140" i="3" s="1"/>
  <c r="B141" i="4"/>
  <c r="B141" i="3" s="1"/>
  <c r="B142" i="4"/>
  <c r="B142" i="3" s="1"/>
  <c r="B143" i="4"/>
  <c r="B144" i="4"/>
  <c r="B145" i="4"/>
  <c r="B146" i="4"/>
  <c r="B147" i="4"/>
  <c r="B148" i="4"/>
  <c r="B149" i="4"/>
  <c r="B150" i="4"/>
  <c r="B151" i="4"/>
  <c r="B151" i="3" s="1"/>
  <c r="B152" i="4"/>
  <c r="B152" i="3" s="1"/>
  <c r="B153" i="4"/>
  <c r="B154" i="4"/>
  <c r="B154" i="3" s="1"/>
  <c r="B155" i="4"/>
  <c r="B156" i="4"/>
  <c r="B156" i="3" s="1"/>
  <c r="B157" i="4"/>
  <c r="B158" i="4"/>
  <c r="B158" i="3" s="1"/>
  <c r="B159" i="4"/>
  <c r="B159" i="3" s="1"/>
  <c r="B160" i="4"/>
  <c r="B160" i="3" s="1"/>
  <c r="B161" i="4"/>
  <c r="B161" i="3" s="1"/>
  <c r="B162" i="4"/>
  <c r="B162" i="3" s="1"/>
  <c r="B163" i="4"/>
  <c r="B164" i="4"/>
  <c r="B165" i="4"/>
  <c r="B166" i="4"/>
  <c r="B167" i="4"/>
  <c r="B168" i="4"/>
  <c r="B169" i="4"/>
  <c r="B169" i="3" s="1"/>
  <c r="B170" i="4"/>
  <c r="B171" i="4"/>
  <c r="B171" i="3" s="1"/>
  <c r="B172" i="4"/>
  <c r="B173" i="4"/>
  <c r="B173" i="3" s="1"/>
  <c r="B174" i="4"/>
  <c r="B174" i="3" s="1"/>
  <c r="B175" i="4"/>
  <c r="B176" i="4"/>
  <c r="B176" i="3" s="1"/>
  <c r="B177" i="4"/>
  <c r="B178" i="4"/>
  <c r="B178" i="3" s="1"/>
  <c r="B179" i="4"/>
  <c r="B179" i="3" s="1"/>
  <c r="B180" i="4"/>
  <c r="B181" i="4"/>
  <c r="B181" i="3" s="1"/>
  <c r="B182" i="4"/>
  <c r="B182" i="3" s="1"/>
  <c r="B183" i="4"/>
  <c r="B184" i="4"/>
  <c r="B185" i="4"/>
  <c r="B186" i="4"/>
  <c r="B187" i="4"/>
  <c r="B188" i="4"/>
  <c r="B188" i="3" s="1"/>
  <c r="B189" i="4"/>
  <c r="B190" i="4"/>
  <c r="B190" i="3" s="1"/>
  <c r="B191" i="4"/>
  <c r="B192" i="4"/>
  <c r="B193" i="4"/>
  <c r="B193" i="3" s="1"/>
  <c r="B194" i="4"/>
  <c r="B195" i="4"/>
  <c r="B195" i="3" s="1"/>
  <c r="B196" i="4"/>
  <c r="B196" i="3" s="1"/>
  <c r="B197" i="4"/>
  <c r="B198" i="4"/>
  <c r="B198" i="3" s="1"/>
  <c r="B199" i="4"/>
  <c r="B200" i="4"/>
  <c r="B200" i="3" s="1"/>
  <c r="B201" i="4"/>
  <c r="B201" i="3" s="1"/>
  <c r="B202" i="4"/>
  <c r="B202" i="3" s="1"/>
  <c r="B203" i="4"/>
  <c r="B204" i="4"/>
  <c r="B205" i="4"/>
  <c r="B206" i="4"/>
  <c r="B207" i="4"/>
  <c r="B207" i="3" s="1"/>
  <c r="B208" i="4"/>
  <c r="B209" i="4"/>
  <c r="B210" i="4"/>
  <c r="B210" i="3" s="1"/>
  <c r="B211" i="4"/>
  <c r="B212" i="4"/>
  <c r="B212" i="3" s="1"/>
  <c r="B213" i="4"/>
  <c r="B214" i="4"/>
  <c r="B214" i="3" s="1"/>
  <c r="B215" i="4"/>
  <c r="B215" i="3" s="1"/>
  <c r="B216" i="4"/>
  <c r="B217" i="4"/>
  <c r="B217" i="3" s="1"/>
  <c r="B218" i="4"/>
  <c r="B218" i="3" s="1"/>
  <c r="B219" i="4"/>
  <c r="B219" i="3" s="1"/>
  <c r="B220" i="4"/>
  <c r="B220" i="3" s="1"/>
  <c r="B221" i="4"/>
  <c r="B222" i="4"/>
  <c r="B222" i="3" s="1"/>
  <c r="B223" i="4"/>
  <c r="B224" i="4"/>
  <c r="B225" i="4"/>
  <c r="B226" i="4"/>
  <c r="B227" i="4"/>
  <c r="B228" i="4"/>
  <c r="B229" i="4"/>
  <c r="B230" i="4"/>
  <c r="B230" i="3" s="1"/>
  <c r="B231" i="4"/>
  <c r="B232" i="4"/>
  <c r="B232" i="3" s="1"/>
  <c r="B233" i="4"/>
  <c r="B233" i="3" s="1"/>
  <c r="B234" i="4"/>
  <c r="B235" i="4"/>
  <c r="B235" i="3" s="1"/>
  <c r="B236" i="4"/>
  <c r="B237" i="4"/>
  <c r="B237" i="3" s="1"/>
  <c r="B238" i="4"/>
  <c r="B239" i="4"/>
  <c r="B239" i="3" s="1"/>
  <c r="B240" i="4"/>
  <c r="B241" i="4"/>
  <c r="B241" i="3" s="1"/>
  <c r="B242" i="4"/>
  <c r="B242" i="3" s="1"/>
  <c r="B243" i="4"/>
  <c r="B244" i="4"/>
  <c r="B245" i="4"/>
  <c r="B246" i="4"/>
  <c r="B247" i="4"/>
  <c r="B248" i="4"/>
  <c r="B249" i="4"/>
  <c r="B250" i="4"/>
  <c r="B251" i="4"/>
  <c r="B251" i="3" s="1"/>
  <c r="B252" i="4"/>
  <c r="B253" i="4"/>
  <c r="B254" i="4"/>
  <c r="B254" i="3" s="1"/>
  <c r="B255" i="4"/>
  <c r="B255" i="3" s="1"/>
  <c r="B256" i="4"/>
  <c r="B256" i="3" s="1"/>
  <c r="B257" i="4"/>
  <c r="B257" i="3" s="1"/>
  <c r="B258" i="4"/>
  <c r="B258" i="3" s="1"/>
  <c r="B259" i="4"/>
  <c r="B259" i="3" s="1"/>
  <c r="B260" i="4"/>
  <c r="B260" i="3" s="1"/>
  <c r="B261" i="4"/>
  <c r="B261" i="3" s="1"/>
  <c r="B262" i="4"/>
  <c r="B262" i="3" s="1"/>
  <c r="B263" i="4"/>
  <c r="B264" i="4"/>
  <c r="B265" i="4"/>
  <c r="B266" i="4"/>
  <c r="B267" i="4"/>
  <c r="B268" i="4"/>
  <c r="B268" i="3" s="1"/>
  <c r="B269" i="4"/>
  <c r="B270" i="4"/>
  <c r="B271" i="4"/>
  <c r="B271" i="3" s="1"/>
  <c r="B272" i="4"/>
  <c r="B273" i="4"/>
  <c r="B273" i="3" s="1"/>
  <c r="B274" i="4"/>
  <c r="B274" i="3" s="1"/>
  <c r="B275" i="4"/>
  <c r="B276" i="4"/>
  <c r="B276" i="3" s="1"/>
  <c r="B277" i="4"/>
  <c r="B278" i="4"/>
  <c r="B278" i="3" s="1"/>
  <c r="B279" i="4"/>
  <c r="B279" i="3" s="1"/>
  <c r="B280" i="4"/>
  <c r="B280" i="3" s="1"/>
  <c r="B281" i="4"/>
  <c r="B281" i="3" s="1"/>
  <c r="B282" i="4"/>
  <c r="B282" i="3" s="1"/>
  <c r="B283" i="4"/>
  <c r="B284" i="4"/>
  <c r="B285" i="4"/>
  <c r="B286" i="4"/>
  <c r="B287" i="4"/>
  <c r="B287" i="3" s="1"/>
  <c r="B288" i="4"/>
  <c r="B289" i="4"/>
  <c r="B290" i="4"/>
  <c r="B291" i="4"/>
  <c r="B292" i="4"/>
  <c r="B292" i="3" s="1"/>
  <c r="B293" i="4"/>
  <c r="B294" i="4"/>
  <c r="B294" i="3" s="1"/>
  <c r="B295" i="4"/>
  <c r="B296" i="4"/>
  <c r="B296" i="3" s="1"/>
  <c r="B297" i="4"/>
  <c r="B297" i="3" s="1"/>
  <c r="B298" i="4"/>
  <c r="B299" i="4"/>
  <c r="B299" i="3" s="1"/>
  <c r="B300" i="4"/>
  <c r="B300" i="3" s="1"/>
  <c r="B301" i="4"/>
  <c r="B301" i="3" s="1"/>
  <c r="B302" i="4"/>
  <c r="B302" i="3" s="1"/>
  <c r="B303" i="4"/>
  <c r="B304" i="4"/>
  <c r="B305" i="4"/>
  <c r="B306" i="4"/>
  <c r="B307" i="4"/>
  <c r="B307" i="3" s="1"/>
  <c r="B308" i="4"/>
  <c r="B309" i="4"/>
  <c r="B309" i="3" s="1"/>
  <c r="B310" i="4"/>
  <c r="B311" i="4"/>
  <c r="B312" i="4"/>
  <c r="B312" i="3" s="1"/>
  <c r="B313" i="4"/>
  <c r="B314" i="4"/>
  <c r="B315" i="4"/>
  <c r="B315" i="3" s="1"/>
  <c r="B316" i="4"/>
  <c r="B317" i="4"/>
  <c r="B317" i="3" s="1"/>
  <c r="B318" i="4"/>
  <c r="B318" i="3" s="1"/>
  <c r="B319" i="4"/>
  <c r="B319" i="3" s="1"/>
  <c r="B320" i="4"/>
  <c r="B320" i="3" s="1"/>
  <c r="B321" i="4"/>
  <c r="B321" i="3" s="1"/>
  <c r="B322" i="4"/>
  <c r="B322" i="3" s="1"/>
  <c r="B323" i="4"/>
  <c r="B324" i="4"/>
  <c r="B325" i="4"/>
  <c r="B326" i="4"/>
  <c r="B327" i="4"/>
  <c r="B328" i="4"/>
  <c r="B329" i="4"/>
  <c r="B329" i="3" s="1"/>
  <c r="B330" i="4"/>
  <c r="B331" i="4"/>
  <c r="B332" i="4"/>
  <c r="B332" i="3" s="1"/>
  <c r="B333" i="4"/>
  <c r="B334" i="4"/>
  <c r="B334" i="3" s="1"/>
  <c r="B335" i="4"/>
  <c r="B336" i="4"/>
  <c r="B336" i="3" s="1"/>
  <c r="B337" i="4"/>
  <c r="B337" i="3" s="1"/>
  <c r="B338" i="4"/>
  <c r="B338" i="3" s="1"/>
  <c r="B339" i="4"/>
  <c r="B339" i="3" s="1"/>
  <c r="B340" i="4"/>
  <c r="B340" i="3" s="1"/>
  <c r="B341" i="4"/>
  <c r="B342" i="4"/>
  <c r="B342" i="3" s="1"/>
  <c r="B343" i="4"/>
  <c r="B344" i="4"/>
  <c r="B345" i="4"/>
  <c r="B346" i="4"/>
  <c r="B347" i="4"/>
  <c r="B348" i="4"/>
  <c r="B348" i="3" s="1"/>
  <c r="B349" i="4"/>
  <c r="B350" i="4"/>
  <c r="B351" i="4"/>
  <c r="B352" i="4"/>
  <c r="B353" i="4"/>
  <c r="B353" i="3" s="1"/>
  <c r="B354" i="4"/>
  <c r="B355" i="4"/>
  <c r="B355" i="3" s="1"/>
  <c r="B356" i="4"/>
  <c r="B356" i="3" s="1"/>
  <c r="B357" i="4"/>
  <c r="B358" i="4"/>
  <c r="B358" i="3" s="1"/>
  <c r="B359" i="4"/>
  <c r="B359" i="3" s="1"/>
  <c r="B360" i="4"/>
  <c r="B360" i="3" s="1"/>
  <c r="B361" i="4"/>
  <c r="B361" i="3" s="1"/>
  <c r="B362" i="4"/>
  <c r="B362" i="3" s="1"/>
  <c r="B363" i="4"/>
  <c r="B364" i="4"/>
  <c r="B365" i="4"/>
  <c r="B366" i="4"/>
  <c r="B367" i="4"/>
  <c r="B367" i="3" s="1"/>
  <c r="B368" i="4"/>
  <c r="B369" i="4"/>
  <c r="B369" i="3" s="1"/>
  <c r="B370" i="4"/>
  <c r="B371" i="4"/>
  <c r="B372" i="4"/>
  <c r="B372" i="3" s="1"/>
  <c r="B373" i="4"/>
  <c r="B374" i="4"/>
  <c r="B374" i="3" s="1"/>
  <c r="B375" i="4"/>
  <c r="B375" i="3" s="1"/>
  <c r="B376" i="4"/>
  <c r="B377" i="4"/>
  <c r="B377" i="3" s="1"/>
  <c r="B378" i="4"/>
  <c r="B379" i="4"/>
  <c r="B379" i="3" s="1"/>
  <c r="B380" i="4"/>
  <c r="B380" i="3" s="1"/>
  <c r="B381" i="4"/>
  <c r="B381" i="3" s="1"/>
  <c r="B2" i="4"/>
  <c r="M382" i="3"/>
  <c r="L382" i="3"/>
  <c r="M381" i="3"/>
  <c r="F381" i="3" s="1"/>
  <c r="L381" i="3"/>
  <c r="E381" i="3"/>
  <c r="M380" i="3"/>
  <c r="F380" i="3" s="1"/>
  <c r="L380" i="3"/>
  <c r="E380" i="3" s="1"/>
  <c r="M379" i="3"/>
  <c r="L379" i="3"/>
  <c r="F379" i="3"/>
  <c r="E379" i="3"/>
  <c r="M378" i="3"/>
  <c r="F378" i="3" s="1"/>
  <c r="L378" i="3"/>
  <c r="E378" i="3" s="1"/>
  <c r="G378" i="3"/>
  <c r="B378" i="3"/>
  <c r="M377" i="3"/>
  <c r="L377" i="3"/>
  <c r="E377" i="3" s="1"/>
  <c r="J377" i="3" a="1"/>
  <c r="J377" i="3"/>
  <c r="I377" i="3" a="1"/>
  <c r="I377" i="3"/>
  <c r="F377" i="3"/>
  <c r="M376" i="3"/>
  <c r="L376" i="3"/>
  <c r="E376" i="3" s="1"/>
  <c r="F376" i="3"/>
  <c r="D376" i="3"/>
  <c r="B376" i="3"/>
  <c r="M375" i="3"/>
  <c r="F375" i="3" s="1"/>
  <c r="L375" i="3"/>
  <c r="E375" i="3" s="1"/>
  <c r="J375" i="3" s="1" a="1"/>
  <c r="J375" i="3" s="1"/>
  <c r="G375" i="3"/>
  <c r="M374" i="3"/>
  <c r="L374" i="3"/>
  <c r="I374" i="3" a="1"/>
  <c r="I374" i="3" s="1"/>
  <c r="G374" i="3"/>
  <c r="F374" i="3"/>
  <c r="E374" i="3"/>
  <c r="J374" i="3" s="1" a="1"/>
  <c r="J374" i="3" s="1"/>
  <c r="M373" i="3"/>
  <c r="L373" i="3"/>
  <c r="H373" i="3"/>
  <c r="F373" i="3"/>
  <c r="E373" i="3"/>
  <c r="B373" i="3"/>
  <c r="M372" i="3"/>
  <c r="F372" i="3" s="1"/>
  <c r="L372" i="3"/>
  <c r="G372" i="3"/>
  <c r="E372" i="3"/>
  <c r="M371" i="3"/>
  <c r="F371" i="3" s="1"/>
  <c r="L371" i="3"/>
  <c r="E371" i="3" s="1"/>
  <c r="G371" i="3"/>
  <c r="B371" i="3"/>
  <c r="M370" i="3"/>
  <c r="L370" i="3"/>
  <c r="G370" i="3"/>
  <c r="F370" i="3"/>
  <c r="E370" i="3"/>
  <c r="B370" i="3"/>
  <c r="M369" i="3"/>
  <c r="F369" i="3" s="1"/>
  <c r="L369" i="3"/>
  <c r="E369" i="3" s="1"/>
  <c r="D369" i="3"/>
  <c r="M368" i="3"/>
  <c r="F368" i="3" s="1"/>
  <c r="L368" i="3"/>
  <c r="J368" i="3" a="1"/>
  <c r="J368" i="3"/>
  <c r="I368" i="3"/>
  <c r="G368" i="3"/>
  <c r="E368" i="3"/>
  <c r="I368" i="3" s="1" a="1"/>
  <c r="D368" i="3"/>
  <c r="H368" i="3" s="1"/>
  <c r="C368" i="3"/>
  <c r="B368" i="3"/>
  <c r="M367" i="3"/>
  <c r="F367" i="3" s="1"/>
  <c r="L367" i="3"/>
  <c r="G367" i="3"/>
  <c r="E367" i="3"/>
  <c r="I367" i="3" s="1" a="1"/>
  <c r="I367" i="3" s="1"/>
  <c r="D367" i="3"/>
  <c r="M366" i="3"/>
  <c r="F366" i="3" s="1"/>
  <c r="L366" i="3"/>
  <c r="G366" i="3"/>
  <c r="E366" i="3"/>
  <c r="J366" i="3" s="1" a="1"/>
  <c r="J366" i="3" s="1"/>
  <c r="D366" i="3"/>
  <c r="H366" i="3" s="1"/>
  <c r="B366" i="3"/>
  <c r="M365" i="3"/>
  <c r="L365" i="3"/>
  <c r="E365" i="3" s="1"/>
  <c r="G365" i="3"/>
  <c r="F365" i="3"/>
  <c r="D365" i="3"/>
  <c r="H365" i="3" s="1"/>
  <c r="C365" i="3"/>
  <c r="B365" i="3"/>
  <c r="M364" i="3"/>
  <c r="L364" i="3"/>
  <c r="G364" i="3"/>
  <c r="C364" i="3" s="1"/>
  <c r="F364" i="3"/>
  <c r="E364" i="3"/>
  <c r="D364" i="3"/>
  <c r="H364" i="3" s="1"/>
  <c r="B364" i="3"/>
  <c r="M363" i="3"/>
  <c r="L363" i="3"/>
  <c r="E363" i="3" s="1"/>
  <c r="I363" i="3" s="1" a="1"/>
  <c r="I363" i="3" s="1"/>
  <c r="J363" i="3" a="1"/>
  <c r="J363" i="3" s="1"/>
  <c r="G363" i="3"/>
  <c r="F363" i="3"/>
  <c r="D363" i="3"/>
  <c r="C363" i="3" s="1"/>
  <c r="B363" i="3"/>
  <c r="M362" i="3"/>
  <c r="L362" i="3"/>
  <c r="J362" i="3" a="1"/>
  <c r="J362" i="3"/>
  <c r="I362" i="3" a="1"/>
  <c r="I362" i="3" s="1"/>
  <c r="F362" i="3"/>
  <c r="E362" i="3"/>
  <c r="M361" i="3"/>
  <c r="F361" i="3" s="1"/>
  <c r="L361" i="3"/>
  <c r="G361" i="3"/>
  <c r="E361" i="3"/>
  <c r="I361" i="3" s="1" a="1"/>
  <c r="I361" i="3" s="1"/>
  <c r="M360" i="3"/>
  <c r="F360" i="3" s="1"/>
  <c r="L360" i="3"/>
  <c r="E360" i="3"/>
  <c r="J360" i="3" s="1" a="1"/>
  <c r="J360" i="3" s="1"/>
  <c r="M359" i="3"/>
  <c r="F359" i="3" s="1"/>
  <c r="L359" i="3"/>
  <c r="E359" i="3"/>
  <c r="M358" i="3"/>
  <c r="F358" i="3" s="1"/>
  <c r="L358" i="3"/>
  <c r="E358" i="3" s="1"/>
  <c r="D358" i="3"/>
  <c r="H358" i="3" s="1"/>
  <c r="M357" i="3"/>
  <c r="L357" i="3"/>
  <c r="E357" i="3" s="1"/>
  <c r="G357" i="3"/>
  <c r="F357" i="3"/>
  <c r="B357" i="3"/>
  <c r="M356" i="3"/>
  <c r="F356" i="3" s="1"/>
  <c r="L356" i="3"/>
  <c r="E356" i="3"/>
  <c r="M355" i="3"/>
  <c r="F355" i="3" s="1"/>
  <c r="L355" i="3"/>
  <c r="E355" i="3" s="1"/>
  <c r="J355" i="3" a="1"/>
  <c r="J355" i="3" s="1"/>
  <c r="I355" i="3" a="1"/>
  <c r="I355" i="3" s="1"/>
  <c r="M354" i="3"/>
  <c r="F354" i="3" s="1"/>
  <c r="L354" i="3"/>
  <c r="I354" i="3" a="1"/>
  <c r="I354" i="3" s="1"/>
  <c r="E354" i="3"/>
  <c r="J354" i="3" s="1" a="1"/>
  <c r="J354" i="3" s="1"/>
  <c r="D354" i="3"/>
  <c r="H354" i="3" s="1"/>
  <c r="B354" i="3"/>
  <c r="M353" i="3"/>
  <c r="F353" i="3" s="1"/>
  <c r="L353" i="3"/>
  <c r="E353" i="3" s="1"/>
  <c r="G353" i="3"/>
  <c r="M352" i="3"/>
  <c r="L352" i="3"/>
  <c r="G352" i="3"/>
  <c r="F352" i="3"/>
  <c r="E352" i="3"/>
  <c r="B352" i="3"/>
  <c r="M351" i="3"/>
  <c r="F351" i="3" s="1"/>
  <c r="L351" i="3"/>
  <c r="E351" i="3" s="1"/>
  <c r="J351" i="3" s="1" a="1"/>
  <c r="J351" i="3" s="1"/>
  <c r="I351" i="3" a="1"/>
  <c r="I351" i="3"/>
  <c r="D351" i="3"/>
  <c r="B351" i="3"/>
  <c r="M350" i="3"/>
  <c r="L350" i="3"/>
  <c r="H350" i="3"/>
  <c r="G350" i="3"/>
  <c r="F350" i="3"/>
  <c r="E350" i="3"/>
  <c r="B350" i="3"/>
  <c r="M349" i="3"/>
  <c r="F349" i="3" s="1"/>
  <c r="L349" i="3"/>
  <c r="E349" i="3" s="1"/>
  <c r="I349" i="3" s="1" a="1"/>
  <c r="I349" i="3" s="1"/>
  <c r="G349" i="3"/>
  <c r="D349" i="3"/>
  <c r="B349" i="3"/>
  <c r="M348" i="3"/>
  <c r="L348" i="3"/>
  <c r="F348" i="3"/>
  <c r="E348" i="3"/>
  <c r="D348" i="3"/>
  <c r="M347" i="3"/>
  <c r="L347" i="3"/>
  <c r="J347" i="3" a="1"/>
  <c r="J347" i="3" s="1"/>
  <c r="I347" i="3" a="1"/>
  <c r="I347" i="3" s="1"/>
  <c r="G347" i="3"/>
  <c r="C347" i="3" s="1"/>
  <c r="F347" i="3"/>
  <c r="E347" i="3"/>
  <c r="B347" i="3"/>
  <c r="M346" i="3"/>
  <c r="F346" i="3" s="1"/>
  <c r="L346" i="3"/>
  <c r="E346" i="3" s="1"/>
  <c r="J346" i="3" a="1"/>
  <c r="J346" i="3" s="1"/>
  <c r="I346" i="3" a="1"/>
  <c r="I346" i="3" s="1"/>
  <c r="D346" i="3"/>
  <c r="H346" i="3" s="1"/>
  <c r="B346" i="3"/>
  <c r="M345" i="3"/>
  <c r="L345" i="3"/>
  <c r="E345" i="3" s="1"/>
  <c r="G345" i="3"/>
  <c r="F345" i="3"/>
  <c r="D345" i="3"/>
  <c r="H345" i="3" s="1"/>
  <c r="C345" i="3"/>
  <c r="B345" i="3"/>
  <c r="M344" i="3"/>
  <c r="L344" i="3"/>
  <c r="I344" i="3" a="1"/>
  <c r="I344" i="3" s="1"/>
  <c r="G344" i="3"/>
  <c r="F344" i="3"/>
  <c r="E344" i="3"/>
  <c r="J344" i="3" s="1" a="1"/>
  <c r="J344" i="3" s="1"/>
  <c r="D344" i="3"/>
  <c r="B344" i="3"/>
  <c r="M343" i="3"/>
  <c r="F343" i="3" s="1"/>
  <c r="L343" i="3"/>
  <c r="E343" i="3" s="1"/>
  <c r="J343" i="3" a="1"/>
  <c r="J343" i="3"/>
  <c r="I343" i="3" a="1"/>
  <c r="I343" i="3" s="1"/>
  <c r="G343" i="3"/>
  <c r="D343" i="3"/>
  <c r="B343" i="3"/>
  <c r="M342" i="3"/>
  <c r="L342" i="3"/>
  <c r="J342" i="3" a="1"/>
  <c r="J342" i="3"/>
  <c r="I342" i="3" a="1"/>
  <c r="I342" i="3" s="1"/>
  <c r="F342" i="3"/>
  <c r="E342" i="3"/>
  <c r="M341" i="3"/>
  <c r="F341" i="3" s="1"/>
  <c r="L341" i="3"/>
  <c r="E341" i="3"/>
  <c r="B341" i="3"/>
  <c r="M340" i="3"/>
  <c r="F340" i="3" s="1"/>
  <c r="L340" i="3"/>
  <c r="I340" i="3" a="1"/>
  <c r="I340" i="3" s="1"/>
  <c r="E340" i="3"/>
  <c r="J340" i="3" s="1" a="1"/>
  <c r="J340" i="3" s="1"/>
  <c r="M339" i="3"/>
  <c r="F339" i="3" s="1"/>
  <c r="L339" i="3"/>
  <c r="I339" i="3" a="1"/>
  <c r="I339" i="3"/>
  <c r="E339" i="3"/>
  <c r="J339" i="3" s="1" a="1"/>
  <c r="J339" i="3" s="1"/>
  <c r="M338" i="3"/>
  <c r="F338" i="3" s="1"/>
  <c r="L338" i="3"/>
  <c r="E338" i="3" s="1"/>
  <c r="M337" i="3"/>
  <c r="F337" i="3" s="1"/>
  <c r="L337" i="3"/>
  <c r="E337" i="3" s="1"/>
  <c r="G337" i="3"/>
  <c r="M336" i="3"/>
  <c r="F336" i="3" s="1"/>
  <c r="L336" i="3"/>
  <c r="G336" i="3"/>
  <c r="E336" i="3"/>
  <c r="M335" i="3"/>
  <c r="F335" i="3" s="1"/>
  <c r="L335" i="3"/>
  <c r="E335" i="3" s="1"/>
  <c r="B335" i="3"/>
  <c r="M334" i="3"/>
  <c r="L334" i="3"/>
  <c r="E334" i="3" s="1"/>
  <c r="F334" i="3"/>
  <c r="M333" i="3"/>
  <c r="L333" i="3"/>
  <c r="E333" i="3" s="1"/>
  <c r="G333" i="3"/>
  <c r="F333" i="3"/>
  <c r="B333" i="3"/>
  <c r="M332" i="3"/>
  <c r="L332" i="3"/>
  <c r="J332" i="3" a="1"/>
  <c r="J332" i="3" s="1"/>
  <c r="I332" i="3"/>
  <c r="G332" i="3"/>
  <c r="F332" i="3"/>
  <c r="E332" i="3"/>
  <c r="I332" i="3" s="1" a="1"/>
  <c r="D332" i="3"/>
  <c r="H332" i="3" s="1"/>
  <c r="M331" i="3"/>
  <c r="L331" i="3"/>
  <c r="F331" i="3"/>
  <c r="E331" i="3"/>
  <c r="B331" i="3"/>
  <c r="M330" i="3"/>
  <c r="L330" i="3"/>
  <c r="E330" i="3" s="1"/>
  <c r="I330" i="3" s="1" a="1"/>
  <c r="I330" i="3" s="1"/>
  <c r="J330" i="3" a="1"/>
  <c r="J330" i="3" s="1"/>
  <c r="H330" i="3"/>
  <c r="G330" i="3"/>
  <c r="C330" i="3" s="1"/>
  <c r="F330" i="3"/>
  <c r="B330" i="3"/>
  <c r="M329" i="3"/>
  <c r="L329" i="3"/>
  <c r="E329" i="3" s="1"/>
  <c r="G329" i="3"/>
  <c r="F329" i="3"/>
  <c r="D329" i="3"/>
  <c r="C329" i="3" s="1"/>
  <c r="M328" i="3"/>
  <c r="L328" i="3"/>
  <c r="E328" i="3" s="1"/>
  <c r="I328" i="3" s="1" a="1"/>
  <c r="I328" i="3" s="1"/>
  <c r="J328" i="3" a="1"/>
  <c r="J328" i="3"/>
  <c r="F328" i="3"/>
  <c r="D328" i="3"/>
  <c r="B328" i="3"/>
  <c r="M327" i="3"/>
  <c r="F327" i="3" s="1"/>
  <c r="L327" i="3"/>
  <c r="J327" i="3" a="1"/>
  <c r="J327" i="3" s="1"/>
  <c r="G327" i="3"/>
  <c r="E327" i="3"/>
  <c r="I327" i="3" s="1" a="1"/>
  <c r="I327" i="3" s="1"/>
  <c r="B327" i="3"/>
  <c r="M326" i="3"/>
  <c r="F326" i="3" s="1"/>
  <c r="L326" i="3"/>
  <c r="J326" i="3"/>
  <c r="G326" i="3"/>
  <c r="E326" i="3"/>
  <c r="J326" i="3" s="1" a="1"/>
  <c r="D326" i="3"/>
  <c r="H326" i="3" s="1"/>
  <c r="C326" i="3"/>
  <c r="B326" i="3"/>
  <c r="M325" i="3"/>
  <c r="L325" i="3"/>
  <c r="E325" i="3" s="1"/>
  <c r="G325" i="3"/>
  <c r="F325" i="3"/>
  <c r="D325" i="3"/>
  <c r="H325" i="3" s="1"/>
  <c r="B325" i="3"/>
  <c r="M324" i="3"/>
  <c r="L324" i="3"/>
  <c r="I324" i="3" a="1"/>
  <c r="I324" i="3" s="1"/>
  <c r="G324" i="3"/>
  <c r="F324" i="3"/>
  <c r="E324" i="3"/>
  <c r="J324" i="3" s="1" a="1"/>
  <c r="J324" i="3" s="1"/>
  <c r="D324" i="3"/>
  <c r="H324" i="3" s="1"/>
  <c r="C324" i="3"/>
  <c r="B324" i="3"/>
  <c r="M323" i="3"/>
  <c r="F323" i="3" s="1"/>
  <c r="L323" i="3"/>
  <c r="E323" i="3" s="1"/>
  <c r="I323" i="3" s="1" a="1"/>
  <c r="I323" i="3" s="1"/>
  <c r="J323" i="3" a="1"/>
  <c r="J323" i="3" s="1"/>
  <c r="G323" i="3"/>
  <c r="D323" i="3"/>
  <c r="B323" i="3"/>
  <c r="M322" i="3"/>
  <c r="L322" i="3"/>
  <c r="F322" i="3"/>
  <c r="E322" i="3"/>
  <c r="M321" i="3"/>
  <c r="F321" i="3" s="1"/>
  <c r="L321" i="3"/>
  <c r="E321" i="3"/>
  <c r="M320" i="3"/>
  <c r="F320" i="3" s="1"/>
  <c r="L320" i="3"/>
  <c r="E320" i="3" s="1"/>
  <c r="M319" i="3"/>
  <c r="F319" i="3" s="1"/>
  <c r="L319" i="3"/>
  <c r="G319" i="3"/>
  <c r="E319" i="3"/>
  <c r="J319" i="3" s="1" a="1"/>
  <c r="J319" i="3" s="1"/>
  <c r="M318" i="3"/>
  <c r="F318" i="3" s="1"/>
  <c r="L318" i="3"/>
  <c r="E318" i="3" s="1"/>
  <c r="M317" i="3"/>
  <c r="L317" i="3"/>
  <c r="E317" i="3" s="1"/>
  <c r="J317" i="3" a="1"/>
  <c r="J317" i="3" s="1"/>
  <c r="I317" i="3" a="1"/>
  <c r="I317" i="3"/>
  <c r="F317" i="3"/>
  <c r="M316" i="3"/>
  <c r="F316" i="3" s="1"/>
  <c r="L316" i="3"/>
  <c r="E316" i="3" s="1"/>
  <c r="B316" i="3"/>
  <c r="M315" i="3"/>
  <c r="F315" i="3" s="1"/>
  <c r="L315" i="3"/>
  <c r="E315" i="3" s="1"/>
  <c r="G315" i="3"/>
  <c r="M314" i="3"/>
  <c r="L314" i="3"/>
  <c r="E314" i="3" s="1"/>
  <c r="I314" i="3" s="1" a="1"/>
  <c r="I314" i="3" s="1"/>
  <c r="J314" i="3" a="1"/>
  <c r="J314" i="3"/>
  <c r="G314" i="3"/>
  <c r="F314" i="3"/>
  <c r="D314" i="3"/>
  <c r="H314" i="3" s="1"/>
  <c r="B314" i="3"/>
  <c r="M313" i="3"/>
  <c r="F313" i="3" s="1"/>
  <c r="L313" i="3"/>
  <c r="E313" i="3" s="1"/>
  <c r="D313" i="3"/>
  <c r="H313" i="3" s="1"/>
  <c r="B313" i="3"/>
  <c r="M312" i="3"/>
  <c r="L312" i="3"/>
  <c r="E312" i="3" s="1"/>
  <c r="G312" i="3"/>
  <c r="F312" i="3"/>
  <c r="M311" i="3"/>
  <c r="F311" i="3" s="1"/>
  <c r="L311" i="3"/>
  <c r="E311" i="3" s="1"/>
  <c r="G311" i="3"/>
  <c r="B311" i="3"/>
  <c r="M310" i="3"/>
  <c r="L310" i="3"/>
  <c r="E310" i="3" s="1"/>
  <c r="G310" i="3"/>
  <c r="C310" i="3" s="1"/>
  <c r="F310" i="3"/>
  <c r="D310" i="3"/>
  <c r="H310" i="3" s="1"/>
  <c r="B310" i="3"/>
  <c r="M309" i="3"/>
  <c r="F309" i="3" s="1"/>
  <c r="L309" i="3"/>
  <c r="E309" i="3" s="1"/>
  <c r="G309" i="3"/>
  <c r="D309" i="3"/>
  <c r="C309" i="3" s="1"/>
  <c r="M308" i="3"/>
  <c r="L308" i="3"/>
  <c r="G308" i="3"/>
  <c r="F308" i="3"/>
  <c r="E308" i="3"/>
  <c r="D308" i="3"/>
  <c r="B308" i="3"/>
  <c r="M307" i="3"/>
  <c r="L307" i="3"/>
  <c r="J307" i="3" a="1"/>
  <c r="J307" i="3" s="1"/>
  <c r="I307" i="3" a="1"/>
  <c r="I307" i="3" s="1"/>
  <c r="G307" i="3"/>
  <c r="C307" i="3" s="1"/>
  <c r="F307" i="3"/>
  <c r="E307" i="3"/>
  <c r="D307" i="3"/>
  <c r="H307" i="3" s="1"/>
  <c r="M306" i="3"/>
  <c r="F306" i="3" s="1"/>
  <c r="L306" i="3"/>
  <c r="J306" i="3"/>
  <c r="G306" i="3"/>
  <c r="E306" i="3"/>
  <c r="J306" i="3" s="1" a="1"/>
  <c r="B306" i="3"/>
  <c r="M305" i="3"/>
  <c r="L305" i="3"/>
  <c r="G305" i="3"/>
  <c r="F305" i="3"/>
  <c r="E305" i="3"/>
  <c r="D305" i="3"/>
  <c r="H305" i="3" s="1"/>
  <c r="C305" i="3"/>
  <c r="B305" i="3"/>
  <c r="M304" i="3"/>
  <c r="L304" i="3"/>
  <c r="E304" i="3" s="1"/>
  <c r="J304" i="3" s="1" a="1"/>
  <c r="J304" i="3" s="1"/>
  <c r="I304" i="3" a="1"/>
  <c r="I304" i="3" s="1"/>
  <c r="G304" i="3"/>
  <c r="F304" i="3"/>
  <c r="D304" i="3"/>
  <c r="H304" i="3" s="1"/>
  <c r="B304" i="3"/>
  <c r="M303" i="3"/>
  <c r="L303" i="3"/>
  <c r="E303" i="3" s="1"/>
  <c r="J303" i="3" a="1"/>
  <c r="J303" i="3"/>
  <c r="I303" i="3" a="1"/>
  <c r="I303" i="3"/>
  <c r="G303" i="3"/>
  <c r="F303" i="3"/>
  <c r="D303" i="3"/>
  <c r="B303" i="3"/>
  <c r="M302" i="3"/>
  <c r="L302" i="3"/>
  <c r="J302" i="3" a="1"/>
  <c r="J302" i="3" s="1"/>
  <c r="I302" i="3" a="1"/>
  <c r="I302" i="3" s="1"/>
  <c r="G302" i="3"/>
  <c r="F302" i="3"/>
  <c r="E302" i="3"/>
  <c r="D302" i="3"/>
  <c r="H302" i="3" s="1"/>
  <c r="M301" i="3"/>
  <c r="F301" i="3" s="1"/>
  <c r="L301" i="3"/>
  <c r="J301" i="3" a="1"/>
  <c r="J301" i="3" s="1"/>
  <c r="I301" i="3" a="1"/>
  <c r="I301" i="3" s="1"/>
  <c r="E301" i="3"/>
  <c r="M300" i="3"/>
  <c r="F300" i="3" s="1"/>
  <c r="L300" i="3"/>
  <c r="E300" i="3" s="1"/>
  <c r="J300" i="3" s="1" a="1"/>
  <c r="J300" i="3"/>
  <c r="I300" i="3" a="1"/>
  <c r="I300" i="3" s="1"/>
  <c r="M299" i="3"/>
  <c r="F299" i="3" s="1"/>
  <c r="L299" i="3"/>
  <c r="J299" i="3"/>
  <c r="I299" i="3" a="1"/>
  <c r="I299" i="3" s="1"/>
  <c r="G299" i="3"/>
  <c r="E299" i="3"/>
  <c r="J299" i="3" s="1" a="1"/>
  <c r="M298" i="3"/>
  <c r="F298" i="3" s="1"/>
  <c r="L298" i="3"/>
  <c r="E298" i="3" s="1"/>
  <c r="B298" i="3"/>
  <c r="M297" i="3"/>
  <c r="F297" i="3" s="1"/>
  <c r="L297" i="3"/>
  <c r="E297" i="3" s="1"/>
  <c r="J297" i="3" s="1" a="1"/>
  <c r="J297" i="3"/>
  <c r="I297" i="3" a="1"/>
  <c r="I297" i="3" s="1"/>
  <c r="M296" i="3"/>
  <c r="F296" i="3" s="1"/>
  <c r="L296" i="3"/>
  <c r="I296" i="3" a="1"/>
  <c r="I296" i="3" s="1"/>
  <c r="E296" i="3"/>
  <c r="J296" i="3" s="1" a="1"/>
  <c r="J296" i="3" s="1"/>
  <c r="M295" i="3"/>
  <c r="F295" i="3" s="1"/>
  <c r="L295" i="3"/>
  <c r="E295" i="3" s="1"/>
  <c r="J295" i="3" s="1" a="1"/>
  <c r="J295" i="3" s="1"/>
  <c r="I295" i="3" a="1"/>
  <c r="I295" i="3" s="1"/>
  <c r="G295" i="3"/>
  <c r="C295" i="3"/>
  <c r="B295" i="3"/>
  <c r="M294" i="3"/>
  <c r="L294" i="3"/>
  <c r="E294" i="3" s="1"/>
  <c r="J294" i="3" s="1" a="1"/>
  <c r="J294" i="3" s="1"/>
  <c r="I294" i="3" a="1"/>
  <c r="I294" i="3" s="1"/>
  <c r="F294" i="3"/>
  <c r="M293" i="3"/>
  <c r="F293" i="3" s="1"/>
  <c r="L293" i="3"/>
  <c r="E293" i="3" s="1"/>
  <c r="D293" i="3"/>
  <c r="B293" i="3"/>
  <c r="M292" i="3"/>
  <c r="F292" i="3" s="1"/>
  <c r="L292" i="3"/>
  <c r="E292" i="3" s="1"/>
  <c r="I292" i="3" s="1" a="1"/>
  <c r="J292" i="3" a="1"/>
  <c r="J292" i="3"/>
  <c r="I292" i="3"/>
  <c r="G292" i="3"/>
  <c r="D292" i="3"/>
  <c r="H292" i="3" s="1"/>
  <c r="M291" i="3"/>
  <c r="F291" i="3" s="1"/>
  <c r="L291" i="3"/>
  <c r="J291" i="3"/>
  <c r="I291" i="3" a="1"/>
  <c r="I291" i="3" s="1"/>
  <c r="E291" i="3"/>
  <c r="J291" i="3" s="1" a="1"/>
  <c r="B291" i="3"/>
  <c r="M290" i="3"/>
  <c r="L290" i="3"/>
  <c r="E290" i="3" s="1"/>
  <c r="I290" i="3" s="1" a="1"/>
  <c r="I290" i="3" s="1"/>
  <c r="J290" i="3" a="1"/>
  <c r="J290" i="3" s="1"/>
  <c r="G290" i="3"/>
  <c r="F290" i="3"/>
  <c r="B290" i="3"/>
  <c r="M289" i="3"/>
  <c r="L289" i="3"/>
  <c r="G289" i="3"/>
  <c r="F289" i="3"/>
  <c r="E289" i="3"/>
  <c r="D289" i="3"/>
  <c r="B289" i="3"/>
  <c r="M288" i="3"/>
  <c r="F288" i="3" s="1"/>
  <c r="L288" i="3"/>
  <c r="E288" i="3" s="1"/>
  <c r="J288" i="3" s="1" a="1"/>
  <c r="J288" i="3" s="1"/>
  <c r="G288" i="3"/>
  <c r="D288" i="3"/>
  <c r="B288" i="3"/>
  <c r="M287" i="3"/>
  <c r="L287" i="3"/>
  <c r="J287" i="3" a="1"/>
  <c r="J287" i="3"/>
  <c r="I287" i="3" a="1"/>
  <c r="I287" i="3" s="1"/>
  <c r="G287" i="3"/>
  <c r="F287" i="3"/>
  <c r="E287" i="3"/>
  <c r="D287" i="3"/>
  <c r="H287" i="3" s="1"/>
  <c r="M286" i="3"/>
  <c r="F286" i="3" s="1"/>
  <c r="L286" i="3"/>
  <c r="E286" i="3" s="1"/>
  <c r="J286" i="3" s="1" a="1"/>
  <c r="J286" i="3" s="1"/>
  <c r="G286" i="3"/>
  <c r="D286" i="3"/>
  <c r="H286" i="3" s="1"/>
  <c r="B286" i="3"/>
  <c r="M285" i="3"/>
  <c r="L285" i="3"/>
  <c r="G285" i="3"/>
  <c r="F285" i="3"/>
  <c r="E285" i="3"/>
  <c r="D285" i="3"/>
  <c r="B285" i="3"/>
  <c r="M284" i="3"/>
  <c r="L284" i="3"/>
  <c r="E284" i="3" s="1"/>
  <c r="G284" i="3"/>
  <c r="F284" i="3"/>
  <c r="D284" i="3"/>
  <c r="B284" i="3"/>
  <c r="M283" i="3"/>
  <c r="F283" i="3" s="1"/>
  <c r="L283" i="3"/>
  <c r="J283" i="3" a="1"/>
  <c r="J283" i="3" s="1"/>
  <c r="I283" i="3" a="1"/>
  <c r="I283" i="3" s="1"/>
  <c r="G283" i="3"/>
  <c r="E283" i="3"/>
  <c r="D283" i="3"/>
  <c r="H283" i="3" s="1"/>
  <c r="B283" i="3"/>
  <c r="M282" i="3"/>
  <c r="L282" i="3"/>
  <c r="J282" i="3"/>
  <c r="I282" i="3" a="1"/>
  <c r="I282" i="3"/>
  <c r="F282" i="3"/>
  <c r="E282" i="3"/>
  <c r="J282" i="3" s="1" a="1"/>
  <c r="M281" i="3"/>
  <c r="F281" i="3" s="1"/>
  <c r="L281" i="3"/>
  <c r="E281" i="3"/>
  <c r="M280" i="3"/>
  <c r="F280" i="3" s="1"/>
  <c r="L280" i="3"/>
  <c r="J280" i="3" a="1"/>
  <c r="J280" i="3"/>
  <c r="E280" i="3"/>
  <c r="I280" i="3" s="1" a="1"/>
  <c r="I280" i="3" s="1"/>
  <c r="M279" i="3"/>
  <c r="F279" i="3" s="1"/>
  <c r="L279" i="3"/>
  <c r="I279" i="3" a="1"/>
  <c r="I279" i="3" s="1"/>
  <c r="G279" i="3"/>
  <c r="E279" i="3"/>
  <c r="J279" i="3" s="1" a="1"/>
  <c r="J279" i="3" s="1"/>
  <c r="M278" i="3"/>
  <c r="F278" i="3" s="1"/>
  <c r="L278" i="3"/>
  <c r="E278" i="3" s="1"/>
  <c r="M277" i="3"/>
  <c r="L277" i="3"/>
  <c r="E277" i="3" s="1"/>
  <c r="J277" i="3" s="1" a="1"/>
  <c r="J277" i="3" s="1"/>
  <c r="I277" i="3" a="1"/>
  <c r="I277" i="3" s="1"/>
  <c r="F277" i="3"/>
  <c r="B277" i="3"/>
  <c r="M276" i="3"/>
  <c r="F276" i="3" s="1"/>
  <c r="L276" i="3"/>
  <c r="E276" i="3" s="1"/>
  <c r="J276" i="3" s="1" a="1"/>
  <c r="J276" i="3" s="1"/>
  <c r="M275" i="3"/>
  <c r="L275" i="3"/>
  <c r="E275" i="3" s="1"/>
  <c r="J275" i="3" a="1"/>
  <c r="J275" i="3" s="1"/>
  <c r="I275" i="3" a="1"/>
  <c r="I275" i="3"/>
  <c r="G275" i="3"/>
  <c r="F275" i="3"/>
  <c r="B275" i="3"/>
  <c r="M274" i="3"/>
  <c r="F274" i="3" s="1"/>
  <c r="L274" i="3"/>
  <c r="E274" i="3" s="1"/>
  <c r="M273" i="3"/>
  <c r="L273" i="3"/>
  <c r="F273" i="3"/>
  <c r="E273" i="3"/>
  <c r="I273" i="3" s="1" a="1"/>
  <c r="I273" i="3" s="1"/>
  <c r="M272" i="3"/>
  <c r="F272" i="3" s="1"/>
  <c r="L272" i="3"/>
  <c r="G272" i="3"/>
  <c r="E272" i="3"/>
  <c r="D272" i="3"/>
  <c r="B272" i="3"/>
  <c r="M271" i="3"/>
  <c r="F271" i="3" s="1"/>
  <c r="L271" i="3"/>
  <c r="G271" i="3"/>
  <c r="E271" i="3"/>
  <c r="D271" i="3"/>
  <c r="M270" i="3"/>
  <c r="F270" i="3" s="1"/>
  <c r="L270" i="3"/>
  <c r="E270" i="3"/>
  <c r="B270" i="3"/>
  <c r="M269" i="3"/>
  <c r="L269" i="3"/>
  <c r="E269" i="3" s="1"/>
  <c r="G269" i="3"/>
  <c r="F269" i="3"/>
  <c r="D269" i="3"/>
  <c r="B269" i="3"/>
  <c r="M268" i="3"/>
  <c r="L268" i="3"/>
  <c r="H268" i="3"/>
  <c r="G268" i="3"/>
  <c r="F268" i="3"/>
  <c r="E268" i="3"/>
  <c r="D268" i="3"/>
  <c r="C268" i="3"/>
  <c r="M267" i="3"/>
  <c r="L267" i="3"/>
  <c r="E267" i="3" s="1"/>
  <c r="I267" i="3" s="1" a="1"/>
  <c r="I267" i="3" s="1"/>
  <c r="J267" i="3" a="1"/>
  <c r="J267" i="3" s="1"/>
  <c r="F267" i="3"/>
  <c r="D267" i="3"/>
  <c r="H267" i="3" s="1"/>
  <c r="B267" i="3"/>
  <c r="M266" i="3"/>
  <c r="L266" i="3"/>
  <c r="E266" i="3" s="1"/>
  <c r="J266" i="3" a="1"/>
  <c r="J266" i="3"/>
  <c r="I266" i="3" a="1"/>
  <c r="I266" i="3" s="1"/>
  <c r="G266" i="3"/>
  <c r="F266" i="3"/>
  <c r="D266" i="3"/>
  <c r="H266" i="3" s="1"/>
  <c r="B266" i="3"/>
  <c r="M265" i="3"/>
  <c r="L265" i="3"/>
  <c r="H265" i="3"/>
  <c r="G265" i="3"/>
  <c r="F265" i="3"/>
  <c r="E265" i="3"/>
  <c r="D265" i="3"/>
  <c r="B265" i="3"/>
  <c r="M264" i="3"/>
  <c r="L264" i="3"/>
  <c r="E264" i="3" s="1"/>
  <c r="G264" i="3"/>
  <c r="F264" i="3"/>
  <c r="D264" i="3"/>
  <c r="H264" i="3" s="1"/>
  <c r="B264" i="3"/>
  <c r="M263" i="3"/>
  <c r="F263" i="3" s="1"/>
  <c r="L263" i="3"/>
  <c r="E263" i="3" s="1"/>
  <c r="J263" i="3" s="1" a="1"/>
  <c r="J263" i="3" s="1"/>
  <c r="H263" i="3"/>
  <c r="G263" i="3"/>
  <c r="D263" i="3"/>
  <c r="C263" i="3" s="1"/>
  <c r="B263" i="3"/>
  <c r="M262" i="3"/>
  <c r="L262" i="3"/>
  <c r="J262" i="3" a="1"/>
  <c r="J262" i="3" s="1"/>
  <c r="I262" i="3" a="1"/>
  <c r="I262" i="3" s="1"/>
  <c r="F262" i="3"/>
  <c r="E262" i="3"/>
  <c r="M261" i="3"/>
  <c r="F261" i="3" s="1"/>
  <c r="L261" i="3"/>
  <c r="J261" i="3" a="1"/>
  <c r="J261" i="3" s="1"/>
  <c r="I261" i="3" a="1"/>
  <c r="I261" i="3" s="1"/>
  <c r="E261" i="3"/>
  <c r="M260" i="3"/>
  <c r="F260" i="3" s="1"/>
  <c r="L260" i="3"/>
  <c r="J260" i="3" a="1"/>
  <c r="J260" i="3"/>
  <c r="I260" i="3"/>
  <c r="E260" i="3"/>
  <c r="I260" i="3" s="1" a="1"/>
  <c r="M259" i="3"/>
  <c r="F259" i="3" s="1"/>
  <c r="L259" i="3"/>
  <c r="I259" i="3" a="1"/>
  <c r="I259" i="3" s="1"/>
  <c r="G259" i="3"/>
  <c r="E259" i="3"/>
  <c r="J259" i="3" s="1" a="1"/>
  <c r="J259" i="3" s="1"/>
  <c r="M258" i="3"/>
  <c r="F258" i="3" s="1"/>
  <c r="L258" i="3"/>
  <c r="E258" i="3" s="1"/>
  <c r="J258" i="3" s="1" a="1"/>
  <c r="J258" i="3"/>
  <c r="I258" i="3" a="1"/>
  <c r="I258" i="3"/>
  <c r="D258" i="3"/>
  <c r="H258" i="3" s="1"/>
  <c r="M257" i="3"/>
  <c r="L257" i="3"/>
  <c r="E257" i="3" s="1"/>
  <c r="I257" i="3" s="1" a="1"/>
  <c r="I257" i="3" s="1"/>
  <c r="H257" i="3"/>
  <c r="F257" i="3"/>
  <c r="M256" i="3"/>
  <c r="L256" i="3"/>
  <c r="E256" i="3" s="1"/>
  <c r="J256" i="3" s="1" a="1"/>
  <c r="J256" i="3" s="1"/>
  <c r="I256" i="3" a="1"/>
  <c r="I256" i="3"/>
  <c r="G256" i="3"/>
  <c r="F256" i="3"/>
  <c r="M255" i="3"/>
  <c r="F255" i="3" s="1"/>
  <c r="L255" i="3"/>
  <c r="E255" i="3" s="1"/>
  <c r="J255" i="3" a="1"/>
  <c r="J255" i="3" s="1"/>
  <c r="I255" i="3" a="1"/>
  <c r="I255" i="3" s="1"/>
  <c r="D255" i="3"/>
  <c r="H255" i="3" s="1"/>
  <c r="M254" i="3"/>
  <c r="L254" i="3"/>
  <c r="J254" i="3"/>
  <c r="I254" i="3" a="1"/>
  <c r="I254" i="3" s="1"/>
  <c r="F254" i="3"/>
  <c r="E254" i="3"/>
  <c r="J254" i="3" s="1" a="1"/>
  <c r="M253" i="3"/>
  <c r="L253" i="3"/>
  <c r="G253" i="3"/>
  <c r="F253" i="3"/>
  <c r="E253" i="3"/>
  <c r="D253" i="3"/>
  <c r="H253" i="3" s="1"/>
  <c r="C253" i="3"/>
  <c r="B253" i="3"/>
  <c r="M252" i="3"/>
  <c r="L252" i="3"/>
  <c r="F252" i="3"/>
  <c r="E252" i="3"/>
  <c r="B252" i="3"/>
  <c r="M251" i="3"/>
  <c r="L251" i="3"/>
  <c r="F251" i="3"/>
  <c r="E251" i="3"/>
  <c r="M250" i="3"/>
  <c r="F250" i="3" s="1"/>
  <c r="L250" i="3"/>
  <c r="G250" i="3"/>
  <c r="E250" i="3"/>
  <c r="D250" i="3"/>
  <c r="B250" i="3"/>
  <c r="M249" i="3"/>
  <c r="F249" i="3" s="1"/>
  <c r="L249" i="3"/>
  <c r="E249" i="3" s="1"/>
  <c r="J249" i="3" a="1"/>
  <c r="J249" i="3" s="1"/>
  <c r="I249" i="3" a="1"/>
  <c r="I249" i="3" s="1"/>
  <c r="B249" i="3"/>
  <c r="M248" i="3"/>
  <c r="F248" i="3" s="1"/>
  <c r="L248" i="3"/>
  <c r="J248" i="3" a="1"/>
  <c r="J248" i="3" s="1"/>
  <c r="G248" i="3"/>
  <c r="E248" i="3"/>
  <c r="I248" i="3" s="1" a="1"/>
  <c r="I248" i="3" s="1"/>
  <c r="D248" i="3"/>
  <c r="H248" i="3" s="1"/>
  <c r="B248" i="3"/>
  <c r="M247" i="3"/>
  <c r="L247" i="3"/>
  <c r="E247" i="3" s="1"/>
  <c r="G247" i="3"/>
  <c r="F247" i="3"/>
  <c r="D247" i="3"/>
  <c r="H247" i="3" s="1"/>
  <c r="B247" i="3"/>
  <c r="M246" i="3"/>
  <c r="L246" i="3"/>
  <c r="E246" i="3" s="1"/>
  <c r="J246" i="3" a="1"/>
  <c r="J246" i="3"/>
  <c r="I246" i="3" a="1"/>
  <c r="I246" i="3"/>
  <c r="F246" i="3"/>
  <c r="D246" i="3"/>
  <c r="H246" i="3" s="1"/>
  <c r="B246" i="3"/>
  <c r="M245" i="3"/>
  <c r="L245" i="3"/>
  <c r="J245" i="3" a="1"/>
  <c r="J245" i="3"/>
  <c r="G245" i="3"/>
  <c r="F245" i="3"/>
  <c r="E245" i="3"/>
  <c r="I245" i="3" s="1" a="1"/>
  <c r="I245" i="3" s="1"/>
  <c r="D245" i="3"/>
  <c r="C245" i="3" s="1"/>
  <c r="B245" i="3"/>
  <c r="M244" i="3"/>
  <c r="L244" i="3"/>
  <c r="E244" i="3" s="1"/>
  <c r="I244" i="3" s="1" a="1"/>
  <c r="I244" i="3" s="1"/>
  <c r="J244" i="3" a="1"/>
  <c r="J244" i="3"/>
  <c r="G244" i="3"/>
  <c r="F244" i="3"/>
  <c r="D244" i="3"/>
  <c r="B244" i="3"/>
  <c r="M243" i="3"/>
  <c r="L243" i="3"/>
  <c r="J243" i="3" a="1"/>
  <c r="J243" i="3" s="1"/>
  <c r="I243" i="3" a="1"/>
  <c r="I243" i="3"/>
  <c r="G243" i="3"/>
  <c r="F243" i="3"/>
  <c r="E243" i="3"/>
  <c r="D243" i="3"/>
  <c r="C243" i="3" s="1"/>
  <c r="B243" i="3"/>
  <c r="M242" i="3"/>
  <c r="L242" i="3"/>
  <c r="F242" i="3"/>
  <c r="E242" i="3"/>
  <c r="M241" i="3"/>
  <c r="F241" i="3" s="1"/>
  <c r="L241" i="3"/>
  <c r="J241" i="3" a="1"/>
  <c r="J241" i="3" s="1"/>
  <c r="I241" i="3" a="1"/>
  <c r="I241" i="3"/>
  <c r="E241" i="3"/>
  <c r="M240" i="3"/>
  <c r="F240" i="3" s="1"/>
  <c r="L240" i="3"/>
  <c r="E240" i="3" s="1"/>
  <c r="B240" i="3"/>
  <c r="M239" i="3"/>
  <c r="F239" i="3" s="1"/>
  <c r="L239" i="3"/>
  <c r="J239" i="3"/>
  <c r="I239" i="3" a="1"/>
  <c r="I239" i="3" s="1"/>
  <c r="E239" i="3"/>
  <c r="J239" i="3" s="1" a="1"/>
  <c r="M238" i="3"/>
  <c r="F238" i="3" s="1"/>
  <c r="L238" i="3"/>
  <c r="E238" i="3" s="1"/>
  <c r="J238" i="3" s="1" a="1"/>
  <c r="J238" i="3"/>
  <c r="I238" i="3" a="1"/>
  <c r="I238" i="3"/>
  <c r="G238" i="3"/>
  <c r="B238" i="3"/>
  <c r="M237" i="3"/>
  <c r="F237" i="3" s="1"/>
  <c r="L237" i="3"/>
  <c r="E237" i="3" s="1"/>
  <c r="J237" i="3" a="1"/>
  <c r="J237" i="3" s="1"/>
  <c r="I237" i="3" a="1"/>
  <c r="I237" i="3"/>
  <c r="M236" i="3"/>
  <c r="F236" i="3" s="1"/>
  <c r="L236" i="3"/>
  <c r="E236" i="3"/>
  <c r="B236" i="3"/>
  <c r="M235" i="3"/>
  <c r="L235" i="3"/>
  <c r="E235" i="3" s="1"/>
  <c r="I235" i="3" s="1" a="1"/>
  <c r="I235" i="3" s="1"/>
  <c r="J235" i="3" a="1"/>
  <c r="J235" i="3" s="1"/>
  <c r="G235" i="3"/>
  <c r="F235" i="3"/>
  <c r="M234" i="3"/>
  <c r="L234" i="3"/>
  <c r="E234" i="3" s="1"/>
  <c r="I234" i="3" s="1" a="1"/>
  <c r="J234" i="3" a="1"/>
  <c r="J234" i="3" s="1"/>
  <c r="I234" i="3"/>
  <c r="F234" i="3"/>
  <c r="B234" i="3"/>
  <c r="M233" i="3"/>
  <c r="F233" i="3" s="1"/>
  <c r="L233" i="3"/>
  <c r="J233" i="3" a="1"/>
  <c r="J233" i="3" s="1"/>
  <c r="I233" i="3"/>
  <c r="E233" i="3"/>
  <c r="I233" i="3" s="1" a="1"/>
  <c r="M232" i="3"/>
  <c r="L232" i="3"/>
  <c r="G232" i="3"/>
  <c r="F232" i="3"/>
  <c r="E232" i="3"/>
  <c r="D232" i="3"/>
  <c r="H232" i="3" s="1"/>
  <c r="M231" i="3"/>
  <c r="L231" i="3"/>
  <c r="E231" i="3" s="1"/>
  <c r="G231" i="3"/>
  <c r="F231" i="3"/>
  <c r="D231" i="3"/>
  <c r="B231" i="3"/>
  <c r="M230" i="3"/>
  <c r="L230" i="3"/>
  <c r="E230" i="3" s="1"/>
  <c r="F230" i="3"/>
  <c r="M229" i="3"/>
  <c r="F229" i="3" s="1"/>
  <c r="L229" i="3"/>
  <c r="E229" i="3" s="1"/>
  <c r="I229" i="3" s="1" a="1"/>
  <c r="I229" i="3" s="1"/>
  <c r="J229" i="3" a="1"/>
  <c r="J229" i="3" s="1"/>
  <c r="G229" i="3"/>
  <c r="B229" i="3"/>
  <c r="M228" i="3"/>
  <c r="F228" i="3" s="1"/>
  <c r="L228" i="3"/>
  <c r="E228" i="3" s="1"/>
  <c r="J228" i="3" a="1"/>
  <c r="J228" i="3"/>
  <c r="I228" i="3" a="1"/>
  <c r="I228" i="3" s="1"/>
  <c r="G228" i="3"/>
  <c r="D228" i="3"/>
  <c r="H228" i="3" s="1"/>
  <c r="B228" i="3"/>
  <c r="M227" i="3"/>
  <c r="F227" i="3" s="1"/>
  <c r="L227" i="3"/>
  <c r="E227" i="3" s="1"/>
  <c r="J227" i="3" s="1" a="1"/>
  <c r="J227" i="3" s="1"/>
  <c r="I227" i="3" a="1"/>
  <c r="I227" i="3" s="1"/>
  <c r="B227" i="3"/>
  <c r="M226" i="3"/>
  <c r="L226" i="3"/>
  <c r="J226" i="3" a="1"/>
  <c r="J226" i="3"/>
  <c r="I226" i="3"/>
  <c r="G226" i="3"/>
  <c r="F226" i="3"/>
  <c r="E226" i="3"/>
  <c r="I226" i="3" s="1" a="1"/>
  <c r="D226" i="3"/>
  <c r="H226" i="3" s="1"/>
  <c r="B226" i="3"/>
  <c r="M225" i="3"/>
  <c r="L225" i="3"/>
  <c r="E225" i="3" s="1"/>
  <c r="I225" i="3" s="1" a="1"/>
  <c r="J225" i="3" a="1"/>
  <c r="J225" i="3"/>
  <c r="I225" i="3"/>
  <c r="H225" i="3"/>
  <c r="G225" i="3"/>
  <c r="F225" i="3"/>
  <c r="D225" i="3"/>
  <c r="C225" i="3"/>
  <c r="B225" i="3"/>
  <c r="M224" i="3"/>
  <c r="L224" i="3"/>
  <c r="E224" i="3" s="1"/>
  <c r="I224" i="3" s="1" a="1"/>
  <c r="I224" i="3" s="1"/>
  <c r="J224" i="3" a="1"/>
  <c r="J224" i="3"/>
  <c r="G224" i="3"/>
  <c r="F224" i="3"/>
  <c r="D224" i="3"/>
  <c r="H224" i="3" s="1"/>
  <c r="B224" i="3"/>
  <c r="M223" i="3"/>
  <c r="L223" i="3"/>
  <c r="E223" i="3" s="1"/>
  <c r="G223" i="3"/>
  <c r="F223" i="3"/>
  <c r="D223" i="3"/>
  <c r="H223" i="3" s="1"/>
  <c r="C223" i="3"/>
  <c r="B223" i="3"/>
  <c r="M222" i="3"/>
  <c r="L222" i="3"/>
  <c r="J222" i="3" a="1"/>
  <c r="J222" i="3"/>
  <c r="I222" i="3" a="1"/>
  <c r="I222" i="3" s="1"/>
  <c r="F222" i="3"/>
  <c r="E222" i="3"/>
  <c r="M221" i="3"/>
  <c r="F221" i="3" s="1"/>
  <c r="L221" i="3"/>
  <c r="E221" i="3"/>
  <c r="J221" i="3" s="1" a="1"/>
  <c r="J221" i="3" s="1"/>
  <c r="B221" i="3"/>
  <c r="M220" i="3"/>
  <c r="F220" i="3" s="1"/>
  <c r="L220" i="3"/>
  <c r="H220" i="3"/>
  <c r="E220" i="3"/>
  <c r="M219" i="3"/>
  <c r="L219" i="3"/>
  <c r="J219" i="3"/>
  <c r="I219" i="3" a="1"/>
  <c r="I219" i="3" s="1"/>
  <c r="F219" i="3"/>
  <c r="E219" i="3"/>
  <c r="J219" i="3" s="1" a="1"/>
  <c r="M218" i="3"/>
  <c r="F218" i="3" s="1"/>
  <c r="L218" i="3"/>
  <c r="E218" i="3" s="1"/>
  <c r="J218" i="3" s="1" a="1"/>
  <c r="J218" i="3" s="1"/>
  <c r="I218" i="3" a="1"/>
  <c r="I218" i="3" s="1"/>
  <c r="M217" i="3"/>
  <c r="L217" i="3"/>
  <c r="E217" i="3" s="1"/>
  <c r="J217" i="3" s="1" a="1"/>
  <c r="J217" i="3" s="1"/>
  <c r="F217" i="3"/>
  <c r="M216" i="3"/>
  <c r="L216" i="3"/>
  <c r="E216" i="3" s="1"/>
  <c r="J216" i="3" s="1" a="1"/>
  <c r="J216" i="3" s="1"/>
  <c r="I216" i="3" a="1"/>
  <c r="I216" i="3" s="1"/>
  <c r="G216" i="3"/>
  <c r="F216" i="3"/>
  <c r="B216" i="3"/>
  <c r="M215" i="3"/>
  <c r="L215" i="3"/>
  <c r="E215" i="3" s="1"/>
  <c r="J215" i="3" s="1" a="1"/>
  <c r="J215" i="3" s="1"/>
  <c r="F215" i="3"/>
  <c r="M214" i="3"/>
  <c r="L214" i="3"/>
  <c r="F214" i="3"/>
  <c r="E214" i="3"/>
  <c r="M213" i="3"/>
  <c r="L213" i="3"/>
  <c r="E213" i="3" s="1"/>
  <c r="I213" i="3" s="1" a="1"/>
  <c r="I213" i="3" s="1"/>
  <c r="G213" i="3"/>
  <c r="F213" i="3"/>
  <c r="B213" i="3"/>
  <c r="M212" i="3"/>
  <c r="L212" i="3"/>
  <c r="J212" i="3" a="1"/>
  <c r="J212" i="3" s="1"/>
  <c r="I212" i="3"/>
  <c r="G212" i="3"/>
  <c r="F212" i="3"/>
  <c r="E212" i="3"/>
  <c r="I212" i="3" s="1" a="1"/>
  <c r="D212" i="3"/>
  <c r="M211" i="3"/>
  <c r="F211" i="3" s="1"/>
  <c r="L211" i="3"/>
  <c r="E211" i="3" s="1"/>
  <c r="J211" i="3" s="1" a="1"/>
  <c r="J211" i="3" s="1"/>
  <c r="B211" i="3"/>
  <c r="M210" i="3"/>
  <c r="L210" i="3"/>
  <c r="E210" i="3" s="1"/>
  <c r="G210" i="3"/>
  <c r="F210" i="3"/>
  <c r="M209" i="3"/>
  <c r="L209" i="3"/>
  <c r="E209" i="3" s="1"/>
  <c r="G209" i="3"/>
  <c r="F209" i="3"/>
  <c r="D209" i="3"/>
  <c r="H209" i="3" s="1"/>
  <c r="B209" i="3"/>
  <c r="M208" i="3"/>
  <c r="F208" i="3" s="1"/>
  <c r="L208" i="3"/>
  <c r="E208" i="3" s="1"/>
  <c r="J208" i="3" a="1"/>
  <c r="J208" i="3"/>
  <c r="I208" i="3" a="1"/>
  <c r="I208" i="3" s="1"/>
  <c r="B208" i="3"/>
  <c r="M207" i="3"/>
  <c r="F207" i="3" s="1"/>
  <c r="L207" i="3"/>
  <c r="I207" i="3" a="1"/>
  <c r="I207" i="3" s="1"/>
  <c r="G207" i="3"/>
  <c r="E207" i="3"/>
  <c r="J207" i="3" s="1" a="1"/>
  <c r="J207" i="3" s="1"/>
  <c r="D207" i="3"/>
  <c r="M206" i="3"/>
  <c r="L206" i="3"/>
  <c r="E206" i="3" s="1"/>
  <c r="J206" i="3" a="1"/>
  <c r="J206" i="3"/>
  <c r="I206" i="3" a="1"/>
  <c r="I206" i="3" s="1"/>
  <c r="G206" i="3"/>
  <c r="F206" i="3"/>
  <c r="D206" i="3"/>
  <c r="B206" i="3"/>
  <c r="M205" i="3"/>
  <c r="L205" i="3"/>
  <c r="J205" i="3"/>
  <c r="I205" i="3" a="1"/>
  <c r="I205" i="3" s="1"/>
  <c r="H205" i="3"/>
  <c r="G205" i="3"/>
  <c r="C205" i="3" s="1"/>
  <c r="F205" i="3"/>
  <c r="E205" i="3"/>
  <c r="J205" i="3" s="1" a="1"/>
  <c r="D205" i="3"/>
  <c r="B205" i="3"/>
  <c r="M204" i="3"/>
  <c r="L204" i="3"/>
  <c r="E204" i="3" s="1"/>
  <c r="J204" i="3" a="1"/>
  <c r="J204" i="3" s="1"/>
  <c r="I204" i="3" a="1"/>
  <c r="I204" i="3"/>
  <c r="G204" i="3"/>
  <c r="F204" i="3"/>
  <c r="D204" i="3"/>
  <c r="B204" i="3"/>
  <c r="M203" i="3"/>
  <c r="F203" i="3" s="1"/>
  <c r="L203" i="3"/>
  <c r="J203" i="3" a="1"/>
  <c r="J203" i="3"/>
  <c r="I203" i="3"/>
  <c r="H203" i="3"/>
  <c r="G203" i="3"/>
  <c r="E203" i="3"/>
  <c r="I203" i="3" s="1" a="1"/>
  <c r="D203" i="3"/>
  <c r="C203" i="3" s="1"/>
  <c r="B203" i="3"/>
  <c r="M202" i="3"/>
  <c r="L202" i="3"/>
  <c r="F202" i="3"/>
  <c r="E202" i="3"/>
  <c r="M201" i="3"/>
  <c r="F201" i="3" s="1"/>
  <c r="L201" i="3"/>
  <c r="J201" i="3"/>
  <c r="I201" i="3" a="1"/>
  <c r="I201" i="3" s="1"/>
  <c r="E201" i="3"/>
  <c r="J201" i="3" s="1" a="1"/>
  <c r="M200" i="3"/>
  <c r="F200" i="3" s="1"/>
  <c r="L200" i="3"/>
  <c r="G200" i="3"/>
  <c r="E200" i="3"/>
  <c r="M199" i="3"/>
  <c r="F199" i="3" s="1"/>
  <c r="L199" i="3"/>
  <c r="J199" i="3"/>
  <c r="I199" i="3" a="1"/>
  <c r="I199" i="3" s="1"/>
  <c r="E199" i="3"/>
  <c r="J199" i="3" s="1" a="1"/>
  <c r="B199" i="3"/>
  <c r="M198" i="3"/>
  <c r="F198" i="3" s="1"/>
  <c r="L198" i="3"/>
  <c r="E198" i="3" s="1"/>
  <c r="J198" i="3" s="1" a="1"/>
  <c r="J198" i="3"/>
  <c r="I198" i="3" a="1"/>
  <c r="I198" i="3" s="1"/>
  <c r="M197" i="3"/>
  <c r="F197" i="3" s="1"/>
  <c r="L197" i="3"/>
  <c r="E197" i="3" s="1"/>
  <c r="J197" i="3" a="1"/>
  <c r="J197" i="3" s="1"/>
  <c r="I197" i="3" a="1"/>
  <c r="I197" i="3" s="1"/>
  <c r="G197" i="3"/>
  <c r="B197" i="3"/>
  <c r="M196" i="3"/>
  <c r="F196" i="3" s="1"/>
  <c r="L196" i="3"/>
  <c r="E196" i="3" s="1"/>
  <c r="M195" i="3"/>
  <c r="F195" i="3" s="1"/>
  <c r="L195" i="3"/>
  <c r="E195" i="3" s="1"/>
  <c r="J195" i="3" s="1" a="1"/>
  <c r="J195" i="3" s="1"/>
  <c r="I195" i="3" a="1"/>
  <c r="I195" i="3" s="1"/>
  <c r="D195" i="3"/>
  <c r="H195" i="3" s="1"/>
  <c r="M194" i="3"/>
  <c r="L194" i="3"/>
  <c r="F194" i="3"/>
  <c r="E194" i="3"/>
  <c r="J194" i="3" s="1" a="1"/>
  <c r="J194" i="3" s="1"/>
  <c r="B194" i="3"/>
  <c r="M193" i="3"/>
  <c r="F193" i="3" s="1"/>
  <c r="L193" i="3"/>
  <c r="E193" i="3" s="1"/>
  <c r="I193" i="3" s="1" a="1"/>
  <c r="I193" i="3" s="1"/>
  <c r="J193" i="3" a="1"/>
  <c r="J193" i="3" s="1"/>
  <c r="G193" i="3"/>
  <c r="M192" i="3"/>
  <c r="L192" i="3"/>
  <c r="G192" i="3"/>
  <c r="F192" i="3"/>
  <c r="E192" i="3"/>
  <c r="D192" i="3"/>
  <c r="H192" i="3" s="1"/>
  <c r="B192" i="3"/>
  <c r="M191" i="3"/>
  <c r="F191" i="3" s="1"/>
  <c r="L191" i="3"/>
  <c r="E191" i="3"/>
  <c r="B191" i="3"/>
  <c r="M190" i="3"/>
  <c r="L190" i="3"/>
  <c r="G190" i="3"/>
  <c r="F190" i="3"/>
  <c r="E190" i="3"/>
  <c r="D190" i="3"/>
  <c r="M189" i="3"/>
  <c r="F189" i="3" s="1"/>
  <c r="L189" i="3"/>
  <c r="G189" i="3"/>
  <c r="E189" i="3"/>
  <c r="D189" i="3"/>
  <c r="H189" i="3" s="1"/>
  <c r="B189" i="3"/>
  <c r="M188" i="3"/>
  <c r="L188" i="3"/>
  <c r="F188" i="3"/>
  <c r="E188" i="3"/>
  <c r="D188" i="3"/>
  <c r="M187" i="3"/>
  <c r="L187" i="3"/>
  <c r="G187" i="3"/>
  <c r="F187" i="3"/>
  <c r="E187" i="3"/>
  <c r="D187" i="3"/>
  <c r="B187" i="3"/>
  <c r="M186" i="3"/>
  <c r="L186" i="3"/>
  <c r="G186" i="3"/>
  <c r="F186" i="3"/>
  <c r="E186" i="3"/>
  <c r="J186" i="3" s="1" a="1"/>
  <c r="J186" i="3" s="1"/>
  <c r="D186" i="3"/>
  <c r="H186" i="3" s="1"/>
  <c r="B186" i="3"/>
  <c r="M185" i="3"/>
  <c r="L185" i="3"/>
  <c r="E185" i="3" s="1"/>
  <c r="G185" i="3"/>
  <c r="F185" i="3"/>
  <c r="D185" i="3"/>
  <c r="H185" i="3" s="1"/>
  <c r="B185" i="3"/>
  <c r="M184" i="3"/>
  <c r="L184" i="3"/>
  <c r="J184" i="3" a="1"/>
  <c r="J184" i="3" s="1"/>
  <c r="G184" i="3"/>
  <c r="F184" i="3"/>
  <c r="E184" i="3"/>
  <c r="I184" i="3" s="1" a="1"/>
  <c r="I184" i="3" s="1"/>
  <c r="D184" i="3"/>
  <c r="H184" i="3" s="1"/>
  <c r="B184" i="3"/>
  <c r="M183" i="3"/>
  <c r="F183" i="3" s="1"/>
  <c r="L183" i="3"/>
  <c r="E183" i="3" s="1"/>
  <c r="G183" i="3"/>
  <c r="D183" i="3"/>
  <c r="H183" i="3" s="1"/>
  <c r="C183" i="3"/>
  <c r="B183" i="3"/>
  <c r="M182" i="3"/>
  <c r="L182" i="3"/>
  <c r="F182" i="3"/>
  <c r="E182" i="3"/>
  <c r="M181" i="3"/>
  <c r="F181" i="3" s="1"/>
  <c r="L181" i="3"/>
  <c r="E181" i="3"/>
  <c r="M180" i="3"/>
  <c r="F180" i="3" s="1"/>
  <c r="L180" i="3"/>
  <c r="E180" i="3"/>
  <c r="B180" i="3"/>
  <c r="M179" i="3"/>
  <c r="F179" i="3" s="1"/>
  <c r="L179" i="3"/>
  <c r="I179" i="3" a="1"/>
  <c r="I179" i="3" s="1"/>
  <c r="G179" i="3"/>
  <c r="E179" i="3"/>
  <c r="J179" i="3" s="1" a="1"/>
  <c r="J179" i="3" s="1"/>
  <c r="M178" i="3"/>
  <c r="F178" i="3" s="1"/>
  <c r="L178" i="3"/>
  <c r="E178" i="3" s="1"/>
  <c r="M177" i="3"/>
  <c r="L177" i="3"/>
  <c r="E177" i="3" s="1"/>
  <c r="F177" i="3"/>
  <c r="B177" i="3"/>
  <c r="M176" i="3"/>
  <c r="F176" i="3" s="1"/>
  <c r="L176" i="3"/>
  <c r="E176" i="3" s="1"/>
  <c r="M175" i="3"/>
  <c r="L175" i="3"/>
  <c r="E175" i="3" s="1"/>
  <c r="G175" i="3"/>
  <c r="F175" i="3"/>
  <c r="B175" i="3"/>
  <c r="M174" i="3"/>
  <c r="F174" i="3" s="1"/>
  <c r="L174" i="3"/>
  <c r="E174" i="3" s="1"/>
  <c r="I174" i="3" s="1" a="1"/>
  <c r="I174" i="3" s="1"/>
  <c r="J174" i="3" a="1"/>
  <c r="J174" i="3"/>
  <c r="M173" i="3"/>
  <c r="F173" i="3" s="1"/>
  <c r="L173" i="3"/>
  <c r="E173" i="3"/>
  <c r="D173" i="3"/>
  <c r="H173" i="3" s="1"/>
  <c r="M172" i="3"/>
  <c r="F172" i="3" s="1"/>
  <c r="L172" i="3"/>
  <c r="E172" i="3" s="1"/>
  <c r="J172" i="3" s="1" a="1"/>
  <c r="J172" i="3"/>
  <c r="I172" i="3" a="1"/>
  <c r="I172" i="3" s="1"/>
  <c r="G172" i="3"/>
  <c r="B172" i="3"/>
  <c r="M171" i="3"/>
  <c r="L171" i="3"/>
  <c r="E171" i="3" s="1"/>
  <c r="J171" i="3" s="1" a="1"/>
  <c r="J171" i="3" s="1"/>
  <c r="I171" i="3" a="1"/>
  <c r="I171" i="3" s="1"/>
  <c r="G171" i="3"/>
  <c r="F171" i="3"/>
  <c r="D171" i="3"/>
  <c r="H171" i="3" s="1"/>
  <c r="M170" i="3"/>
  <c r="L170" i="3"/>
  <c r="E170" i="3" s="1"/>
  <c r="I170" i="3" s="1" a="1"/>
  <c r="J170" i="3" a="1"/>
  <c r="J170" i="3"/>
  <c r="I170" i="3"/>
  <c r="H170" i="3"/>
  <c r="F170" i="3"/>
  <c r="B170" i="3"/>
  <c r="M169" i="3"/>
  <c r="L169" i="3"/>
  <c r="G169" i="3"/>
  <c r="F169" i="3"/>
  <c r="E169" i="3"/>
  <c r="D169" i="3"/>
  <c r="H169" i="3" s="1"/>
  <c r="C169" i="3"/>
  <c r="M168" i="3"/>
  <c r="L168" i="3"/>
  <c r="E168" i="3" s="1"/>
  <c r="I168" i="3" s="1" a="1"/>
  <c r="J168" i="3" a="1"/>
  <c r="J168" i="3"/>
  <c r="I168" i="3"/>
  <c r="H168" i="3"/>
  <c r="F168" i="3"/>
  <c r="B168" i="3"/>
  <c r="M167" i="3"/>
  <c r="L167" i="3"/>
  <c r="G167" i="3"/>
  <c r="F167" i="3"/>
  <c r="E167" i="3"/>
  <c r="J167" i="3" s="1" a="1"/>
  <c r="J167" i="3" s="1"/>
  <c r="D167" i="3"/>
  <c r="B167" i="3"/>
  <c r="M166" i="3"/>
  <c r="F166" i="3" s="1"/>
  <c r="L166" i="3"/>
  <c r="J166" i="3" a="1"/>
  <c r="J166" i="3" s="1"/>
  <c r="I166" i="3"/>
  <c r="G166" i="3"/>
  <c r="E166" i="3"/>
  <c r="I166" i="3" s="1" a="1"/>
  <c r="D166" i="3"/>
  <c r="B166" i="3"/>
  <c r="M165" i="3"/>
  <c r="F165" i="3" s="1"/>
  <c r="L165" i="3"/>
  <c r="J165" i="3" a="1"/>
  <c r="J165" i="3" s="1"/>
  <c r="G165" i="3"/>
  <c r="E165" i="3"/>
  <c r="I165" i="3" s="1" a="1"/>
  <c r="I165" i="3" s="1"/>
  <c r="D165" i="3"/>
  <c r="H165" i="3" s="1"/>
  <c r="B165" i="3"/>
  <c r="M164" i="3"/>
  <c r="L164" i="3"/>
  <c r="E164" i="3" s="1"/>
  <c r="G164" i="3"/>
  <c r="F164" i="3"/>
  <c r="D164" i="3"/>
  <c r="H164" i="3" s="1"/>
  <c r="B164" i="3"/>
  <c r="M163" i="3"/>
  <c r="L163" i="3"/>
  <c r="E163" i="3" s="1"/>
  <c r="J163" i="3" s="1" a="1"/>
  <c r="J163" i="3" s="1"/>
  <c r="I163" i="3" a="1"/>
  <c r="I163" i="3" s="1"/>
  <c r="G163" i="3"/>
  <c r="F163" i="3"/>
  <c r="D163" i="3"/>
  <c r="B163" i="3"/>
  <c r="M162" i="3"/>
  <c r="L162" i="3"/>
  <c r="E162" i="3" s="1"/>
  <c r="J162" i="3" s="1" a="1"/>
  <c r="J162" i="3"/>
  <c r="I162" i="3" a="1"/>
  <c r="I162" i="3"/>
  <c r="F162" i="3"/>
  <c r="M161" i="3"/>
  <c r="L161" i="3"/>
  <c r="E161" i="3" s="1"/>
  <c r="J161" i="3" s="1" a="1"/>
  <c r="J161" i="3"/>
  <c r="F161" i="3"/>
  <c r="M160" i="3"/>
  <c r="F160" i="3" s="1"/>
  <c r="L160" i="3"/>
  <c r="E160" i="3"/>
  <c r="M159" i="3"/>
  <c r="F159" i="3" s="1"/>
  <c r="L159" i="3"/>
  <c r="G159" i="3"/>
  <c r="C159" i="3" s="1"/>
  <c r="E159" i="3"/>
  <c r="J159" i="3" s="1" a="1"/>
  <c r="J159" i="3" s="1"/>
  <c r="D159" i="3"/>
  <c r="H159" i="3" s="1"/>
  <c r="M158" i="3"/>
  <c r="L158" i="3"/>
  <c r="E158" i="3" s="1"/>
  <c r="J158" i="3" s="1" a="1"/>
  <c r="J158" i="3"/>
  <c r="F158" i="3"/>
  <c r="M157" i="3"/>
  <c r="F157" i="3" s="1"/>
  <c r="L157" i="3"/>
  <c r="E157" i="3"/>
  <c r="I157" i="3" s="1" a="1"/>
  <c r="I157" i="3" s="1"/>
  <c r="B157" i="3"/>
  <c r="M156" i="3"/>
  <c r="L156" i="3"/>
  <c r="E156" i="3" s="1"/>
  <c r="J156" i="3" a="1"/>
  <c r="J156" i="3"/>
  <c r="I156" i="3" a="1"/>
  <c r="I156" i="3" s="1"/>
  <c r="H156" i="3"/>
  <c r="G156" i="3"/>
  <c r="F156" i="3"/>
  <c r="M155" i="3"/>
  <c r="F155" i="3" s="1"/>
  <c r="L155" i="3"/>
  <c r="J155" i="3" a="1"/>
  <c r="J155" i="3" s="1"/>
  <c r="E155" i="3"/>
  <c r="I155" i="3" s="1" a="1"/>
  <c r="I155" i="3" s="1"/>
  <c r="B155" i="3"/>
  <c r="M154" i="3"/>
  <c r="F154" i="3" s="1"/>
  <c r="L154" i="3"/>
  <c r="E154" i="3" s="1"/>
  <c r="J154" i="3" a="1"/>
  <c r="J154" i="3"/>
  <c r="I154" i="3" a="1"/>
  <c r="I154" i="3" s="1"/>
  <c r="M153" i="3"/>
  <c r="L153" i="3"/>
  <c r="H153" i="3"/>
  <c r="G153" i="3"/>
  <c r="F153" i="3"/>
  <c r="E153" i="3"/>
  <c r="B153" i="3"/>
  <c r="M152" i="3"/>
  <c r="F152" i="3" s="1"/>
  <c r="L152" i="3"/>
  <c r="E152" i="3" s="1"/>
  <c r="M151" i="3"/>
  <c r="L151" i="3"/>
  <c r="E151" i="3" s="1"/>
  <c r="F151" i="3"/>
  <c r="D151" i="3"/>
  <c r="H151" i="3" s="1"/>
  <c r="M150" i="3"/>
  <c r="F150" i="3" s="1"/>
  <c r="L150" i="3"/>
  <c r="E150" i="3" s="1"/>
  <c r="I150" i="3" s="1" a="1"/>
  <c r="I150" i="3" s="1"/>
  <c r="G150" i="3"/>
  <c r="D150" i="3"/>
  <c r="C150" i="3" s="1"/>
  <c r="B150" i="3"/>
  <c r="M149" i="3"/>
  <c r="L149" i="3"/>
  <c r="H149" i="3"/>
  <c r="G149" i="3"/>
  <c r="F149" i="3"/>
  <c r="E149" i="3"/>
  <c r="D149" i="3"/>
  <c r="B149" i="3"/>
  <c r="M148" i="3"/>
  <c r="L148" i="3"/>
  <c r="E148" i="3" s="1"/>
  <c r="I148" i="3" s="1" a="1"/>
  <c r="I148" i="3" s="1"/>
  <c r="J148" i="3" a="1"/>
  <c r="J148" i="3" s="1"/>
  <c r="F148" i="3"/>
  <c r="D148" i="3"/>
  <c r="H148" i="3" s="1"/>
  <c r="B148" i="3"/>
  <c r="M147" i="3"/>
  <c r="L147" i="3"/>
  <c r="G147" i="3"/>
  <c r="F147" i="3"/>
  <c r="E147" i="3"/>
  <c r="D147" i="3"/>
  <c r="C147" i="3" s="1"/>
  <c r="B147" i="3"/>
  <c r="M146" i="3"/>
  <c r="L146" i="3"/>
  <c r="G146" i="3"/>
  <c r="F146" i="3"/>
  <c r="E146" i="3"/>
  <c r="D146" i="3"/>
  <c r="H146" i="3" s="1"/>
  <c r="B146" i="3"/>
  <c r="M145" i="3"/>
  <c r="F145" i="3" s="1"/>
  <c r="L145" i="3"/>
  <c r="G145" i="3"/>
  <c r="E145" i="3"/>
  <c r="D145" i="3"/>
  <c r="H145" i="3" s="1"/>
  <c r="B145" i="3"/>
  <c r="M144" i="3"/>
  <c r="F144" i="3" s="1"/>
  <c r="L144" i="3"/>
  <c r="G144" i="3"/>
  <c r="E144" i="3"/>
  <c r="D144" i="3"/>
  <c r="B144" i="3"/>
  <c r="M143" i="3"/>
  <c r="L143" i="3"/>
  <c r="J143" i="3"/>
  <c r="I143" i="3" a="1"/>
  <c r="I143" i="3" s="1"/>
  <c r="G143" i="3"/>
  <c r="C143" i="3" s="1"/>
  <c r="F143" i="3"/>
  <c r="E143" i="3"/>
  <c r="J143" i="3" s="1" a="1"/>
  <c r="D143" i="3"/>
  <c r="H143" i="3" s="1"/>
  <c r="B143" i="3"/>
  <c r="M142" i="3"/>
  <c r="F142" i="3" s="1"/>
  <c r="L142" i="3"/>
  <c r="E142" i="3" s="1"/>
  <c r="J142" i="3" s="1" a="1"/>
  <c r="J142" i="3"/>
  <c r="I142" i="3" a="1"/>
  <c r="I142" i="3" s="1"/>
  <c r="M141" i="3"/>
  <c r="L141" i="3"/>
  <c r="E141" i="3" s="1"/>
  <c r="J141" i="3" a="1"/>
  <c r="J141" i="3"/>
  <c r="I141" i="3" a="1"/>
  <c r="I141" i="3" s="1"/>
  <c r="F141" i="3"/>
  <c r="M140" i="3"/>
  <c r="F140" i="3" s="1"/>
  <c r="L140" i="3"/>
  <c r="G140" i="3"/>
  <c r="E140" i="3"/>
  <c r="M139" i="3"/>
  <c r="F139" i="3" s="1"/>
  <c r="L139" i="3"/>
  <c r="E139" i="3" s="1"/>
  <c r="I139" i="3" s="1" a="1"/>
  <c r="J139" i="3" a="1"/>
  <c r="J139" i="3"/>
  <c r="I139" i="3"/>
  <c r="M138" i="3"/>
  <c r="L138" i="3"/>
  <c r="J138" i="3" a="1"/>
  <c r="J138" i="3"/>
  <c r="I138" i="3"/>
  <c r="F138" i="3"/>
  <c r="E138" i="3"/>
  <c r="I138" i="3" s="1" a="1"/>
  <c r="B138" i="3"/>
  <c r="M137" i="3"/>
  <c r="F137" i="3" s="1"/>
  <c r="L137" i="3"/>
  <c r="E137" i="3" s="1"/>
  <c r="I137" i="3" s="1" a="1"/>
  <c r="J137" i="3" a="1"/>
  <c r="J137" i="3" s="1"/>
  <c r="I137" i="3"/>
  <c r="G137" i="3"/>
  <c r="M136" i="3"/>
  <c r="L136" i="3"/>
  <c r="E136" i="3" s="1"/>
  <c r="J136" i="3" a="1"/>
  <c r="J136" i="3"/>
  <c r="I136" i="3" a="1"/>
  <c r="I136" i="3"/>
  <c r="F136" i="3"/>
  <c r="B136" i="3"/>
  <c r="M135" i="3"/>
  <c r="F135" i="3" s="1"/>
  <c r="L135" i="3"/>
  <c r="E135" i="3"/>
  <c r="D135" i="3"/>
  <c r="B135" i="3"/>
  <c r="M134" i="3"/>
  <c r="F134" i="3" s="1"/>
  <c r="L134" i="3"/>
  <c r="E134" i="3" s="1"/>
  <c r="J134" i="3" a="1"/>
  <c r="J134" i="3"/>
  <c r="I134" i="3" a="1"/>
  <c r="I134" i="3" s="1"/>
  <c r="G134" i="3"/>
  <c r="M133" i="3"/>
  <c r="L133" i="3"/>
  <c r="I133" i="3" a="1"/>
  <c r="I133" i="3" s="1"/>
  <c r="F133" i="3"/>
  <c r="E133" i="3"/>
  <c r="J133" i="3" s="1" a="1"/>
  <c r="J133" i="3" s="1"/>
  <c r="B133" i="3"/>
  <c r="M132" i="3"/>
  <c r="F132" i="3" s="1"/>
  <c r="L132" i="3"/>
  <c r="G132" i="3"/>
  <c r="E132" i="3"/>
  <c r="D132" i="3"/>
  <c r="C132" i="3" s="1"/>
  <c r="M131" i="3"/>
  <c r="L131" i="3"/>
  <c r="E131" i="3" s="1"/>
  <c r="J131" i="3" a="1"/>
  <c r="J131" i="3" s="1"/>
  <c r="I131" i="3" a="1"/>
  <c r="I131" i="3"/>
  <c r="G131" i="3"/>
  <c r="F131" i="3"/>
  <c r="B131" i="3"/>
  <c r="M130" i="3"/>
  <c r="L130" i="3"/>
  <c r="F130" i="3"/>
  <c r="E130" i="3"/>
  <c r="D130" i="3"/>
  <c r="H130" i="3" s="1"/>
  <c r="M129" i="3"/>
  <c r="L129" i="3"/>
  <c r="E129" i="3" s="1"/>
  <c r="J129" i="3" a="1"/>
  <c r="J129" i="3" s="1"/>
  <c r="I129" i="3" a="1"/>
  <c r="I129" i="3" s="1"/>
  <c r="G129" i="3"/>
  <c r="F129" i="3"/>
  <c r="B129" i="3"/>
  <c r="M128" i="3"/>
  <c r="F128" i="3" s="1"/>
  <c r="L128" i="3"/>
  <c r="H128" i="3"/>
  <c r="G128" i="3"/>
  <c r="E128" i="3"/>
  <c r="D128" i="3"/>
  <c r="C128" i="3"/>
  <c r="B128" i="3"/>
  <c r="M127" i="3"/>
  <c r="F127" i="3" s="1"/>
  <c r="L127" i="3"/>
  <c r="E127" i="3"/>
  <c r="I127" i="3" s="1" a="1"/>
  <c r="I127" i="3" s="1"/>
  <c r="D127" i="3"/>
  <c r="H127" i="3" s="1"/>
  <c r="B127" i="3"/>
  <c r="M126" i="3"/>
  <c r="L126" i="3"/>
  <c r="J126" i="3" a="1"/>
  <c r="J126" i="3" s="1"/>
  <c r="I126" i="3"/>
  <c r="G126" i="3"/>
  <c r="F126" i="3"/>
  <c r="E126" i="3"/>
  <c r="I126" i="3" s="1" a="1"/>
  <c r="D126" i="3"/>
  <c r="B126" i="3"/>
  <c r="M125" i="3"/>
  <c r="F125" i="3" s="1"/>
  <c r="L125" i="3"/>
  <c r="G125" i="3"/>
  <c r="E125" i="3"/>
  <c r="D125" i="3"/>
  <c r="B125" i="3"/>
  <c r="M124" i="3"/>
  <c r="F124" i="3" s="1"/>
  <c r="L124" i="3"/>
  <c r="J124" i="3" a="1"/>
  <c r="J124" i="3" s="1"/>
  <c r="H124" i="3"/>
  <c r="G124" i="3"/>
  <c r="E124" i="3"/>
  <c r="I124" i="3" s="1" a="1"/>
  <c r="I124" i="3" s="1"/>
  <c r="D124" i="3"/>
  <c r="C124" i="3" s="1"/>
  <c r="B124" i="3"/>
  <c r="M123" i="3"/>
  <c r="L123" i="3"/>
  <c r="E123" i="3" s="1"/>
  <c r="I123" i="3" s="1" a="1"/>
  <c r="I123" i="3" s="1"/>
  <c r="J123" i="3" a="1"/>
  <c r="J123" i="3" s="1"/>
  <c r="G123" i="3"/>
  <c r="F123" i="3"/>
  <c r="D123" i="3"/>
  <c r="C123" i="3" s="1"/>
  <c r="B123" i="3"/>
  <c r="M122" i="3"/>
  <c r="F122" i="3" s="1"/>
  <c r="L122" i="3"/>
  <c r="E122" i="3" s="1"/>
  <c r="G122" i="3"/>
  <c r="M121" i="3"/>
  <c r="F121" i="3" s="1"/>
  <c r="L121" i="3"/>
  <c r="E121" i="3" s="1"/>
  <c r="J121" i="3" a="1"/>
  <c r="J121" i="3"/>
  <c r="I121" i="3" a="1"/>
  <c r="I121" i="3" s="1"/>
  <c r="M120" i="3"/>
  <c r="F120" i="3" s="1"/>
  <c r="L120" i="3"/>
  <c r="J120" i="3" a="1"/>
  <c r="J120" i="3" s="1"/>
  <c r="I120" i="3" a="1"/>
  <c r="I120" i="3" s="1"/>
  <c r="E120" i="3"/>
  <c r="D120" i="3"/>
  <c r="M119" i="3"/>
  <c r="F119" i="3" s="1"/>
  <c r="L119" i="3"/>
  <c r="E119" i="3" s="1"/>
  <c r="I119" i="3" s="1" a="1"/>
  <c r="J119" i="3" a="1"/>
  <c r="J119" i="3"/>
  <c r="I119" i="3"/>
  <c r="G119" i="3"/>
  <c r="M118" i="3"/>
  <c r="F118" i="3" s="1"/>
  <c r="L118" i="3"/>
  <c r="E118" i="3"/>
  <c r="J118" i="3" s="1" a="1"/>
  <c r="J118" i="3" s="1"/>
  <c r="B118" i="3"/>
  <c r="M117" i="3"/>
  <c r="L117" i="3"/>
  <c r="J117" i="3" a="1"/>
  <c r="J117" i="3"/>
  <c r="I117" i="3" a="1"/>
  <c r="I117" i="3"/>
  <c r="F117" i="3"/>
  <c r="E117" i="3"/>
  <c r="M116" i="3"/>
  <c r="F116" i="3" s="1"/>
  <c r="L116" i="3"/>
  <c r="G116" i="3"/>
  <c r="E116" i="3"/>
  <c r="B116" i="3"/>
  <c r="M115" i="3"/>
  <c r="F115" i="3" s="1"/>
  <c r="L115" i="3"/>
  <c r="J115" i="3" a="1"/>
  <c r="J115" i="3" s="1"/>
  <c r="E115" i="3"/>
  <c r="I115" i="3" s="1" a="1"/>
  <c r="I115" i="3" s="1"/>
  <c r="M114" i="3"/>
  <c r="F114" i="3" s="1"/>
  <c r="L114" i="3"/>
  <c r="E114" i="3" s="1"/>
  <c r="J114" i="3" s="1" a="1"/>
  <c r="J114" i="3"/>
  <c r="M113" i="3"/>
  <c r="L113" i="3"/>
  <c r="E113" i="3" s="1"/>
  <c r="J113" i="3" a="1"/>
  <c r="J113" i="3"/>
  <c r="I113" i="3" a="1"/>
  <c r="I113" i="3"/>
  <c r="G113" i="3"/>
  <c r="F113" i="3"/>
  <c r="M112" i="3"/>
  <c r="F112" i="3" s="1"/>
  <c r="L112" i="3"/>
  <c r="E112" i="3" s="1"/>
  <c r="I112" i="3" s="1" a="1"/>
  <c r="I112" i="3" s="1"/>
  <c r="J112" i="3" a="1"/>
  <c r="J112" i="3" s="1"/>
  <c r="G112" i="3"/>
  <c r="D112" i="3"/>
  <c r="M111" i="3"/>
  <c r="L111" i="3"/>
  <c r="F111" i="3"/>
  <c r="E111" i="3"/>
  <c r="J111" i="3" s="1" a="1"/>
  <c r="J111" i="3" s="1"/>
  <c r="B111" i="3"/>
  <c r="M110" i="3"/>
  <c r="F110" i="3" s="1"/>
  <c r="L110" i="3"/>
  <c r="G110" i="3"/>
  <c r="E110" i="3"/>
  <c r="M109" i="3"/>
  <c r="L109" i="3"/>
  <c r="E109" i="3" s="1"/>
  <c r="J109" i="3" s="1" a="1"/>
  <c r="J109" i="3" s="1"/>
  <c r="I109" i="3" a="1"/>
  <c r="I109" i="3"/>
  <c r="G109" i="3"/>
  <c r="F109" i="3"/>
  <c r="D109" i="3"/>
  <c r="C109" i="3" s="1"/>
  <c r="B109" i="3"/>
  <c r="M108" i="3"/>
  <c r="F108" i="3" s="1"/>
  <c r="L108" i="3"/>
  <c r="H108" i="3"/>
  <c r="E108" i="3"/>
  <c r="D108" i="3"/>
  <c r="B108" i="3"/>
  <c r="M107" i="3"/>
  <c r="F107" i="3" s="1"/>
  <c r="L107" i="3"/>
  <c r="G107" i="3"/>
  <c r="E107" i="3"/>
  <c r="I107" i="3" s="1" a="1"/>
  <c r="I107" i="3" s="1"/>
  <c r="D107" i="3"/>
  <c r="M106" i="3"/>
  <c r="L106" i="3"/>
  <c r="G106" i="3"/>
  <c r="F106" i="3"/>
  <c r="E106" i="3"/>
  <c r="J106" i="3" s="1" a="1"/>
  <c r="J106" i="3" s="1"/>
  <c r="D106" i="3"/>
  <c r="H106" i="3" s="1"/>
  <c r="C106" i="3"/>
  <c r="B106" i="3"/>
  <c r="M105" i="3"/>
  <c r="L105" i="3"/>
  <c r="E105" i="3" s="1"/>
  <c r="J105" i="3" s="1" a="1"/>
  <c r="J105" i="3" s="1"/>
  <c r="H105" i="3"/>
  <c r="G105" i="3"/>
  <c r="C105" i="3" s="1"/>
  <c r="F105" i="3"/>
  <c r="D105" i="3"/>
  <c r="B105" i="3"/>
  <c r="M104" i="3"/>
  <c r="L104" i="3"/>
  <c r="E104" i="3" s="1"/>
  <c r="G104" i="3"/>
  <c r="F104" i="3"/>
  <c r="D104" i="3"/>
  <c r="H104" i="3" s="1"/>
  <c r="B104" i="3"/>
  <c r="M103" i="3"/>
  <c r="F103" i="3" s="1"/>
  <c r="L103" i="3"/>
  <c r="E103" i="3" s="1"/>
  <c r="G103" i="3"/>
  <c r="D103" i="3"/>
  <c r="B103" i="3"/>
  <c r="M102" i="3"/>
  <c r="F102" i="3" s="1"/>
  <c r="L102" i="3"/>
  <c r="E102" i="3" s="1"/>
  <c r="M101" i="3"/>
  <c r="L101" i="3"/>
  <c r="E101" i="3" s="1"/>
  <c r="F101" i="3"/>
  <c r="M100" i="3"/>
  <c r="L100" i="3"/>
  <c r="E100" i="3" s="1"/>
  <c r="J100" i="3" s="1" a="1"/>
  <c r="J100" i="3"/>
  <c r="I100" i="3" a="1"/>
  <c r="I100" i="3" s="1"/>
  <c r="F100" i="3"/>
  <c r="M99" i="3"/>
  <c r="F99" i="3" s="1"/>
  <c r="L99" i="3"/>
  <c r="E99" i="3"/>
  <c r="M98" i="3"/>
  <c r="F98" i="3" s="1"/>
  <c r="L98" i="3"/>
  <c r="E98" i="3" s="1"/>
  <c r="J98" i="3" a="1"/>
  <c r="J98" i="3"/>
  <c r="I98" i="3" a="1"/>
  <c r="I98" i="3" s="1"/>
  <c r="G98" i="3"/>
  <c r="M97" i="3"/>
  <c r="L97" i="3"/>
  <c r="F97" i="3"/>
  <c r="E97" i="3"/>
  <c r="B97" i="3"/>
  <c r="M96" i="3"/>
  <c r="F96" i="3" s="1"/>
  <c r="L96" i="3"/>
  <c r="E96" i="3" s="1"/>
  <c r="M95" i="3"/>
  <c r="L95" i="3"/>
  <c r="F95" i="3"/>
  <c r="E95" i="3"/>
  <c r="B95" i="3"/>
  <c r="M94" i="3"/>
  <c r="L94" i="3"/>
  <c r="E94" i="3" s="1"/>
  <c r="G94" i="3"/>
  <c r="F94" i="3"/>
  <c r="M93" i="3"/>
  <c r="F93" i="3" s="1"/>
  <c r="L93" i="3"/>
  <c r="E93" i="3" s="1"/>
  <c r="J93" i="3" a="1"/>
  <c r="J93" i="3"/>
  <c r="I93" i="3" a="1"/>
  <c r="I93" i="3"/>
  <c r="M92" i="3"/>
  <c r="L92" i="3"/>
  <c r="F92" i="3"/>
  <c r="E92" i="3"/>
  <c r="J92" i="3" s="1" a="1"/>
  <c r="J92" i="3" s="1"/>
  <c r="B92" i="3"/>
  <c r="M91" i="3"/>
  <c r="L91" i="3"/>
  <c r="G91" i="3"/>
  <c r="F91" i="3"/>
  <c r="E91" i="3"/>
  <c r="D91" i="3"/>
  <c r="M90" i="3"/>
  <c r="L90" i="3"/>
  <c r="E90" i="3" s="1"/>
  <c r="J90" i="3" s="1" a="1"/>
  <c r="J90" i="3"/>
  <c r="I90" i="3" a="1"/>
  <c r="I90" i="3" s="1"/>
  <c r="F90" i="3"/>
  <c r="B90" i="3"/>
  <c r="M89" i="3"/>
  <c r="L89" i="3"/>
  <c r="G89" i="3"/>
  <c r="F89" i="3"/>
  <c r="E89" i="3"/>
  <c r="D89" i="3"/>
  <c r="H89" i="3" s="1"/>
  <c r="C89" i="3"/>
  <c r="M88" i="3"/>
  <c r="F88" i="3" s="1"/>
  <c r="L88" i="3"/>
  <c r="J88" i="3" a="1"/>
  <c r="J88" i="3" s="1"/>
  <c r="I88" i="3"/>
  <c r="H88" i="3"/>
  <c r="G88" i="3"/>
  <c r="E88" i="3"/>
  <c r="I88" i="3" s="1" a="1"/>
  <c r="B88" i="3"/>
  <c r="M87" i="3"/>
  <c r="F87" i="3" s="1"/>
  <c r="L87" i="3"/>
  <c r="I87" i="3" a="1"/>
  <c r="I87" i="3"/>
  <c r="G87" i="3"/>
  <c r="E87" i="3"/>
  <c r="J87" i="3" s="1" a="1"/>
  <c r="J87" i="3" s="1"/>
  <c r="D87" i="3"/>
  <c r="B87" i="3"/>
  <c r="M86" i="3"/>
  <c r="F86" i="3" s="1"/>
  <c r="L86" i="3"/>
  <c r="E86" i="3" s="1"/>
  <c r="I86" i="3" s="1" a="1"/>
  <c r="I86" i="3" s="1"/>
  <c r="J86" i="3" a="1"/>
  <c r="J86" i="3" s="1"/>
  <c r="G86" i="3"/>
  <c r="D86" i="3"/>
  <c r="C86" i="3" s="1"/>
  <c r="B86" i="3"/>
  <c r="M85" i="3"/>
  <c r="L85" i="3"/>
  <c r="G85" i="3"/>
  <c r="F85" i="3"/>
  <c r="E85" i="3"/>
  <c r="D85" i="3"/>
  <c r="B85" i="3"/>
  <c r="M84" i="3"/>
  <c r="F84" i="3" s="1"/>
  <c r="L84" i="3"/>
  <c r="E84" i="3" s="1"/>
  <c r="J84" i="3" a="1"/>
  <c r="J84" i="3"/>
  <c r="I84" i="3" a="1"/>
  <c r="I84" i="3" s="1"/>
  <c r="G84" i="3"/>
  <c r="D84" i="3"/>
  <c r="H84" i="3" s="1"/>
  <c r="B84" i="3"/>
  <c r="M83" i="3"/>
  <c r="L83" i="3"/>
  <c r="G83" i="3"/>
  <c r="F83" i="3"/>
  <c r="E83" i="3"/>
  <c r="D83" i="3"/>
  <c r="B83" i="3"/>
  <c r="M82" i="3"/>
  <c r="L82" i="3"/>
  <c r="E82" i="3" s="1"/>
  <c r="F82" i="3"/>
  <c r="M81" i="3"/>
  <c r="L81" i="3"/>
  <c r="E81" i="3" s="1"/>
  <c r="I81" i="3" s="1" a="1"/>
  <c r="I81" i="3" s="1"/>
  <c r="J81" i="3" a="1"/>
  <c r="J81" i="3" s="1"/>
  <c r="F81" i="3"/>
  <c r="M80" i="3"/>
  <c r="L80" i="3"/>
  <c r="J80" i="3"/>
  <c r="I80" i="3" a="1"/>
  <c r="I80" i="3" s="1"/>
  <c r="F80" i="3"/>
  <c r="E80" i="3"/>
  <c r="J80" i="3" s="1" a="1"/>
  <c r="M79" i="3"/>
  <c r="L79" i="3"/>
  <c r="F79" i="3"/>
  <c r="E79" i="3"/>
  <c r="M78" i="3"/>
  <c r="F78" i="3" s="1"/>
  <c r="L78" i="3"/>
  <c r="E78" i="3" s="1"/>
  <c r="J78" i="3" s="1" a="1"/>
  <c r="J78" i="3"/>
  <c r="I78" i="3" a="1"/>
  <c r="I78" i="3" s="1"/>
  <c r="M77" i="3"/>
  <c r="L77" i="3"/>
  <c r="F77" i="3"/>
  <c r="E77" i="3"/>
  <c r="B77" i="3"/>
  <c r="M76" i="3"/>
  <c r="F76" i="3" s="1"/>
  <c r="L76" i="3"/>
  <c r="E76" i="3" s="1"/>
  <c r="I76" i="3" s="1" a="1"/>
  <c r="I76" i="3" s="1"/>
  <c r="J76" i="3" a="1"/>
  <c r="J76" i="3"/>
  <c r="M75" i="3"/>
  <c r="L75" i="3"/>
  <c r="E75" i="3" s="1"/>
  <c r="G75" i="3"/>
  <c r="F75" i="3"/>
  <c r="B75" i="3"/>
  <c r="M74" i="3"/>
  <c r="F74" i="3" s="1"/>
  <c r="L74" i="3"/>
  <c r="E74" i="3" s="1"/>
  <c r="J74" i="3" s="1" a="1"/>
  <c r="J74" i="3" s="1"/>
  <c r="M73" i="3"/>
  <c r="L73" i="3"/>
  <c r="E73" i="3" s="1"/>
  <c r="J73" i="3" a="1"/>
  <c r="J73" i="3" s="1"/>
  <c r="I73" i="3" a="1"/>
  <c r="I73" i="3"/>
  <c r="F73" i="3"/>
  <c r="D73" i="3"/>
  <c r="H73" i="3" s="1"/>
  <c r="B73" i="3"/>
  <c r="M72" i="3"/>
  <c r="F72" i="3" s="1"/>
  <c r="L72" i="3"/>
  <c r="J72" i="3" a="1"/>
  <c r="J72" i="3" s="1"/>
  <c r="I72" i="3" a="1"/>
  <c r="I72" i="3" s="1"/>
  <c r="G72" i="3"/>
  <c r="E72" i="3"/>
  <c r="B72" i="3"/>
  <c r="M71" i="3"/>
  <c r="L71" i="3"/>
  <c r="E71" i="3" s="1"/>
  <c r="J71" i="3" s="1" a="1"/>
  <c r="J71" i="3" s="1"/>
  <c r="I71" i="3" a="1"/>
  <c r="I71" i="3"/>
  <c r="F71" i="3"/>
  <c r="D71" i="3"/>
  <c r="H71" i="3" s="1"/>
  <c r="B71" i="3"/>
  <c r="M70" i="3"/>
  <c r="F70" i="3" s="1"/>
  <c r="L70" i="3"/>
  <c r="E70" i="3" s="1"/>
  <c r="I70" i="3" s="1" a="1"/>
  <c r="I70" i="3" s="1"/>
  <c r="J70" i="3" a="1"/>
  <c r="J70" i="3" s="1"/>
  <c r="G70" i="3"/>
  <c r="B70" i="3"/>
  <c r="M69" i="3"/>
  <c r="L69" i="3"/>
  <c r="G69" i="3"/>
  <c r="F69" i="3"/>
  <c r="E69" i="3"/>
  <c r="D69" i="3"/>
  <c r="H69" i="3" s="1"/>
  <c r="M68" i="3"/>
  <c r="L68" i="3"/>
  <c r="J68" i="3" a="1"/>
  <c r="J68" i="3" s="1"/>
  <c r="I68" i="3"/>
  <c r="F68" i="3"/>
  <c r="E68" i="3"/>
  <c r="I68" i="3" s="1" a="1"/>
  <c r="D68" i="3"/>
  <c r="B68" i="3"/>
  <c r="M67" i="3"/>
  <c r="F67" i="3" s="1"/>
  <c r="L67" i="3"/>
  <c r="E67" i="3" s="1"/>
  <c r="J67" i="3" a="1"/>
  <c r="J67" i="3"/>
  <c r="I67" i="3" a="1"/>
  <c r="I67" i="3"/>
  <c r="G67" i="3"/>
  <c r="D67" i="3"/>
  <c r="B67" i="3"/>
  <c r="M66" i="3"/>
  <c r="F66" i="3" s="1"/>
  <c r="L66" i="3"/>
  <c r="J66" i="3" a="1"/>
  <c r="J66" i="3" s="1"/>
  <c r="G66" i="3"/>
  <c r="C66" i="3" s="1"/>
  <c r="E66" i="3"/>
  <c r="I66" i="3" s="1" a="1"/>
  <c r="I66" i="3" s="1"/>
  <c r="D66" i="3"/>
  <c r="H66" i="3" s="1"/>
  <c r="B66" i="3"/>
  <c r="M65" i="3"/>
  <c r="F65" i="3" s="1"/>
  <c r="L65" i="3"/>
  <c r="G65" i="3"/>
  <c r="E65" i="3"/>
  <c r="J65" i="3" s="1" a="1"/>
  <c r="J65" i="3" s="1"/>
  <c r="D65" i="3"/>
  <c r="B65" i="3"/>
  <c r="M64" i="3"/>
  <c r="F64" i="3" s="1"/>
  <c r="L64" i="3"/>
  <c r="E64" i="3" s="1"/>
  <c r="J64" i="3" a="1"/>
  <c r="J64" i="3" s="1"/>
  <c r="I64" i="3" a="1"/>
  <c r="I64" i="3" s="1"/>
  <c r="G64" i="3"/>
  <c r="D64" i="3"/>
  <c r="H64" i="3" s="1"/>
  <c r="B64" i="3"/>
  <c r="M63" i="3"/>
  <c r="L63" i="3"/>
  <c r="E63" i="3" s="1"/>
  <c r="G63" i="3"/>
  <c r="F63" i="3"/>
  <c r="D63" i="3"/>
  <c r="B63" i="3"/>
  <c r="M62" i="3"/>
  <c r="F62" i="3" s="1"/>
  <c r="L62" i="3"/>
  <c r="E62" i="3" s="1"/>
  <c r="J62" i="3" a="1"/>
  <c r="J62" i="3" s="1"/>
  <c r="I62" i="3" a="1"/>
  <c r="I62" i="3"/>
  <c r="M61" i="3"/>
  <c r="L61" i="3"/>
  <c r="E61" i="3" s="1"/>
  <c r="J61" i="3" s="1" a="1"/>
  <c r="J61" i="3"/>
  <c r="I61" i="3" a="1"/>
  <c r="I61" i="3" s="1"/>
  <c r="F61" i="3"/>
  <c r="M60" i="3"/>
  <c r="L60" i="3"/>
  <c r="E60" i="3" s="1"/>
  <c r="I60" i="3" s="1" a="1"/>
  <c r="I60" i="3" s="1"/>
  <c r="J60" i="3" a="1"/>
  <c r="J60" i="3"/>
  <c r="F60" i="3"/>
  <c r="M59" i="3"/>
  <c r="L59" i="3"/>
  <c r="J59" i="3" a="1"/>
  <c r="J59" i="3" s="1"/>
  <c r="I59" i="3"/>
  <c r="F59" i="3"/>
  <c r="E59" i="3"/>
  <c r="I59" i="3" s="1" a="1"/>
  <c r="M58" i="3"/>
  <c r="F58" i="3" s="1"/>
  <c r="L58" i="3"/>
  <c r="E58" i="3" s="1"/>
  <c r="I58" i="3" s="1" a="1"/>
  <c r="I58" i="3" s="1"/>
  <c r="D58" i="3"/>
  <c r="B58" i="3"/>
  <c r="M57" i="3"/>
  <c r="L57" i="3"/>
  <c r="J57" i="3" a="1"/>
  <c r="J57" i="3"/>
  <c r="I57" i="3" a="1"/>
  <c r="I57" i="3"/>
  <c r="F57" i="3"/>
  <c r="E57" i="3"/>
  <c r="M56" i="3"/>
  <c r="F56" i="3" s="1"/>
  <c r="L56" i="3"/>
  <c r="E56" i="3"/>
  <c r="B56" i="3"/>
  <c r="M55" i="3"/>
  <c r="L55" i="3"/>
  <c r="E55" i="3" s="1"/>
  <c r="H55" i="3"/>
  <c r="F55" i="3"/>
  <c r="M54" i="3"/>
  <c r="L54" i="3"/>
  <c r="G54" i="3"/>
  <c r="F54" i="3"/>
  <c r="E54" i="3"/>
  <c r="M53" i="3"/>
  <c r="F53" i="3" s="1"/>
  <c r="L53" i="3"/>
  <c r="E53" i="3" s="1"/>
  <c r="B53" i="3"/>
  <c r="M52" i="3"/>
  <c r="L52" i="3"/>
  <c r="F52" i="3"/>
  <c r="E52" i="3"/>
  <c r="D52" i="3"/>
  <c r="M51" i="3"/>
  <c r="L51" i="3"/>
  <c r="E51" i="3" s="1"/>
  <c r="G51" i="3"/>
  <c r="F51" i="3"/>
  <c r="B51" i="3"/>
  <c r="M50" i="3"/>
  <c r="L50" i="3"/>
  <c r="E50" i="3" s="1"/>
  <c r="J50" i="3" a="1"/>
  <c r="J50" i="3"/>
  <c r="I50" i="3" a="1"/>
  <c r="I50" i="3" s="1"/>
  <c r="G50" i="3"/>
  <c r="F50" i="3"/>
  <c r="D50" i="3"/>
  <c r="B50" i="3"/>
  <c r="M49" i="3"/>
  <c r="L49" i="3"/>
  <c r="E49" i="3" s="1"/>
  <c r="F49" i="3"/>
  <c r="M48" i="3"/>
  <c r="F48" i="3" s="1"/>
  <c r="L48" i="3"/>
  <c r="G48" i="3"/>
  <c r="E48" i="3"/>
  <c r="D48" i="3"/>
  <c r="B48" i="3"/>
  <c r="M47" i="3"/>
  <c r="F47" i="3" s="1"/>
  <c r="L47" i="3"/>
  <c r="G47" i="3"/>
  <c r="E47" i="3"/>
  <c r="I47" i="3" s="1" a="1"/>
  <c r="I47" i="3" s="1"/>
  <c r="D47" i="3"/>
  <c r="H47" i="3" s="1"/>
  <c r="B47" i="3"/>
  <c r="M46" i="3"/>
  <c r="L46" i="3"/>
  <c r="E46" i="3" s="1"/>
  <c r="J46" i="3" s="1" a="1"/>
  <c r="J46" i="3" s="1"/>
  <c r="F46" i="3"/>
  <c r="D46" i="3"/>
  <c r="H46" i="3" s="1"/>
  <c r="B46" i="3"/>
  <c r="M45" i="3"/>
  <c r="L45" i="3"/>
  <c r="G45" i="3"/>
  <c r="F45" i="3"/>
  <c r="E45" i="3"/>
  <c r="D45" i="3"/>
  <c r="H45" i="3" s="1"/>
  <c r="B45" i="3"/>
  <c r="M44" i="3"/>
  <c r="L44" i="3"/>
  <c r="E44" i="3" s="1"/>
  <c r="J44" i="3" s="1" a="1"/>
  <c r="J44" i="3"/>
  <c r="G44" i="3"/>
  <c r="F44" i="3"/>
  <c r="D44" i="3"/>
  <c r="B44" i="3"/>
  <c r="M43" i="3"/>
  <c r="F43" i="3" s="1"/>
  <c r="L43" i="3"/>
  <c r="E43" i="3" s="1"/>
  <c r="I43" i="3" s="1" a="1"/>
  <c r="I43" i="3" s="1"/>
  <c r="J43" i="3" a="1"/>
  <c r="J43" i="3" s="1"/>
  <c r="G43" i="3"/>
  <c r="D43" i="3"/>
  <c r="B43" i="3"/>
  <c r="M42" i="3"/>
  <c r="L42" i="3"/>
  <c r="F42" i="3"/>
  <c r="E42" i="3"/>
  <c r="M41" i="3"/>
  <c r="F41" i="3" s="1"/>
  <c r="L41" i="3"/>
  <c r="E41" i="3" s="1"/>
  <c r="M40" i="3"/>
  <c r="L40" i="3"/>
  <c r="E40" i="3" s="1"/>
  <c r="I40" i="3" s="1" a="1"/>
  <c r="I40" i="3" s="1"/>
  <c r="J40" i="3" a="1"/>
  <c r="J40" i="3" s="1"/>
  <c r="F40" i="3"/>
  <c r="M39" i="3"/>
  <c r="L39" i="3"/>
  <c r="F39" i="3"/>
  <c r="E39" i="3"/>
  <c r="M38" i="3"/>
  <c r="L38" i="3"/>
  <c r="F38" i="3"/>
  <c r="E38" i="3"/>
  <c r="M37" i="3"/>
  <c r="L37" i="3"/>
  <c r="J37" i="3" a="1"/>
  <c r="J37" i="3" s="1"/>
  <c r="I37" i="3" a="1"/>
  <c r="I37" i="3"/>
  <c r="F37" i="3"/>
  <c r="E37" i="3"/>
  <c r="M36" i="3"/>
  <c r="L36" i="3"/>
  <c r="E36" i="3" s="1"/>
  <c r="J36" i="3" s="1" a="1"/>
  <c r="J36" i="3" s="1"/>
  <c r="I36" i="3" a="1"/>
  <c r="I36" i="3" s="1"/>
  <c r="G36" i="3"/>
  <c r="F36" i="3"/>
  <c r="M35" i="3"/>
  <c r="F35" i="3" s="1"/>
  <c r="L35" i="3"/>
  <c r="E35" i="3" s="1"/>
  <c r="I35" i="3" s="1" a="1"/>
  <c r="I35" i="3" s="1"/>
  <c r="J35" i="3" a="1"/>
  <c r="J35" i="3" s="1"/>
  <c r="M34" i="3"/>
  <c r="L34" i="3"/>
  <c r="F34" i="3"/>
  <c r="E34" i="3"/>
  <c r="J34" i="3" s="1" a="1"/>
  <c r="J34" i="3" s="1"/>
  <c r="B34" i="3"/>
  <c r="M33" i="3"/>
  <c r="F33" i="3" s="1"/>
  <c r="L33" i="3"/>
  <c r="E33" i="3" s="1"/>
  <c r="G33" i="3"/>
  <c r="D33" i="3"/>
  <c r="H33" i="3" s="1"/>
  <c r="C33" i="3"/>
  <c r="M32" i="3"/>
  <c r="L32" i="3"/>
  <c r="J32" i="3" a="1"/>
  <c r="J32" i="3"/>
  <c r="F32" i="3"/>
  <c r="E32" i="3"/>
  <c r="I32" i="3" s="1" a="1"/>
  <c r="I32" i="3" s="1"/>
  <c r="B32" i="3"/>
  <c r="M31" i="3"/>
  <c r="L31" i="3"/>
  <c r="E31" i="3" s="1"/>
  <c r="F31" i="3"/>
  <c r="B31" i="3"/>
  <c r="M30" i="3"/>
  <c r="F30" i="3" s="1"/>
  <c r="L30" i="3"/>
  <c r="E30" i="3" s="1"/>
  <c r="I30" i="3" s="1" a="1"/>
  <c r="I30" i="3" s="1"/>
  <c r="J30" i="3" a="1"/>
  <c r="J30" i="3"/>
  <c r="G30" i="3"/>
  <c r="D30" i="3"/>
  <c r="H30" i="3" s="1"/>
  <c r="M29" i="3"/>
  <c r="F29" i="3" s="1"/>
  <c r="L29" i="3"/>
  <c r="G29" i="3"/>
  <c r="E29" i="3"/>
  <c r="J29" i="3" s="1" a="1"/>
  <c r="J29" i="3" s="1"/>
  <c r="D29" i="3"/>
  <c r="H29" i="3" s="1"/>
  <c r="B29" i="3"/>
  <c r="M28" i="3"/>
  <c r="F28" i="3" s="1"/>
  <c r="L28" i="3"/>
  <c r="E28" i="3"/>
  <c r="M27" i="3"/>
  <c r="F27" i="3" s="1"/>
  <c r="L27" i="3"/>
  <c r="G27" i="3"/>
  <c r="E27" i="3"/>
  <c r="D27" i="3"/>
  <c r="H27" i="3" s="1"/>
  <c r="B27" i="3"/>
  <c r="M26" i="3"/>
  <c r="L26" i="3"/>
  <c r="I26" i="3" a="1"/>
  <c r="I26" i="3" s="1"/>
  <c r="H26" i="3"/>
  <c r="G26" i="3"/>
  <c r="F26" i="3"/>
  <c r="E26" i="3"/>
  <c r="J26" i="3" s="1" a="1"/>
  <c r="J26" i="3" s="1"/>
  <c r="D26" i="3"/>
  <c r="C26" i="3" s="1"/>
  <c r="B26" i="3"/>
  <c r="M25" i="3"/>
  <c r="F25" i="3" s="1"/>
  <c r="L25" i="3"/>
  <c r="G25" i="3"/>
  <c r="E25" i="3"/>
  <c r="D25" i="3"/>
  <c r="B25" i="3"/>
  <c r="M24" i="3"/>
  <c r="L24" i="3"/>
  <c r="E24" i="3" s="1"/>
  <c r="J24" i="3" a="1"/>
  <c r="J24" i="3"/>
  <c r="I24" i="3" a="1"/>
  <c r="I24" i="3"/>
  <c r="G24" i="3"/>
  <c r="F24" i="3"/>
  <c r="D24" i="3"/>
  <c r="H24" i="3" s="1"/>
  <c r="B24" i="3"/>
  <c r="M23" i="3"/>
  <c r="L23" i="3"/>
  <c r="G23" i="3"/>
  <c r="C23" i="3" s="1"/>
  <c r="F23" i="3"/>
  <c r="E23" i="3"/>
  <c r="D23" i="3"/>
  <c r="H23" i="3" s="1"/>
  <c r="B23" i="3"/>
  <c r="M22" i="3"/>
  <c r="L22" i="3"/>
  <c r="F22" i="3"/>
  <c r="E22" i="3"/>
  <c r="D22" i="3"/>
  <c r="H22" i="3" s="1"/>
  <c r="M21" i="3"/>
  <c r="L21" i="3"/>
  <c r="F21" i="3"/>
  <c r="E21" i="3"/>
  <c r="B21" i="3"/>
  <c r="M20" i="3"/>
  <c r="F20" i="3" s="1"/>
  <c r="L20" i="3"/>
  <c r="E20" i="3" s="1"/>
  <c r="J20" i="3" a="1"/>
  <c r="J20" i="3"/>
  <c r="I20" i="3" a="1"/>
  <c r="I20" i="3" s="1"/>
  <c r="M19" i="3"/>
  <c r="L19" i="3"/>
  <c r="J19" i="3" a="1"/>
  <c r="J19" i="3"/>
  <c r="I19" i="3"/>
  <c r="F19" i="3"/>
  <c r="E19" i="3"/>
  <c r="I19" i="3" s="1" a="1"/>
  <c r="B19" i="3"/>
  <c r="M18" i="3"/>
  <c r="F18" i="3" s="1"/>
  <c r="L18" i="3"/>
  <c r="E18" i="3" s="1"/>
  <c r="I18" i="3" s="1" a="1"/>
  <c r="I18" i="3" s="1"/>
  <c r="J18" i="3" a="1"/>
  <c r="J18" i="3" s="1"/>
  <c r="M17" i="3"/>
  <c r="L17" i="3"/>
  <c r="E17" i="3" s="1"/>
  <c r="G17" i="3"/>
  <c r="F17" i="3"/>
  <c r="M16" i="3"/>
  <c r="F16" i="3" s="1"/>
  <c r="L16" i="3"/>
  <c r="J16" i="3" a="1"/>
  <c r="J16" i="3" s="1"/>
  <c r="E16" i="3"/>
  <c r="D16" i="3"/>
  <c r="H16" i="3" s="1"/>
  <c r="M15" i="3"/>
  <c r="L15" i="3"/>
  <c r="E15" i="3" s="1"/>
  <c r="F15" i="3"/>
  <c r="M14" i="3"/>
  <c r="F14" i="3" s="1"/>
  <c r="L14" i="3"/>
  <c r="G14" i="3"/>
  <c r="E14" i="3"/>
  <c r="J14" i="3" s="1" a="1"/>
  <c r="J14" i="3" s="1"/>
  <c r="B14" i="3"/>
  <c r="M13" i="3"/>
  <c r="F13" i="3" s="1"/>
  <c r="L13" i="3"/>
  <c r="E13" i="3" s="1"/>
  <c r="G13" i="3"/>
  <c r="D13" i="3"/>
  <c r="H13" i="3" s="1"/>
  <c r="C13" i="3"/>
  <c r="B13" i="3"/>
  <c r="M12" i="3"/>
  <c r="L12" i="3"/>
  <c r="E12" i="3" s="1"/>
  <c r="J12" i="3" s="1" a="1"/>
  <c r="J12" i="3" s="1"/>
  <c r="F12" i="3"/>
  <c r="I12" i="3" s="1" a="1"/>
  <c r="I12" i="3" s="1"/>
  <c r="M11" i="3"/>
  <c r="L11" i="3"/>
  <c r="F11" i="3"/>
  <c r="E11" i="3"/>
  <c r="J11" i="3" s="1" a="1"/>
  <c r="J11" i="3" s="1"/>
  <c r="B11" i="3"/>
  <c r="M10" i="3"/>
  <c r="L10" i="3"/>
  <c r="E10" i="3" s="1"/>
  <c r="G10" i="3"/>
  <c r="F10" i="3"/>
  <c r="D10" i="3"/>
  <c r="M9" i="3"/>
  <c r="F9" i="3" s="1"/>
  <c r="L9" i="3"/>
  <c r="E9" i="3" s="1"/>
  <c r="J9" i="3" s="1" a="1"/>
  <c r="J9" i="3" s="1"/>
  <c r="I9" i="3" a="1"/>
  <c r="I9" i="3"/>
  <c r="B9" i="3"/>
  <c r="M8" i="3"/>
  <c r="L8" i="3"/>
  <c r="F8" i="3"/>
  <c r="E8" i="3"/>
  <c r="D8" i="3"/>
  <c r="B8" i="3"/>
  <c r="M7" i="3"/>
  <c r="F7" i="3" s="1"/>
  <c r="L7" i="3"/>
  <c r="E7" i="3" s="1"/>
  <c r="J7" i="3" a="1"/>
  <c r="J7" i="3"/>
  <c r="H7" i="3"/>
  <c r="G7" i="3"/>
  <c r="C7" i="3" s="1"/>
  <c r="B7" i="3"/>
  <c r="M6" i="3"/>
  <c r="L6" i="3"/>
  <c r="G6" i="3"/>
  <c r="F6" i="3"/>
  <c r="E6" i="3"/>
  <c r="I6" i="3" s="1" a="1"/>
  <c r="I6" i="3" s="1"/>
  <c r="D6" i="3"/>
  <c r="H6" i="3" s="1"/>
  <c r="B6" i="3"/>
  <c r="M5" i="3"/>
  <c r="L5" i="3"/>
  <c r="G5" i="3"/>
  <c r="F5" i="3"/>
  <c r="E5" i="3"/>
  <c r="D5" i="3"/>
  <c r="H5" i="3" s="1"/>
  <c r="C5" i="3"/>
  <c r="B5" i="3"/>
  <c r="M4" i="3"/>
  <c r="F4" i="3" s="1"/>
  <c r="J4" i="3" s="1" a="1"/>
  <c r="J4" i="3" s="1"/>
  <c r="L4" i="3"/>
  <c r="E4" i="3" s="1"/>
  <c r="G4" i="3"/>
  <c r="D4" i="3"/>
  <c r="H4" i="3" s="1"/>
  <c r="B4" i="3"/>
  <c r="M3" i="3"/>
  <c r="L3" i="3"/>
  <c r="G3" i="3"/>
  <c r="F3" i="3"/>
  <c r="E3" i="3"/>
  <c r="D3" i="3"/>
  <c r="B3" i="3"/>
  <c r="M2" i="3"/>
  <c r="L2" i="3"/>
  <c r="E2" i="3" s="1"/>
  <c r="G2" i="3"/>
  <c r="F2" i="3"/>
  <c r="D2" i="3"/>
  <c r="H2" i="3" s="1"/>
  <c r="B2" i="3"/>
  <c r="A380" i="3"/>
  <c r="A379" i="3"/>
  <c r="A378" i="3"/>
  <c r="A377" i="3"/>
  <c r="A376" i="3"/>
  <c r="A375" i="3"/>
  <c r="A374" i="3"/>
  <c r="A373" i="3"/>
  <c r="A372" i="3"/>
  <c r="A371" i="3"/>
  <c r="A370" i="3"/>
  <c r="A367" i="3"/>
  <c r="A366" i="3"/>
  <c r="A365" i="3"/>
  <c r="A364" i="3"/>
  <c r="A362" i="3"/>
  <c r="A361" i="3"/>
  <c r="A359" i="3"/>
  <c r="A358" i="3"/>
  <c r="A357" i="3"/>
  <c r="A356" i="3"/>
  <c r="A355" i="3"/>
  <c r="A354" i="3"/>
  <c r="A353" i="3"/>
  <c r="A352" i="3"/>
  <c r="A351" i="3"/>
  <c r="A350" i="3"/>
  <c r="A348" i="3"/>
  <c r="A346" i="3"/>
  <c r="A345" i="3"/>
  <c r="A344" i="3"/>
  <c r="A343" i="3"/>
  <c r="A341" i="3"/>
  <c r="A340" i="3"/>
  <c r="A338" i="3"/>
  <c r="A337" i="3"/>
  <c r="A336" i="3"/>
  <c r="A335" i="3"/>
  <c r="A334" i="3"/>
  <c r="A333" i="3"/>
  <c r="A332" i="3"/>
  <c r="A331" i="3"/>
  <c r="A330" i="3"/>
  <c r="A328" i="3"/>
  <c r="A327" i="3"/>
  <c r="A325" i="3"/>
  <c r="A324" i="3"/>
  <c r="A323" i="3"/>
  <c r="A322" i="3"/>
  <c r="A320" i="3"/>
  <c r="A319" i="3"/>
  <c r="A317" i="3"/>
  <c r="A316" i="3"/>
  <c r="A315" i="3"/>
  <c r="A314" i="3"/>
  <c r="A313" i="3"/>
  <c r="A312" i="3"/>
  <c r="A311" i="3"/>
  <c r="A310" i="3"/>
  <c r="A308" i="3"/>
  <c r="A307" i="3"/>
  <c r="A306" i="3"/>
  <c r="A304" i="3"/>
  <c r="A303" i="3"/>
  <c r="A302" i="3"/>
  <c r="A301" i="3"/>
  <c r="A299" i="3"/>
  <c r="A298" i="3"/>
  <c r="A296" i="3"/>
  <c r="A295" i="3"/>
  <c r="A294" i="3"/>
  <c r="A293" i="3"/>
  <c r="A292" i="3"/>
  <c r="A291" i="3"/>
  <c r="A290" i="3"/>
  <c r="A288" i="3"/>
  <c r="A287" i="3"/>
  <c r="A286" i="3"/>
  <c r="A285" i="3"/>
  <c r="A283" i="3"/>
  <c r="A282" i="3"/>
  <c r="A281" i="3"/>
  <c r="A280" i="3"/>
  <c r="A278" i="3"/>
  <c r="A277" i="3"/>
  <c r="A275" i="3"/>
  <c r="A274" i="3"/>
  <c r="A273" i="3"/>
  <c r="A272" i="3"/>
  <c r="A271" i="3"/>
  <c r="A270" i="3"/>
  <c r="A268" i="3"/>
  <c r="A267" i="3"/>
  <c r="A266" i="3"/>
  <c r="A265" i="3"/>
  <c r="A264" i="3"/>
  <c r="A262" i="3"/>
  <c r="A261" i="3"/>
  <c r="A260" i="3"/>
  <c r="A259" i="3"/>
  <c r="A257" i="3"/>
  <c r="A256" i="3"/>
  <c r="A254" i="3"/>
  <c r="A253" i="3"/>
  <c r="A252" i="3"/>
  <c r="A251" i="3"/>
  <c r="A250" i="3"/>
  <c r="A248" i="3"/>
  <c r="A247" i="3"/>
  <c r="A246" i="3"/>
  <c r="A245" i="3"/>
  <c r="A244" i="3"/>
  <c r="A243" i="3"/>
  <c r="A241" i="3"/>
  <c r="A240" i="3"/>
  <c r="A239" i="3"/>
  <c r="A238" i="3"/>
  <c r="A236" i="3"/>
  <c r="A235" i="3"/>
  <c r="A233" i="3"/>
  <c r="A232" i="3"/>
  <c r="A231" i="3"/>
  <c r="A230" i="3"/>
  <c r="A228" i="3"/>
  <c r="A227" i="3"/>
  <c r="A226" i="3"/>
  <c r="A225" i="3"/>
  <c r="A224" i="3"/>
  <c r="A223" i="3"/>
  <c r="A222" i="3"/>
  <c r="A220" i="3"/>
  <c r="A219" i="3"/>
  <c r="A218" i="3"/>
  <c r="A217" i="3"/>
  <c r="A215" i="3"/>
  <c r="A214" i="3"/>
  <c r="A212" i="3"/>
  <c r="A211" i="3"/>
  <c r="A210" i="3"/>
  <c r="A208" i="3"/>
  <c r="A207" i="3"/>
  <c r="A206" i="3"/>
  <c r="A205" i="3"/>
  <c r="A204" i="3"/>
  <c r="A203" i="3"/>
  <c r="A202" i="3"/>
  <c r="A201" i="3"/>
  <c r="A199" i="3"/>
  <c r="A198" i="3"/>
  <c r="A197" i="3"/>
  <c r="A196" i="3"/>
  <c r="A194" i="3"/>
  <c r="A193" i="3"/>
  <c r="A191" i="3"/>
  <c r="A190" i="3"/>
  <c r="A188" i="3"/>
  <c r="A187" i="3"/>
  <c r="A186" i="3"/>
  <c r="A185" i="3"/>
  <c r="A184" i="3"/>
  <c r="A183" i="3"/>
  <c r="A182" i="3"/>
  <c r="A181" i="3"/>
  <c r="A180" i="3"/>
  <c r="A178" i="3"/>
  <c r="A177" i="3"/>
  <c r="A176" i="3"/>
  <c r="A175" i="3"/>
  <c r="A173" i="3"/>
  <c r="A172" i="3"/>
  <c r="A170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2" i="3"/>
  <c r="A151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1" i="3"/>
  <c r="A130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0" i="3"/>
  <c r="A108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88" i="3"/>
  <c r="A87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7" i="3"/>
  <c r="A66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8" i="3"/>
  <c r="A46" i="3"/>
  <c r="A45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8" i="3"/>
  <c r="A27" i="3"/>
  <c r="A25" i="3"/>
  <c r="A24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8" i="3"/>
  <c r="A7" i="3"/>
  <c r="A6" i="3"/>
  <c r="A4" i="3"/>
  <c r="A3" i="3"/>
  <c r="A2" i="3" a="1"/>
  <c r="A2" i="3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17" i="2"/>
  <c r="A6" i="2"/>
  <c r="A2" i="2" a="1"/>
  <c r="A2" i="1" a="1"/>
  <c r="A2" i="1"/>
  <c r="C377" i="3" l="1"/>
  <c r="C156" i="3"/>
  <c r="C96" i="3"/>
  <c r="C58" i="3"/>
  <c r="C274" i="3"/>
  <c r="C32" i="3"/>
  <c r="C168" i="3"/>
  <c r="C142" i="3"/>
  <c r="C116" i="3"/>
  <c r="C214" i="3"/>
  <c r="C68" i="3"/>
  <c r="C108" i="3"/>
  <c r="C3" i="3"/>
  <c r="C63" i="3"/>
  <c r="C257" i="3"/>
  <c r="C236" i="3"/>
  <c r="C373" i="3"/>
  <c r="C111" i="3"/>
  <c r="C350" i="3"/>
  <c r="C249" i="3"/>
  <c r="C125" i="3"/>
  <c r="C265" i="3"/>
  <c r="H99" i="3"/>
  <c r="C99" i="3"/>
  <c r="H79" i="3"/>
  <c r="C79" i="3"/>
  <c r="C198" i="3"/>
  <c r="H198" i="3"/>
  <c r="H76" i="3"/>
  <c r="C76" i="3"/>
  <c r="H281" i="3"/>
  <c r="C281" i="3"/>
  <c r="C221" i="3"/>
  <c r="H221" i="3"/>
  <c r="H201" i="3"/>
  <c r="C201" i="3"/>
  <c r="H379" i="3"/>
  <c r="C379" i="3"/>
  <c r="H278" i="3"/>
  <c r="C278" i="3"/>
  <c r="C317" i="3"/>
  <c r="H317" i="3"/>
  <c r="H36" i="3"/>
  <c r="C36" i="3"/>
  <c r="H154" i="3"/>
  <c r="C154" i="3"/>
  <c r="H102" i="3"/>
  <c r="C102" i="3"/>
  <c r="H361" i="3"/>
  <c r="C361" i="3"/>
  <c r="C237" i="3"/>
  <c r="H237" i="3"/>
  <c r="C176" i="3"/>
  <c r="H176" i="3"/>
  <c r="C234" i="3"/>
  <c r="H234" i="3"/>
  <c r="C272" i="3"/>
  <c r="H272" i="3"/>
  <c r="C362" i="3"/>
  <c r="H362" i="3"/>
  <c r="H322" i="3"/>
  <c r="C322" i="3"/>
  <c r="C182" i="3"/>
  <c r="H182" i="3"/>
  <c r="C122" i="3"/>
  <c r="H122" i="3"/>
  <c r="H120" i="3"/>
  <c r="C120" i="3"/>
  <c r="C341" i="3"/>
  <c r="H341" i="3"/>
  <c r="H321" i="3"/>
  <c r="C321" i="3"/>
  <c r="C161" i="3"/>
  <c r="H161" i="3"/>
  <c r="H141" i="3"/>
  <c r="C141" i="3"/>
  <c r="C354" i="3"/>
  <c r="C300" i="3"/>
  <c r="H300" i="3"/>
  <c r="C240" i="3"/>
  <c r="H240" i="3"/>
  <c r="C200" i="3"/>
  <c r="H200" i="3"/>
  <c r="C100" i="3"/>
  <c r="H100" i="3"/>
  <c r="H20" i="3"/>
  <c r="C20" i="3"/>
  <c r="C359" i="3"/>
  <c r="H359" i="3"/>
  <c r="C119" i="3"/>
  <c r="H119" i="3"/>
  <c r="H59" i="3"/>
  <c r="C59" i="3"/>
  <c r="C163" i="3"/>
  <c r="H163" i="3"/>
  <c r="H238" i="3"/>
  <c r="C238" i="3"/>
  <c r="H178" i="3"/>
  <c r="C178" i="3"/>
  <c r="C297" i="3"/>
  <c r="H297" i="3"/>
  <c r="H375" i="3"/>
  <c r="C375" i="3"/>
  <c r="H335" i="3"/>
  <c r="C335" i="3"/>
  <c r="H175" i="3"/>
  <c r="C175" i="3"/>
  <c r="H155" i="3"/>
  <c r="C155" i="3"/>
  <c r="H52" i="3"/>
  <c r="C52" i="3"/>
  <c r="C192" i="3"/>
  <c r="C374" i="3"/>
  <c r="H374" i="3"/>
  <c r="H174" i="3"/>
  <c r="C174" i="3"/>
  <c r="H134" i="3"/>
  <c r="C134" i="3"/>
  <c r="H94" i="3"/>
  <c r="C94" i="3"/>
  <c r="C186" i="3"/>
  <c r="C10" i="3"/>
  <c r="H10" i="3"/>
  <c r="H131" i="3"/>
  <c r="C131" i="3"/>
  <c r="C230" i="3"/>
  <c r="H230" i="3"/>
  <c r="C212" i="3"/>
  <c r="H212" i="3"/>
  <c r="H236" i="3"/>
  <c r="C21" i="3"/>
  <c r="C140" i="3"/>
  <c r="C275" i="3"/>
  <c r="H342" i="3"/>
  <c r="C342" i="3"/>
  <c r="H282" i="3"/>
  <c r="C282" i="3"/>
  <c r="H202" i="3"/>
  <c r="C202" i="3"/>
  <c r="H62" i="3"/>
  <c r="C62" i="3"/>
  <c r="H381" i="3"/>
  <c r="C381" i="3"/>
  <c r="C301" i="3"/>
  <c r="H301" i="3"/>
  <c r="C241" i="3"/>
  <c r="H241" i="3"/>
  <c r="H181" i="3"/>
  <c r="C181" i="3"/>
  <c r="H101" i="3"/>
  <c r="C101" i="3"/>
  <c r="H41" i="3"/>
  <c r="C41" i="3"/>
  <c r="C40" i="3"/>
  <c r="H40" i="3"/>
  <c r="C195" i="3"/>
  <c r="C228" i="3"/>
  <c r="C302" i="3"/>
  <c r="C358" i="3"/>
  <c r="H259" i="3"/>
  <c r="C259" i="3"/>
  <c r="C199" i="3"/>
  <c r="H199" i="3"/>
  <c r="C258" i="3"/>
  <c r="H338" i="3"/>
  <c r="C338" i="3"/>
  <c r="H117" i="3"/>
  <c r="C117" i="3"/>
  <c r="H376" i="3"/>
  <c r="C376" i="3"/>
  <c r="C256" i="3"/>
  <c r="H256" i="3"/>
  <c r="C56" i="3"/>
  <c r="H56" i="3"/>
  <c r="C340" i="3"/>
  <c r="H194" i="3"/>
  <c r="C194" i="3"/>
  <c r="H54" i="3"/>
  <c r="C54" i="3"/>
  <c r="H214" i="3"/>
  <c r="C277" i="3"/>
  <c r="H233" i="3"/>
  <c r="C233" i="3"/>
  <c r="C369" i="3"/>
  <c r="H369" i="3"/>
  <c r="C380" i="3"/>
  <c r="C70" i="3"/>
  <c r="H70" i="3"/>
  <c r="C366" i="3"/>
  <c r="C60" i="3"/>
  <c r="C320" i="3"/>
  <c r="H206" i="3"/>
  <c r="C206" i="3"/>
  <c r="C260" i="3"/>
  <c r="H309" i="3"/>
  <c r="C318" i="3"/>
  <c r="H318" i="3"/>
  <c r="H138" i="3"/>
  <c r="C138" i="3"/>
  <c r="C157" i="3"/>
  <c r="H157" i="3"/>
  <c r="C77" i="3"/>
  <c r="H77" i="3"/>
  <c r="C286" i="3"/>
  <c r="H355" i="3"/>
  <c r="C355" i="3"/>
  <c r="H75" i="3"/>
  <c r="C75" i="3"/>
  <c r="H15" i="3"/>
  <c r="C15" i="3"/>
  <c r="H34" i="3"/>
  <c r="C34" i="3"/>
  <c r="H213" i="3"/>
  <c r="C213" i="3"/>
  <c r="H53" i="3"/>
  <c r="C53" i="3"/>
  <c r="C139" i="3"/>
  <c r="H147" i="3"/>
  <c r="C242" i="3"/>
  <c r="H274" i="3"/>
  <c r="H210" i="3"/>
  <c r="C210" i="3"/>
  <c r="H68" i="3"/>
  <c r="H96" i="3"/>
  <c r="H204" i="3"/>
  <c r="C204" i="3"/>
  <c r="C266" i="3"/>
  <c r="C304" i="3"/>
  <c r="C74" i="3"/>
  <c r="H74" i="3"/>
  <c r="C152" i="3"/>
  <c r="H152" i="3"/>
  <c r="H12" i="3"/>
  <c r="C12" i="3"/>
  <c r="C247" i="3"/>
  <c r="H31" i="3"/>
  <c r="C31" i="3"/>
  <c r="C67" i="3"/>
  <c r="H67" i="3"/>
  <c r="H245" i="3"/>
  <c r="H86" i="3"/>
  <c r="C133" i="3"/>
  <c r="C158" i="3"/>
  <c r="C325" i="3"/>
  <c r="C11" i="3"/>
  <c r="C47" i="3"/>
  <c r="C312" i="3"/>
  <c r="C334" i="3"/>
  <c r="C353" i="3"/>
  <c r="C360" i="3"/>
  <c r="H83" i="3"/>
  <c r="C83" i="3"/>
  <c r="C80" i="3"/>
  <c r="C171" i="3"/>
  <c r="C219" i="3"/>
  <c r="H370" i="3"/>
  <c r="C370" i="3"/>
  <c r="H110" i="3"/>
  <c r="C110" i="3"/>
  <c r="C130" i="3"/>
  <c r="C197" i="3"/>
  <c r="C303" i="3"/>
  <c r="H303" i="3"/>
  <c r="C346" i="3"/>
  <c r="H243" i="3"/>
  <c r="H208" i="3"/>
  <c r="C208" i="3"/>
  <c r="H28" i="3"/>
  <c r="C28" i="3"/>
  <c r="H227" i="3"/>
  <c r="C227" i="3"/>
  <c r="C35" i="3"/>
  <c r="C29" i="3"/>
  <c r="C164" i="3"/>
  <c r="C185" i="3"/>
  <c r="C283" i="3"/>
  <c r="C27" i="3"/>
  <c r="C215" i="3"/>
  <c r="H293" i="3"/>
  <c r="C293" i="3"/>
  <c r="C127" i="3"/>
  <c r="C90" i="3"/>
  <c r="H90" i="3"/>
  <c r="C9" i="3"/>
  <c r="H9" i="3"/>
  <c r="H188" i="3"/>
  <c r="C188" i="3"/>
  <c r="C294" i="3"/>
  <c r="C315" i="3"/>
  <c r="C81" i="3"/>
  <c r="C149" i="3"/>
  <c r="C220" i="3"/>
  <c r="C254" i="3"/>
  <c r="C104" i="3"/>
  <c r="C196" i="3"/>
  <c r="C273" i="3"/>
  <c r="C146" i="3"/>
  <c r="C267" i="3"/>
  <c r="C276" i="3"/>
  <c r="C172" i="3"/>
  <c r="C129" i="3"/>
  <c r="C252" i="3"/>
  <c r="C314" i="3"/>
  <c r="C6" i="3"/>
  <c r="C151" i="3"/>
  <c r="C45" i="3"/>
  <c r="C216" i="3"/>
  <c r="C232" i="3"/>
  <c r="C287" i="3"/>
  <c r="C88" i="3"/>
  <c r="C235" i="3"/>
  <c r="C262" i="3"/>
  <c r="C299" i="3"/>
  <c r="J10" i="2"/>
  <c r="J6" i="2"/>
  <c r="H6" i="4"/>
  <c r="H8" i="4"/>
  <c r="H4" i="4"/>
  <c r="C2" i="3"/>
  <c r="H7" i="4"/>
  <c r="H9" i="4"/>
  <c r="H5" i="4"/>
  <c r="H13" i="4"/>
  <c r="I2" i="3" a="1"/>
  <c r="I2" i="3" s="1"/>
  <c r="I7" i="2"/>
  <c r="E7" i="2"/>
  <c r="J2" i="3" a="1"/>
  <c r="J2" i="3" s="1"/>
  <c r="J14" i="2"/>
  <c r="I380" i="3" a="1"/>
  <c r="I380" i="3" s="1"/>
  <c r="J380" i="3" a="1"/>
  <c r="J380" i="3" s="1"/>
  <c r="C231" i="3"/>
  <c r="H231" i="3"/>
  <c r="E20" i="2"/>
  <c r="J284" i="3" a="1"/>
  <c r="J284" i="3" s="1"/>
  <c r="I284" i="3" a="1"/>
  <c r="I284" i="3" s="1"/>
  <c r="A14" i="2"/>
  <c r="A11" i="2"/>
  <c r="A13" i="2"/>
  <c r="A12" i="2"/>
  <c r="A10" i="2"/>
  <c r="A9" i="2"/>
  <c r="A8" i="2"/>
  <c r="A7" i="2"/>
  <c r="A2" i="2"/>
  <c r="A21" i="2"/>
  <c r="A20" i="2"/>
  <c r="A19" i="2"/>
  <c r="A18" i="2"/>
  <c r="A16" i="2"/>
  <c r="A15" i="2"/>
  <c r="E15" i="2"/>
  <c r="H8" i="3"/>
  <c r="C8" i="3"/>
  <c r="J15" i="2"/>
  <c r="I5" i="2"/>
  <c r="I19" i="2"/>
  <c r="I4" i="2"/>
  <c r="I8" i="2"/>
  <c r="E4" i="2"/>
  <c r="J28" i="3" a="1"/>
  <c r="J28" i="3" s="1"/>
  <c r="I28" i="3" a="1"/>
  <c r="I28" i="3" s="1"/>
  <c r="G10" i="2" s="1"/>
  <c r="I49" i="3" a="1"/>
  <c r="I49" i="3" s="1"/>
  <c r="H19" i="2" s="1"/>
  <c r="J49" i="3" a="1"/>
  <c r="J49" i="3" s="1"/>
  <c r="H112" i="3"/>
  <c r="C112" i="3"/>
  <c r="A3" i="2"/>
  <c r="J8" i="3" a="1"/>
  <c r="J8" i="3" s="1"/>
  <c r="I8" i="3" a="1"/>
  <c r="I8" i="3" s="1"/>
  <c r="G16" i="2" s="1"/>
  <c r="I13" i="3" a="1"/>
  <c r="I13" i="3" s="1"/>
  <c r="J13" i="3" a="1"/>
  <c r="J13" i="3" s="1"/>
  <c r="J69" i="3" a="1"/>
  <c r="J69" i="3" s="1"/>
  <c r="I69" i="3" a="1"/>
  <c r="I69" i="3" s="1"/>
  <c r="C91" i="3"/>
  <c r="H91" i="3"/>
  <c r="J335" i="3" a="1"/>
  <c r="J335" i="3" s="1"/>
  <c r="I335" i="3" a="1"/>
  <c r="I335" i="3" s="1"/>
  <c r="C357" i="3"/>
  <c r="H357" i="3"/>
  <c r="A16" i="1"/>
  <c r="A13" i="1"/>
  <c r="A15" i="1"/>
  <c r="A14" i="1"/>
  <c r="A11" i="1"/>
  <c r="A10" i="1"/>
  <c r="A9" i="1"/>
  <c r="A12" i="1"/>
  <c r="A8" i="1"/>
  <c r="A6" i="1"/>
  <c r="A19" i="1"/>
  <c r="A7" i="1"/>
  <c r="A21" i="1"/>
  <c r="A20" i="1"/>
  <c r="A18" i="1"/>
  <c r="A17" i="1"/>
  <c r="A4" i="1"/>
  <c r="A3" i="1"/>
  <c r="A4" i="2"/>
  <c r="E8" i="2"/>
  <c r="J91" i="3" a="1"/>
  <c r="J91" i="3" s="1"/>
  <c r="I91" i="3" a="1"/>
  <c r="I91" i="3" s="1"/>
  <c r="A5" i="1"/>
  <c r="A5" i="2"/>
  <c r="H17" i="2"/>
  <c r="C115" i="3"/>
  <c r="H115" i="3"/>
  <c r="I17" i="2"/>
  <c r="H333" i="3"/>
  <c r="C333" i="3"/>
  <c r="J17" i="2"/>
  <c r="I39" i="3" a="1"/>
  <c r="I39" i="3" s="1"/>
  <c r="F13" i="2" s="1"/>
  <c r="J39" i="3" a="1"/>
  <c r="J39" i="3" s="1"/>
  <c r="J41" i="3" a="1"/>
  <c r="J41" i="3" s="1"/>
  <c r="I41" i="3" a="1"/>
  <c r="I41" i="3" s="1"/>
  <c r="J55" i="3" a="1"/>
  <c r="J55" i="3" s="1"/>
  <c r="I55" i="3" a="1"/>
  <c r="I55" i="3" s="1"/>
  <c r="I190" i="3" a="1"/>
  <c r="I190" i="3" s="1"/>
  <c r="J190" i="3" a="1"/>
  <c r="J190" i="3" s="1"/>
  <c r="H328" i="3"/>
  <c r="C328" i="3"/>
  <c r="I10" i="2"/>
  <c r="K10" i="2" s="1"/>
  <c r="J17" i="3" a="1"/>
  <c r="J17" i="3" s="1"/>
  <c r="I17" i="3" a="1"/>
  <c r="I17" i="3" s="1"/>
  <c r="F14" i="2" s="1"/>
  <c r="I3" i="2"/>
  <c r="J6" i="3" a="1"/>
  <c r="J6" i="3" s="1"/>
  <c r="J77" i="3" a="1"/>
  <c r="J77" i="3" s="1"/>
  <c r="I77" i="3" a="1"/>
  <c r="I77" i="3" s="1"/>
  <c r="I209" i="3" a="1"/>
  <c r="I209" i="3" s="1"/>
  <c r="J209" i="3" a="1"/>
  <c r="J209" i="3" s="1"/>
  <c r="H306" i="3"/>
  <c r="C306" i="3"/>
  <c r="I311" i="3" a="1"/>
  <c r="I311" i="3" s="1"/>
  <c r="J311" i="3" a="1"/>
  <c r="J311" i="3" s="1"/>
  <c r="I103" i="3" a="1"/>
  <c r="I103" i="3" s="1"/>
  <c r="J103" i="3" a="1"/>
  <c r="J103" i="3" s="1"/>
  <c r="J151" i="3" a="1"/>
  <c r="J151" i="3" s="1"/>
  <c r="I151" i="3" a="1"/>
  <c r="I151" i="3" s="1"/>
  <c r="H190" i="3"/>
  <c r="C190" i="3"/>
  <c r="J3" i="2"/>
  <c r="J22" i="3" a="1"/>
  <c r="J22" i="3" s="1"/>
  <c r="I22" i="3" a="1"/>
  <c r="I22" i="3" s="1"/>
  <c r="H42" i="3"/>
  <c r="C42" i="3"/>
  <c r="H82" i="3"/>
  <c r="C82" i="3"/>
  <c r="J128" i="3" a="1"/>
  <c r="J128" i="3" s="1"/>
  <c r="I128" i="3" a="1"/>
  <c r="I128" i="3" s="1"/>
  <c r="I149" i="3" a="1"/>
  <c r="I149" i="3" s="1"/>
  <c r="J149" i="3" a="1"/>
  <c r="J149" i="3" s="1"/>
  <c r="J182" i="3" a="1"/>
  <c r="J182" i="3" s="1"/>
  <c r="I182" i="3" a="1"/>
  <c r="I182" i="3" s="1"/>
  <c r="I4" i="3" a="1"/>
  <c r="I4" i="3" s="1"/>
  <c r="J53" i="3" a="1"/>
  <c r="J53" i="3" s="1"/>
  <c r="I53" i="3" a="1"/>
  <c r="I53" i="3" s="1"/>
  <c r="H85" i="3"/>
  <c r="C85" i="3"/>
  <c r="I105" i="3" a="1"/>
  <c r="I105" i="3" s="1"/>
  <c r="J164" i="3" a="1"/>
  <c r="J164" i="3" s="1"/>
  <c r="I164" i="3" a="1"/>
  <c r="I164" i="3" s="1"/>
  <c r="C177" i="3"/>
  <c r="J320" i="3" a="1"/>
  <c r="J320" i="3" s="1"/>
  <c r="I320" i="3" a="1"/>
  <c r="I320" i="3" s="1"/>
  <c r="I13" i="2"/>
  <c r="I15" i="3" a="1"/>
  <c r="I15" i="3" s="1"/>
  <c r="G12" i="2" s="1"/>
  <c r="J15" i="3" a="1"/>
  <c r="J15" i="3" s="1"/>
  <c r="J75" i="3" a="1"/>
  <c r="J75" i="3" s="1"/>
  <c r="I75" i="3" a="1"/>
  <c r="I75" i="3" s="1"/>
  <c r="J140" i="3" a="1"/>
  <c r="J140" i="3" s="1"/>
  <c r="I140" i="3" a="1"/>
  <c r="I140" i="3" s="1"/>
  <c r="C153" i="3"/>
  <c r="J102" i="3" a="1"/>
  <c r="J102" i="3" s="1"/>
  <c r="I102" i="3" a="1"/>
  <c r="I102" i="3" s="1"/>
  <c r="C126" i="3"/>
  <c r="H126" i="3"/>
  <c r="C180" i="3"/>
  <c r="H180" i="3"/>
  <c r="J185" i="3" a="1"/>
  <c r="J185" i="3" s="1"/>
  <c r="I185" i="3" a="1"/>
  <c r="I185" i="3" s="1"/>
  <c r="J13" i="2"/>
  <c r="J51" i="3" a="1"/>
  <c r="J51" i="3" s="1"/>
  <c r="I51" i="3" a="1"/>
  <c r="I51" i="3" s="1"/>
  <c r="G21" i="2" s="1"/>
  <c r="H103" i="3"/>
  <c r="C103" i="3"/>
  <c r="J160" i="3" a="1"/>
  <c r="J160" i="3" s="1"/>
  <c r="I160" i="3" a="1"/>
  <c r="I160" i="3" s="1"/>
  <c r="J309" i="3" a="1"/>
  <c r="J309" i="3" s="1"/>
  <c r="I309" i="3" a="1"/>
  <c r="I309" i="3" s="1"/>
  <c r="J7" i="2"/>
  <c r="J48" i="3" a="1"/>
  <c r="J48" i="3" s="1"/>
  <c r="I48" i="3" a="1"/>
  <c r="I48" i="3" s="1"/>
  <c r="I6" i="2"/>
  <c r="C57" i="3"/>
  <c r="I10" i="3" a="1"/>
  <c r="I10" i="3" s="1"/>
  <c r="G8" i="2" s="1"/>
  <c r="C44" i="3"/>
  <c r="H44" i="3"/>
  <c r="C51" i="3"/>
  <c r="C87" i="3"/>
  <c r="H87" i="3"/>
  <c r="J89" i="3" a="1"/>
  <c r="J89" i="3" s="1"/>
  <c r="I89" i="3" a="1"/>
  <c r="I89" i="3" s="1"/>
  <c r="G17" i="2" s="1"/>
  <c r="J144" i="3" a="1"/>
  <c r="J144" i="3" s="1"/>
  <c r="I144" i="3" a="1"/>
  <c r="I144" i="3" s="1"/>
  <c r="D10" i="2" s="1"/>
  <c r="J180" i="3" a="1"/>
  <c r="J180" i="3" s="1"/>
  <c r="I180" i="3" a="1"/>
  <c r="I180" i="3" s="1"/>
  <c r="C250" i="3"/>
  <c r="H250" i="3"/>
  <c r="H378" i="3"/>
  <c r="C378" i="3"/>
  <c r="E18" i="2"/>
  <c r="H49" i="3"/>
  <c r="C49" i="3"/>
  <c r="J177" i="3" a="1"/>
  <c r="J177" i="3" s="1"/>
  <c r="I177" i="3" a="1"/>
  <c r="I177" i="3" s="1"/>
  <c r="I250" i="3" a="1"/>
  <c r="I250" i="3" s="1"/>
  <c r="J250" i="3" a="1"/>
  <c r="J250" i="3" s="1"/>
  <c r="I325" i="3" a="1"/>
  <c r="I325" i="3" s="1"/>
  <c r="J325" i="3" a="1"/>
  <c r="J325" i="3" s="1"/>
  <c r="J381" i="3" a="1"/>
  <c r="J381" i="3" s="1"/>
  <c r="I381" i="3" a="1"/>
  <c r="I381" i="3" s="1"/>
  <c r="C69" i="3"/>
  <c r="J82" i="3" a="1"/>
  <c r="J82" i="3" s="1"/>
  <c r="I82" i="3" a="1"/>
  <c r="I82" i="3" s="1"/>
  <c r="H113" i="3"/>
  <c r="C113" i="3"/>
  <c r="C136" i="3"/>
  <c r="H142" i="3"/>
  <c r="C170" i="3"/>
  <c r="J188" i="3" a="1"/>
  <c r="J188" i="3" s="1"/>
  <c r="I188" i="3" a="1"/>
  <c r="I188" i="3" s="1"/>
  <c r="C217" i="3"/>
  <c r="H217" i="3"/>
  <c r="I247" i="3" a="1"/>
  <c r="I247" i="3" s="1"/>
  <c r="J247" i="3" a="1"/>
  <c r="J247" i="3" s="1"/>
  <c r="J42" i="3" a="1"/>
  <c r="J42" i="3" s="1"/>
  <c r="I42" i="3" a="1"/>
  <c r="I42" i="3" s="1"/>
  <c r="F4" i="2" s="1"/>
  <c r="H51" i="3"/>
  <c r="J96" i="3" a="1"/>
  <c r="J96" i="3" s="1"/>
  <c r="I96" i="3" a="1"/>
  <c r="I96" i="3" s="1"/>
  <c r="J147" i="3" a="1"/>
  <c r="J147" i="3" s="1"/>
  <c r="I147" i="3" a="1"/>
  <c r="I147" i="3" s="1"/>
  <c r="I232" i="3" a="1"/>
  <c r="I232" i="3" s="1"/>
  <c r="J232" i="3" a="1"/>
  <c r="J232" i="3" s="1"/>
  <c r="J31" i="3" a="1"/>
  <c r="J31" i="3" s="1"/>
  <c r="I31" i="3" a="1"/>
  <c r="I31" i="3" s="1"/>
  <c r="H166" i="3"/>
  <c r="C166" i="3"/>
  <c r="J376" i="3" a="1"/>
  <c r="J376" i="3" s="1"/>
  <c r="I376" i="3" a="1"/>
  <c r="I376" i="3" s="1"/>
  <c r="J19" i="2"/>
  <c r="J45" i="3" a="1"/>
  <c r="J45" i="3" s="1"/>
  <c r="I45" i="3" a="1"/>
  <c r="I45" i="3" s="1"/>
  <c r="J47" i="3" a="1"/>
  <c r="J47" i="3" s="1"/>
  <c r="C50" i="3"/>
  <c r="H50" i="3"/>
  <c r="I111" i="3" a="1"/>
  <c r="I111" i="3" s="1"/>
  <c r="J127" i="3" a="1"/>
  <c r="J127" i="3" s="1"/>
  <c r="J132" i="3" a="1"/>
  <c r="J132" i="3" s="1"/>
  <c r="I132" i="3" a="1"/>
  <c r="I132" i="3" s="1"/>
  <c r="I192" i="3" a="1"/>
  <c r="I192" i="3" s="1"/>
  <c r="J192" i="3" a="1"/>
  <c r="J192" i="3" s="1"/>
  <c r="I210" i="3" a="1"/>
  <c r="I210" i="3" s="1"/>
  <c r="J210" i="3" a="1"/>
  <c r="J210" i="3" s="1"/>
  <c r="H348" i="3"/>
  <c r="C348" i="3"/>
  <c r="I353" i="3" a="1"/>
  <c r="I353" i="3" s="1"/>
  <c r="J353" i="3" a="1"/>
  <c r="J353" i="3" s="1"/>
  <c r="C356" i="3"/>
  <c r="H356" i="3"/>
  <c r="I15" i="2"/>
  <c r="E11" i="2"/>
  <c r="J21" i="2"/>
  <c r="I14" i="2"/>
  <c r="K14" i="2" s="1"/>
  <c r="H5" i="2"/>
  <c r="E14" i="2"/>
  <c r="I21" i="2"/>
  <c r="E19" i="2"/>
  <c r="E12" i="2"/>
  <c r="E3" i="2"/>
  <c r="I16" i="2"/>
  <c r="J16" i="2"/>
  <c r="J9" i="2"/>
  <c r="D3" i="2"/>
  <c r="I9" i="2"/>
  <c r="E5" i="2"/>
  <c r="H3" i="3"/>
  <c r="E21" i="2"/>
  <c r="J18" i="2"/>
  <c r="J11" i="2"/>
  <c r="J2" i="2"/>
  <c r="I18" i="2"/>
  <c r="K18" i="2" s="1"/>
  <c r="I11" i="2"/>
  <c r="K11" i="2" s="1"/>
  <c r="I2" i="2"/>
  <c r="K2" i="2" s="1"/>
  <c r="H18" i="2"/>
  <c r="E16" i="2"/>
  <c r="E9" i="2"/>
  <c r="J4" i="2"/>
  <c r="I175" i="3" a="1"/>
  <c r="I175" i="3" s="1"/>
  <c r="J175" i="3" a="1"/>
  <c r="J175" i="3" s="1"/>
  <c r="I265" i="3" a="1"/>
  <c r="I265" i="3" s="1"/>
  <c r="J265" i="3" a="1"/>
  <c r="J265" i="3" s="1"/>
  <c r="J285" i="3" a="1"/>
  <c r="J285" i="3" s="1"/>
  <c r="I285" i="3" a="1"/>
  <c r="I285" i="3" s="1"/>
  <c r="I350" i="3" a="1"/>
  <c r="I350" i="3" s="1"/>
  <c r="J350" i="3" a="1"/>
  <c r="J350" i="3" s="1"/>
  <c r="J8" i="2"/>
  <c r="J3" i="3" a="1"/>
  <c r="J3" i="3" s="1"/>
  <c r="I3" i="3" a="1"/>
  <c r="I3" i="3" s="1"/>
  <c r="G2" i="2" s="1"/>
  <c r="J38" i="3" a="1"/>
  <c r="J38" i="3" s="1"/>
  <c r="I38" i="3" a="1"/>
  <c r="I38" i="3" s="1"/>
  <c r="D12" i="2" s="1"/>
  <c r="J145" i="3" a="1"/>
  <c r="J145" i="3" s="1"/>
  <c r="I145" i="3" a="1"/>
  <c r="I145" i="3" s="1"/>
  <c r="D11" i="2" s="1"/>
  <c r="I337" i="3" a="1"/>
  <c r="I337" i="3" s="1"/>
  <c r="J337" i="3" a="1"/>
  <c r="J337" i="3" s="1"/>
  <c r="J12" i="2"/>
  <c r="I11" i="3" a="1"/>
  <c r="I11" i="3" s="1"/>
  <c r="G15" i="2" s="1"/>
  <c r="H111" i="3"/>
  <c r="I189" i="3" a="1"/>
  <c r="I189" i="3" s="1"/>
  <c r="J189" i="3" a="1"/>
  <c r="J189" i="3" s="1"/>
  <c r="E2" i="2"/>
  <c r="J104" i="3" a="1"/>
  <c r="J104" i="3" s="1"/>
  <c r="I104" i="3" a="1"/>
  <c r="I104" i="3" s="1"/>
  <c r="E6" i="2"/>
  <c r="I7" i="3" a="1"/>
  <c r="I7" i="3" s="1"/>
  <c r="F18" i="2" s="1"/>
  <c r="C19" i="3"/>
  <c r="H25" i="3"/>
  <c r="C25" i="3"/>
  <c r="C30" i="3"/>
  <c r="C121" i="3"/>
  <c r="H125" i="3"/>
  <c r="J150" i="3" a="1"/>
  <c r="J150" i="3" s="1"/>
  <c r="I159" i="3" a="1"/>
  <c r="I159" i="3" s="1"/>
  <c r="I194" i="3" a="1"/>
  <c r="I194" i="3" s="1"/>
  <c r="C271" i="3"/>
  <c r="H271" i="3"/>
  <c r="H319" i="3"/>
  <c r="C319" i="3"/>
  <c r="J345" i="3" a="1"/>
  <c r="J345" i="3" s="1"/>
  <c r="I345" i="3" a="1"/>
  <c r="I345" i="3" s="1"/>
  <c r="J364" i="3" a="1"/>
  <c r="J364" i="3" s="1"/>
  <c r="I364" i="3" a="1"/>
  <c r="I364" i="3" s="1"/>
  <c r="J379" i="3" a="1"/>
  <c r="J379" i="3" s="1"/>
  <c r="I379" i="3" a="1"/>
  <c r="I379" i="3" s="1"/>
  <c r="H43" i="3"/>
  <c r="C43" i="3"/>
  <c r="J94" i="3" a="1"/>
  <c r="J94" i="3" s="1"/>
  <c r="I94" i="3" a="1"/>
  <c r="I94" i="3" s="1"/>
  <c r="H116" i="3"/>
  <c r="E13" i="2"/>
  <c r="E17" i="2"/>
  <c r="J25" i="3" a="1"/>
  <c r="J25" i="3" s="1"/>
  <c r="I25" i="3" a="1"/>
  <c r="I25" i="3" s="1"/>
  <c r="H32" i="3"/>
  <c r="H63" i="3"/>
  <c r="I74" i="3" a="1"/>
  <c r="I74" i="3" s="1"/>
  <c r="C95" i="3"/>
  <c r="H123" i="3"/>
  <c r="H132" i="3"/>
  <c r="H162" i="3"/>
  <c r="C162" i="3"/>
  <c r="J268" i="3" a="1"/>
  <c r="J268" i="3" s="1"/>
  <c r="I268" i="3" a="1"/>
  <c r="I268" i="3" s="1"/>
  <c r="J271" i="3" a="1"/>
  <c r="J271" i="3" s="1"/>
  <c r="F9" i="2" s="1"/>
  <c r="I271" i="3" a="1"/>
  <c r="I271" i="3" s="1"/>
  <c r="J273" i="3" a="1"/>
  <c r="J273" i="3" s="1"/>
  <c r="J97" i="3" a="1"/>
  <c r="J97" i="3" s="1"/>
  <c r="I97" i="3" a="1"/>
  <c r="I97" i="3" s="1"/>
  <c r="D9" i="2" s="1"/>
  <c r="H109" i="3"/>
  <c r="J334" i="3" a="1"/>
  <c r="J334" i="3" s="1"/>
  <c r="I334" i="3" a="1"/>
  <c r="I334" i="3" s="1"/>
  <c r="J371" i="3" a="1"/>
  <c r="J371" i="3" s="1"/>
  <c r="I371" i="3" a="1"/>
  <c r="I371" i="3" s="1"/>
  <c r="C14" i="3"/>
  <c r="H14" i="3"/>
  <c r="J125" i="3" a="1"/>
  <c r="J125" i="3" s="1"/>
  <c r="I125" i="3" a="1"/>
  <c r="I125" i="3" s="1"/>
  <c r="J173" i="3" a="1"/>
  <c r="J173" i="3" s="1"/>
  <c r="I173" i="3" a="1"/>
  <c r="I173" i="3" s="1"/>
  <c r="I366" i="3" a="1"/>
  <c r="I366" i="3" s="1"/>
  <c r="F17" i="2"/>
  <c r="J23" i="3" a="1"/>
  <c r="J23" i="3" s="1"/>
  <c r="I23" i="3" a="1"/>
  <c r="I23" i="3" s="1"/>
  <c r="I34" i="3" a="1"/>
  <c r="I34" i="3" s="1"/>
  <c r="J95" i="3" a="1"/>
  <c r="J95" i="3" s="1"/>
  <c r="I95" i="3" a="1"/>
  <c r="I95" i="3" s="1"/>
  <c r="F6" i="2" s="1"/>
  <c r="J107" i="3" a="1"/>
  <c r="J107" i="3" s="1"/>
  <c r="I153" i="3" a="1"/>
  <c r="I153" i="3" s="1"/>
  <c r="J153" i="3" a="1"/>
  <c r="J153" i="3" s="1"/>
  <c r="J176" i="3" a="1"/>
  <c r="J176" i="3" s="1"/>
  <c r="I176" i="3" a="1"/>
  <c r="I176" i="3" s="1"/>
  <c r="J187" i="3" a="1"/>
  <c r="J187" i="3" s="1"/>
  <c r="I187" i="3" a="1"/>
  <c r="I187" i="3" s="1"/>
  <c r="I223" i="3" a="1"/>
  <c r="I223" i="3" s="1"/>
  <c r="J223" i="3" a="1"/>
  <c r="J223" i="3" s="1"/>
  <c r="J85" i="3" a="1"/>
  <c r="J85" i="3" s="1"/>
  <c r="I85" i="3" a="1"/>
  <c r="I85" i="3" s="1"/>
  <c r="H65" i="3"/>
  <c r="C65" i="3"/>
  <c r="J196" i="3" a="1"/>
  <c r="J196" i="3" s="1"/>
  <c r="I196" i="3" a="1"/>
  <c r="I196" i="3" s="1"/>
  <c r="J83" i="3" a="1"/>
  <c r="J83" i="3" s="1"/>
  <c r="G20" i="2" s="1"/>
  <c r="I83" i="3" a="1"/>
  <c r="I83" i="3" s="1"/>
  <c r="I99" i="3" a="1"/>
  <c r="I99" i="3" s="1"/>
  <c r="J99" i="3" a="1"/>
  <c r="J99" i="3" s="1"/>
  <c r="C118" i="3"/>
  <c r="H118" i="3"/>
  <c r="J5" i="2"/>
  <c r="I12" i="2"/>
  <c r="I65" i="3" a="1"/>
  <c r="I65" i="3" s="1"/>
  <c r="J116" i="3" a="1"/>
  <c r="J116" i="3" s="1"/>
  <c r="I116" i="3" a="1"/>
  <c r="I116" i="3" s="1"/>
  <c r="J183" i="3" a="1"/>
  <c r="J183" i="3" s="1"/>
  <c r="I183" i="3" a="1"/>
  <c r="I183" i="3" s="1"/>
  <c r="J27" i="3" a="1"/>
  <c r="J27" i="3" s="1"/>
  <c r="I27" i="3" a="1"/>
  <c r="I27" i="3" s="1"/>
  <c r="F8" i="2" s="1"/>
  <c r="I92" i="3" a="1"/>
  <c r="I92" i="3" s="1"/>
  <c r="J52" i="3" a="1"/>
  <c r="J52" i="3" s="1"/>
  <c r="I52" i="3" a="1"/>
  <c r="I52" i="3" s="1"/>
  <c r="H2" i="2" s="1"/>
  <c r="G6" i="2"/>
  <c r="E10" i="2"/>
  <c r="C4" i="3"/>
  <c r="J20" i="2"/>
  <c r="C17" i="3"/>
  <c r="J21" i="3" a="1"/>
  <c r="J21" i="3" s="1"/>
  <c r="I21" i="3" a="1"/>
  <c r="I21" i="3" s="1"/>
  <c r="H21" i="2" s="1"/>
  <c r="H48" i="3"/>
  <c r="C48" i="3"/>
  <c r="J63" i="3" a="1"/>
  <c r="J63" i="3" s="1"/>
  <c r="I63" i="3" a="1"/>
  <c r="I63" i="3" s="1"/>
  <c r="F3" i="2" s="1"/>
  <c r="I79" i="3" a="1"/>
  <c r="I79" i="3" s="1"/>
  <c r="J79" i="3" a="1"/>
  <c r="J79" i="3" s="1"/>
  <c r="F5" i="2" s="1"/>
  <c r="J157" i="3" a="1"/>
  <c r="J157" i="3" s="1"/>
  <c r="J202" i="3" a="1"/>
  <c r="J202" i="3" s="1"/>
  <c r="I202" i="3" a="1"/>
  <c r="I202" i="3" s="1"/>
  <c r="I252" i="3" a="1"/>
  <c r="I252" i="3" s="1"/>
  <c r="J252" i="3" a="1"/>
  <c r="J252" i="3" s="1"/>
  <c r="J322" i="3" a="1"/>
  <c r="J322" i="3" s="1"/>
  <c r="I322" i="3" a="1"/>
  <c r="I322" i="3" s="1"/>
  <c r="H167" i="3"/>
  <c r="C167" i="3"/>
  <c r="I288" i="3" a="1"/>
  <c r="I288" i="3" s="1"/>
  <c r="I372" i="3" a="1"/>
  <c r="I372" i="3" s="1"/>
  <c r="J372" i="3" a="1"/>
  <c r="J372" i="3" s="1"/>
  <c r="J5" i="3" a="1"/>
  <c r="J5" i="3" s="1"/>
  <c r="I5" i="3" a="1"/>
  <c r="I5" i="3" s="1"/>
  <c r="J54" i="3" a="1"/>
  <c r="J54" i="3" s="1"/>
  <c r="I54" i="3" a="1"/>
  <c r="I54" i="3" s="1"/>
  <c r="D6" i="2" s="1"/>
  <c r="J101" i="3" a="1"/>
  <c r="J101" i="3" s="1"/>
  <c r="I101" i="3" a="1"/>
  <c r="I101" i="3" s="1"/>
  <c r="I108" i="3" a="1"/>
  <c r="I108" i="3" s="1"/>
  <c r="H16" i="2" s="1"/>
  <c r="J108" i="3" a="1"/>
  <c r="J108" i="3" s="1"/>
  <c r="J110" i="3" a="1"/>
  <c r="J110" i="3" s="1"/>
  <c r="I110" i="3" a="1"/>
  <c r="I110" i="3" s="1"/>
  <c r="H137" i="3"/>
  <c r="C137" i="3"/>
  <c r="J200" i="3" a="1"/>
  <c r="J200" i="3" s="1"/>
  <c r="I200" i="3" a="1"/>
  <c r="I200" i="3" s="1"/>
  <c r="C248" i="3"/>
  <c r="C291" i="3"/>
  <c r="H344" i="3"/>
  <c r="C344" i="3"/>
  <c r="C37" i="3"/>
  <c r="I44" i="3" a="1"/>
  <c r="I44" i="3" s="1"/>
  <c r="I46" i="3" a="1"/>
  <c r="I46" i="3" s="1"/>
  <c r="C64" i="3"/>
  <c r="C72" i="3"/>
  <c r="I114" i="3" a="1"/>
  <c r="I114" i="3" s="1"/>
  <c r="I158" i="3" a="1"/>
  <c r="I158" i="3" s="1"/>
  <c r="C184" i="3"/>
  <c r="C264" i="3"/>
  <c r="I286" i="3" a="1"/>
  <c r="I286" i="3" s="1"/>
  <c r="J315" i="3" a="1"/>
  <c r="J315" i="3" s="1"/>
  <c r="I315" i="3" a="1"/>
  <c r="I315" i="3" s="1"/>
  <c r="C349" i="3"/>
  <c r="H349" i="3"/>
  <c r="H367" i="3"/>
  <c r="C367" i="3"/>
  <c r="J369" i="3" a="1"/>
  <c r="J369" i="3" s="1"/>
  <c r="I369" i="3" a="1"/>
  <c r="I369" i="3" s="1"/>
  <c r="H377" i="3"/>
  <c r="I16" i="3" a="1"/>
  <c r="I16" i="3" s="1"/>
  <c r="H13" i="2" s="1"/>
  <c r="C18" i="3"/>
  <c r="H18" i="3"/>
  <c r="H284" i="3"/>
  <c r="C284" i="3"/>
  <c r="J305" i="3" a="1"/>
  <c r="J305" i="3" s="1"/>
  <c r="I305" i="3" a="1"/>
  <c r="I305" i="3" s="1"/>
  <c r="J357" i="3" a="1"/>
  <c r="J357" i="3" s="1"/>
  <c r="I357" i="3" a="1"/>
  <c r="I357" i="3" s="1"/>
  <c r="J10" i="3" a="1"/>
  <c r="J10" i="3" s="1"/>
  <c r="J56" i="3" a="1"/>
  <c r="J56" i="3" s="1"/>
  <c r="I56" i="3" a="1"/>
  <c r="I56" i="3" s="1"/>
  <c r="D8" i="2" s="1"/>
  <c r="I186" i="3" a="1"/>
  <c r="I186" i="3" s="1"/>
  <c r="I352" i="3" a="1"/>
  <c r="I352" i="3" s="1"/>
  <c r="J352" i="3" a="1"/>
  <c r="J352" i="3" s="1"/>
  <c r="I14" i="3" a="1"/>
  <c r="I14" i="3" s="1"/>
  <c r="F11" i="2" s="1"/>
  <c r="I29" i="3" a="1"/>
  <c r="I29" i="3" s="1"/>
  <c r="H58" i="3"/>
  <c r="C78" i="3"/>
  <c r="I106" i="3" a="1"/>
  <c r="I106" i="3" s="1"/>
  <c r="I118" i="3" a="1"/>
  <c r="I118" i="3" s="1"/>
  <c r="J122" i="3" a="1"/>
  <c r="J122" i="3" s="1"/>
  <c r="I122" i="3" a="1"/>
  <c r="I122" i="3" s="1"/>
  <c r="I135" i="3" a="1"/>
  <c r="I135" i="3" s="1"/>
  <c r="J135" i="3" a="1"/>
  <c r="J135" i="3" s="1"/>
  <c r="I167" i="3" a="1"/>
  <c r="I167" i="3" s="1"/>
  <c r="I221" i="3" a="1"/>
  <c r="I221" i="3" s="1"/>
  <c r="I310" i="3" a="1"/>
  <c r="I310" i="3" s="1"/>
  <c r="J310" i="3" a="1"/>
  <c r="J310" i="3" s="1"/>
  <c r="I360" i="3" a="1"/>
  <c r="I360" i="3" s="1"/>
  <c r="H135" i="3"/>
  <c r="C135" i="3"/>
  <c r="J214" i="3" a="1"/>
  <c r="J214" i="3" s="1"/>
  <c r="I214" i="3" a="1"/>
  <c r="I214" i="3" s="1"/>
  <c r="C39" i="3"/>
  <c r="J58" i="3" a="1"/>
  <c r="J58" i="3" s="1"/>
  <c r="C84" i="3"/>
  <c r="C92" i="3"/>
  <c r="I146" i="3" a="1"/>
  <c r="I146" i="3" s="1"/>
  <c r="D13" i="2" s="1"/>
  <c r="J146" i="3" a="1"/>
  <c r="J146" i="3" s="1"/>
  <c r="I253" i="3" a="1"/>
  <c r="I253" i="3" s="1"/>
  <c r="J253" i="3" a="1"/>
  <c r="J253" i="3" s="1"/>
  <c r="I269" i="3" a="1"/>
  <c r="I269" i="3" s="1"/>
  <c r="J269" i="3" a="1"/>
  <c r="J269" i="3" s="1"/>
  <c r="I329" i="3" a="1"/>
  <c r="I329" i="3" s="1"/>
  <c r="J329" i="3" a="1"/>
  <c r="J329" i="3" s="1"/>
  <c r="J169" i="3" a="1"/>
  <c r="J169" i="3" s="1"/>
  <c r="I169" i="3" a="1"/>
  <c r="I169" i="3" s="1"/>
  <c r="H179" i="3"/>
  <c r="C179" i="3"/>
  <c r="C269" i="3"/>
  <c r="H269" i="3"/>
  <c r="C22" i="3"/>
  <c r="C24" i="3"/>
  <c r="J33" i="3" a="1"/>
  <c r="J33" i="3" s="1"/>
  <c r="I33" i="3" a="1"/>
  <c r="I33" i="3" s="1"/>
  <c r="G5" i="2" s="1"/>
  <c r="J152" i="3" a="1"/>
  <c r="J152" i="3" s="1"/>
  <c r="I152" i="3" a="1"/>
  <c r="I152" i="3" s="1"/>
  <c r="J191" i="3" a="1"/>
  <c r="J191" i="3" s="1"/>
  <c r="I191" i="3" a="1"/>
  <c r="I191" i="3" s="1"/>
  <c r="H244" i="3"/>
  <c r="C244" i="3"/>
  <c r="J251" i="3" a="1"/>
  <c r="J251" i="3" s="1"/>
  <c r="I251" i="3" a="1"/>
  <c r="I251" i="3" s="1"/>
  <c r="J289" i="3" a="1"/>
  <c r="J289" i="3" s="1"/>
  <c r="I289" i="3" a="1"/>
  <c r="I289" i="3" s="1"/>
  <c r="H308" i="3"/>
  <c r="C308" i="3"/>
  <c r="J316" i="3" a="1"/>
  <c r="J316" i="3" s="1"/>
  <c r="I316" i="3" a="1"/>
  <c r="I316" i="3" s="1"/>
  <c r="A369" i="3"/>
  <c r="A349" i="3"/>
  <c r="A329" i="3"/>
  <c r="A309" i="3"/>
  <c r="A289" i="3"/>
  <c r="A269" i="3"/>
  <c r="A249" i="3"/>
  <c r="A229" i="3"/>
  <c r="A209" i="3"/>
  <c r="A189" i="3"/>
  <c r="A169" i="3"/>
  <c r="A149" i="3"/>
  <c r="A129" i="3"/>
  <c r="A109" i="3"/>
  <c r="A89" i="3"/>
  <c r="A69" i="3"/>
  <c r="A49" i="3"/>
  <c r="A29" i="3"/>
  <c r="A9" i="3"/>
  <c r="A23" i="3"/>
  <c r="A44" i="3"/>
  <c r="A65" i="3"/>
  <c r="A86" i="3"/>
  <c r="A107" i="3"/>
  <c r="A128" i="3"/>
  <c r="A150" i="3"/>
  <c r="A171" i="3"/>
  <c r="A192" i="3"/>
  <c r="A213" i="3"/>
  <c r="A234" i="3"/>
  <c r="A255" i="3"/>
  <c r="A276" i="3"/>
  <c r="A297" i="3"/>
  <c r="A318" i="3"/>
  <c r="A339" i="3"/>
  <c r="A360" i="3"/>
  <c r="A381" i="3"/>
  <c r="H144" i="3"/>
  <c r="C144" i="3"/>
  <c r="C285" i="3"/>
  <c r="H285" i="3"/>
  <c r="I312" i="3" a="1"/>
  <c r="I312" i="3" s="1"/>
  <c r="G3" i="2" s="1"/>
  <c r="J312" i="3" a="1"/>
  <c r="J312" i="3" s="1"/>
  <c r="H323" i="3"/>
  <c r="C323" i="3"/>
  <c r="A5" i="3"/>
  <c r="A26" i="3"/>
  <c r="A47" i="3"/>
  <c r="A68" i="3"/>
  <c r="A90" i="3"/>
  <c r="A111" i="3"/>
  <c r="A132" i="3"/>
  <c r="A153" i="3"/>
  <c r="A174" i="3"/>
  <c r="A195" i="3"/>
  <c r="A216" i="3"/>
  <c r="A237" i="3"/>
  <c r="A258" i="3"/>
  <c r="A279" i="3"/>
  <c r="A300" i="3"/>
  <c r="A321" i="3"/>
  <c r="A342" i="3"/>
  <c r="A363" i="3"/>
  <c r="I20" i="2"/>
  <c r="C38" i="3"/>
  <c r="C98" i="3"/>
  <c r="I161" i="3" a="1"/>
  <c r="I161" i="3" s="1"/>
  <c r="J242" i="3" a="1"/>
  <c r="J242" i="3" s="1"/>
  <c r="I242" i="3" a="1"/>
  <c r="I242" i="3" s="1"/>
  <c r="J278" i="3" a="1"/>
  <c r="J278" i="3" s="1"/>
  <c r="I278" i="3" a="1"/>
  <c r="I278" i="3" s="1"/>
  <c r="J178" i="3" a="1"/>
  <c r="J178" i="3" s="1"/>
  <c r="I178" i="3" a="1"/>
  <c r="I178" i="3" s="1"/>
  <c r="H218" i="3"/>
  <c r="C218" i="3"/>
  <c r="J231" i="3" a="1"/>
  <c r="J231" i="3" s="1"/>
  <c r="I231" i="3" a="1"/>
  <c r="I231" i="3" s="1"/>
  <c r="J281" i="3" a="1"/>
  <c r="J281" i="3" s="1"/>
  <c r="I281" i="3" a="1"/>
  <c r="I281" i="3" s="1"/>
  <c r="J308" i="3" a="1"/>
  <c r="J308" i="3" s="1"/>
  <c r="I308" i="3" a="1"/>
  <c r="I308" i="3" s="1"/>
  <c r="I333" i="3" a="1"/>
  <c r="I333" i="3" s="1"/>
  <c r="J333" i="3" a="1"/>
  <c r="J333" i="3" s="1"/>
  <c r="H339" i="3"/>
  <c r="C339" i="3"/>
  <c r="J348" i="3" a="1"/>
  <c r="J348" i="3" s="1"/>
  <c r="I348" i="3" a="1"/>
  <c r="I348" i="3" s="1"/>
  <c r="C93" i="3"/>
  <c r="C114" i="3"/>
  <c r="C229" i="3"/>
  <c r="H229" i="3"/>
  <c r="J240" i="3" a="1"/>
  <c r="J240" i="3" s="1"/>
  <c r="I240" i="3" a="1"/>
  <c r="I240" i="3" s="1"/>
  <c r="I264" i="3" a="1"/>
  <c r="I264" i="3" s="1"/>
  <c r="J264" i="3" a="1"/>
  <c r="J264" i="3" s="1"/>
  <c r="I276" i="3" a="1"/>
  <c r="I276" i="3" s="1"/>
  <c r="C279" i="3"/>
  <c r="I313" i="3" a="1"/>
  <c r="I313" i="3" s="1"/>
  <c r="J313" i="3" a="1"/>
  <c r="J313" i="3" s="1"/>
  <c r="I331" i="3" a="1"/>
  <c r="I331" i="3" s="1"/>
  <c r="D20" i="2" s="1"/>
  <c r="J331" i="3" a="1"/>
  <c r="J331" i="3" s="1"/>
  <c r="H150" i="3"/>
  <c r="J181" i="3" a="1"/>
  <c r="J181" i="3" s="1"/>
  <c r="I181" i="3" a="1"/>
  <c r="I181" i="3" s="1"/>
  <c r="J236" i="3" a="1"/>
  <c r="J236" i="3" s="1"/>
  <c r="I236" i="3" a="1"/>
  <c r="I236" i="3" s="1"/>
  <c r="J318" i="3" a="1"/>
  <c r="J318" i="3" s="1"/>
  <c r="I318" i="3" a="1"/>
  <c r="I318" i="3" s="1"/>
  <c r="J321" i="3" a="1"/>
  <c r="J321" i="3" s="1"/>
  <c r="I321" i="3" a="1"/>
  <c r="I321" i="3" s="1"/>
  <c r="A179" i="3"/>
  <c r="A200" i="3"/>
  <c r="A221" i="3"/>
  <c r="A242" i="3"/>
  <c r="A263" i="3"/>
  <c r="A284" i="3"/>
  <c r="A305" i="3"/>
  <c r="A326" i="3"/>
  <c r="A347" i="3"/>
  <c r="A368" i="3"/>
  <c r="C55" i="3"/>
  <c r="C107" i="3"/>
  <c r="H107" i="3"/>
  <c r="I130" i="3" a="1"/>
  <c r="I130" i="3" s="1"/>
  <c r="J130" i="3" a="1"/>
  <c r="J130" i="3" s="1"/>
  <c r="H160" i="3"/>
  <c r="C160" i="3"/>
  <c r="I306" i="3" a="1"/>
  <c r="I306" i="3" s="1"/>
  <c r="I326" i="3" a="1"/>
  <c r="I326" i="3" s="1"/>
  <c r="C211" i="3"/>
  <c r="H211" i="3"/>
  <c r="I217" i="3" a="1"/>
  <c r="I217" i="3" s="1"/>
  <c r="I272" i="3" a="1"/>
  <c r="I272" i="3" s="1"/>
  <c r="J272" i="3" a="1"/>
  <c r="J272" i="3" s="1"/>
  <c r="J274" i="3" a="1"/>
  <c r="J274" i="3" s="1"/>
  <c r="I274" i="3" a="1"/>
  <c r="I274" i="3" s="1"/>
  <c r="C336" i="3"/>
  <c r="J356" i="3" a="1"/>
  <c r="J356" i="3" s="1"/>
  <c r="I356" i="3" a="1"/>
  <c r="I356" i="3" s="1"/>
  <c r="H222" i="3"/>
  <c r="C222" i="3"/>
  <c r="I263" i="3" a="1"/>
  <c r="I263" i="3" s="1"/>
  <c r="J370" i="3" a="1"/>
  <c r="J370" i="3" s="1"/>
  <c r="I370" i="3" a="1"/>
  <c r="I370" i="3" s="1"/>
  <c r="H207" i="3"/>
  <c r="C207" i="3"/>
  <c r="I211" i="3" a="1"/>
  <c r="I211" i="3" s="1"/>
  <c r="I215" i="3" a="1"/>
  <c r="I215" i="3" s="1"/>
  <c r="H270" i="3"/>
  <c r="C270" i="3"/>
  <c r="C316" i="3"/>
  <c r="H327" i="3"/>
  <c r="C327" i="3"/>
  <c r="J336" i="3" a="1"/>
  <c r="J336" i="3" s="1"/>
  <c r="I336" i="3" a="1"/>
  <c r="I336" i="3" s="1"/>
  <c r="J349" i="3" a="1"/>
  <c r="J349" i="3" s="1"/>
  <c r="J359" i="3" a="1"/>
  <c r="J359" i="3" s="1"/>
  <c r="I359" i="3" a="1"/>
  <c r="I359" i="3" s="1"/>
  <c r="J365" i="3" a="1"/>
  <c r="J365" i="3" s="1"/>
  <c r="I365" i="3" a="1"/>
  <c r="I365" i="3" s="1"/>
  <c r="C145" i="3"/>
  <c r="H187" i="3"/>
  <c r="C187" i="3"/>
  <c r="J213" i="3" a="1"/>
  <c r="J213" i="3" s="1"/>
  <c r="C226" i="3"/>
  <c r="H249" i="3"/>
  <c r="J257" i="3" a="1"/>
  <c r="J257" i="3" s="1"/>
  <c r="I270" i="3" a="1"/>
  <c r="I270" i="3" s="1"/>
  <c r="J270" i="3" a="1"/>
  <c r="J270" i="3" s="1"/>
  <c r="H343" i="3"/>
  <c r="C343" i="3"/>
  <c r="J220" i="3" a="1"/>
  <c r="J220" i="3" s="1"/>
  <c r="I220" i="3" a="1"/>
  <c r="I220" i="3" s="1"/>
  <c r="C290" i="3"/>
  <c r="I373" i="3" a="1"/>
  <c r="I373" i="3" s="1"/>
  <c r="J373" i="3" a="1"/>
  <c r="J373" i="3" s="1"/>
  <c r="I230" i="3" a="1"/>
  <c r="I230" i="3" s="1"/>
  <c r="J230" i="3" a="1"/>
  <c r="J230" i="3" s="1"/>
  <c r="H288" i="3"/>
  <c r="C288" i="3"/>
  <c r="J341" i="3" a="1"/>
  <c r="J341" i="3" s="1"/>
  <c r="I341" i="3" a="1"/>
  <c r="I341" i="3" s="1"/>
  <c r="C165" i="3"/>
  <c r="C289" i="3"/>
  <c r="H289" i="3"/>
  <c r="C189" i="3"/>
  <c r="C209" i="3"/>
  <c r="C280" i="3"/>
  <c r="I293" i="3" a="1"/>
  <c r="I293" i="3" s="1"/>
  <c r="J293" i="3" a="1"/>
  <c r="J293" i="3" s="1"/>
  <c r="C331" i="3"/>
  <c r="H331" i="3"/>
  <c r="C193" i="3"/>
  <c r="H261" i="3"/>
  <c r="C261" i="3"/>
  <c r="C351" i="3"/>
  <c r="H351" i="3"/>
  <c r="J361" i="3" a="1"/>
  <c r="J361" i="3" s="1"/>
  <c r="H363" i="3"/>
  <c r="I375" i="3" a="1"/>
  <c r="I375" i="3" s="1"/>
  <c r="C224" i="3"/>
  <c r="C296" i="3"/>
  <c r="C298" i="3"/>
  <c r="I319" i="3" a="1"/>
  <c r="I319" i="3" s="1"/>
  <c r="H329" i="3"/>
  <c r="J367" i="3" a="1"/>
  <c r="J367" i="3" s="1"/>
  <c r="H239" i="3"/>
  <c r="C239" i="3"/>
  <c r="C292" i="3"/>
  <c r="C191" i="3"/>
  <c r="J338" i="3" a="1"/>
  <c r="J338" i="3" s="1"/>
  <c r="I338" i="3" a="1"/>
  <c r="I338" i="3" s="1"/>
  <c r="J298" i="3" a="1"/>
  <c r="J298" i="3" s="1"/>
  <c r="I298" i="3" a="1"/>
  <c r="I298" i="3" s="1"/>
  <c r="C337" i="3"/>
  <c r="C371" i="3"/>
  <c r="C311" i="3"/>
  <c r="J378" i="3" a="1"/>
  <c r="J378" i="3" s="1"/>
  <c r="I378" i="3" a="1"/>
  <c r="I378" i="3" s="1"/>
  <c r="C251" i="3"/>
  <c r="J358" i="3" a="1"/>
  <c r="J358" i="3" s="1"/>
  <c r="I358" i="3" a="1"/>
  <c r="I358" i="3" s="1"/>
  <c r="F12" i="2" s="1"/>
  <c r="H10" i="4"/>
  <c r="C332" i="3"/>
  <c r="C352" i="3"/>
  <c r="C372" i="3"/>
  <c r="H11" i="4"/>
  <c r="H12" i="4"/>
  <c r="H14" i="4"/>
  <c r="H15" i="4"/>
  <c r="H16" i="4"/>
  <c r="H17" i="4"/>
  <c r="H18" i="4"/>
  <c r="H19" i="4"/>
  <c r="H20" i="4"/>
  <c r="H21" i="4"/>
  <c r="H3" i="4"/>
  <c r="K20" i="2" l="1"/>
  <c r="K6" i="2"/>
  <c r="K3" i="2"/>
  <c r="K21" i="2"/>
  <c r="K5" i="2"/>
  <c r="K12" i="2"/>
  <c r="K17" i="2"/>
  <c r="K19" i="2"/>
  <c r="F10" i="2"/>
  <c r="H6" i="2"/>
  <c r="H14" i="2"/>
  <c r="H3" i="2"/>
  <c r="D5" i="2"/>
  <c r="H8" i="2"/>
  <c r="H12" i="2"/>
  <c r="H20" i="2"/>
  <c r="F2" i="2"/>
  <c r="F15" i="2"/>
  <c r="H11" i="2"/>
  <c r="K9" i="2"/>
  <c r="F21" i="2"/>
  <c r="G19" i="2"/>
  <c r="H9" i="2"/>
  <c r="D15" i="2"/>
  <c r="K13" i="2"/>
  <c r="H15" i="2"/>
  <c r="D18" i="2"/>
  <c r="G18" i="2"/>
  <c r="D17" i="2"/>
  <c r="F16" i="2"/>
  <c r="G14" i="2"/>
  <c r="D21" i="2"/>
  <c r="D19" i="2"/>
  <c r="G13" i="2"/>
  <c r="G11" i="2"/>
  <c r="D2" i="2"/>
  <c r="K15" i="2"/>
  <c r="H10" i="2"/>
  <c r="F19" i="2"/>
  <c r="D16" i="2"/>
  <c r="D14" i="2"/>
  <c r="K8" i="2"/>
  <c r="G9" i="2"/>
  <c r="H4" i="2"/>
  <c r="G4" i="2"/>
  <c r="D4" i="2"/>
  <c r="K4" i="2"/>
  <c r="K7" i="2"/>
  <c r="F20" i="2"/>
  <c r="K16" i="2"/>
  <c r="F7" i="2"/>
  <c r="H7" i="2"/>
  <c r="G7" i="2"/>
  <c r="D7" i="2"/>
  <c r="B2" i="1" l="1" a="1"/>
  <c r="E21" i="1" l="1"/>
  <c r="E19" i="1"/>
  <c r="E17" i="1"/>
  <c r="E15" i="1"/>
  <c r="E13" i="1"/>
  <c r="E11" i="1"/>
  <c r="E9" i="1"/>
  <c r="E7" i="1"/>
  <c r="E5" i="1"/>
  <c r="E3" i="1"/>
  <c r="B21" i="1"/>
  <c r="B19" i="1"/>
  <c r="B17" i="1"/>
  <c r="B15" i="1"/>
  <c r="B13" i="1"/>
  <c r="B11" i="1"/>
  <c r="B9" i="1"/>
  <c r="B7" i="1"/>
  <c r="B5" i="1"/>
  <c r="B3" i="1"/>
  <c r="K12" i="1"/>
  <c r="D21" i="1"/>
  <c r="D19" i="1"/>
  <c r="D17" i="1"/>
  <c r="D15" i="1"/>
  <c r="D13" i="1"/>
  <c r="D11" i="1"/>
  <c r="D9" i="1"/>
  <c r="D7" i="1"/>
  <c r="D5" i="1"/>
  <c r="D3" i="1"/>
  <c r="C21" i="1"/>
  <c r="C19" i="1"/>
  <c r="C17" i="1"/>
  <c r="C15" i="1"/>
  <c r="C13" i="1"/>
  <c r="C11" i="1"/>
  <c r="C9" i="1"/>
  <c r="C7" i="1"/>
  <c r="C5" i="1"/>
  <c r="C3" i="1"/>
  <c r="K20" i="1"/>
  <c r="K18" i="1"/>
  <c r="K16" i="1"/>
  <c r="K14" i="1"/>
  <c r="K10" i="1"/>
  <c r="K8" i="1"/>
  <c r="K6" i="1"/>
  <c r="K4" i="1"/>
  <c r="J20" i="1"/>
  <c r="J18" i="1"/>
  <c r="J16" i="1"/>
  <c r="J14" i="1"/>
  <c r="J12" i="1"/>
  <c r="J10" i="1"/>
  <c r="J8" i="1"/>
  <c r="J6" i="1"/>
  <c r="J4" i="1"/>
  <c r="J2" i="1"/>
  <c r="I20" i="1"/>
  <c r="I18" i="1"/>
  <c r="I16" i="1"/>
  <c r="I14" i="1"/>
  <c r="I12" i="1"/>
  <c r="I10" i="1"/>
  <c r="I8" i="1"/>
  <c r="I6" i="1"/>
  <c r="I4" i="1"/>
  <c r="I2" i="1"/>
  <c r="H20" i="1"/>
  <c r="H18" i="1"/>
  <c r="H16" i="1"/>
  <c r="H14" i="1"/>
  <c r="H12" i="1"/>
  <c r="H10" i="1"/>
  <c r="H8" i="1"/>
  <c r="H6" i="1"/>
  <c r="H4" i="1"/>
  <c r="H2" i="1"/>
  <c r="F18" i="1"/>
  <c r="H15" i="1"/>
  <c r="B12" i="1"/>
  <c r="F8" i="1"/>
  <c r="H5" i="1"/>
  <c r="C2" i="1"/>
  <c r="K21" i="1"/>
  <c r="E18" i="1"/>
  <c r="G15" i="1"/>
  <c r="K11" i="1"/>
  <c r="E8" i="1"/>
  <c r="G5" i="1"/>
  <c r="F20" i="1"/>
  <c r="H17" i="1"/>
  <c r="B14" i="1"/>
  <c r="F10" i="1"/>
  <c r="H7" i="1"/>
  <c r="B4" i="1"/>
  <c r="E20" i="1"/>
  <c r="G17" i="1"/>
  <c r="K13" i="1"/>
  <c r="E10" i="1"/>
  <c r="G7" i="1"/>
  <c r="K3" i="1"/>
  <c r="D20" i="1"/>
  <c r="D10" i="1"/>
  <c r="J3" i="1"/>
  <c r="C20" i="1"/>
  <c r="G16" i="1"/>
  <c r="I13" i="1"/>
  <c r="C10" i="1"/>
  <c r="G6" i="1"/>
  <c r="I3" i="1"/>
  <c r="B2" i="1"/>
  <c r="H21" i="1"/>
  <c r="G21" i="1"/>
  <c r="K17" i="1"/>
  <c r="E14" i="1"/>
  <c r="K7" i="1"/>
  <c r="E4" i="1"/>
  <c r="J21" i="1"/>
  <c r="D18" i="1"/>
  <c r="F15" i="1"/>
  <c r="J11" i="1"/>
  <c r="D8" i="1"/>
  <c r="F5" i="1"/>
  <c r="G20" i="1"/>
  <c r="F17" i="1"/>
  <c r="J13" i="1"/>
  <c r="F7" i="1"/>
  <c r="I21" i="1"/>
  <c r="C18" i="1"/>
  <c r="G14" i="1"/>
  <c r="I11" i="1"/>
  <c r="C8" i="1"/>
  <c r="G4" i="1"/>
  <c r="B18" i="1"/>
  <c r="F14" i="1"/>
  <c r="H11" i="1"/>
  <c r="B8" i="1"/>
  <c r="F4" i="1"/>
  <c r="I17" i="1"/>
  <c r="C14" i="1"/>
  <c r="G10" i="1"/>
  <c r="I7" i="1"/>
  <c r="C4" i="1"/>
  <c r="G11" i="1"/>
  <c r="F21" i="1"/>
  <c r="J17" i="1"/>
  <c r="D14" i="1"/>
  <c r="F11" i="1"/>
  <c r="J7" i="1"/>
  <c r="D4" i="1"/>
  <c r="K19" i="1"/>
  <c r="E16" i="1"/>
  <c r="G13" i="1"/>
  <c r="K9" i="1"/>
  <c r="E6" i="1"/>
  <c r="G3" i="1"/>
  <c r="J19" i="1"/>
  <c r="D16" i="1"/>
  <c r="F13" i="1"/>
  <c r="J9" i="1"/>
  <c r="D6" i="1"/>
  <c r="F3" i="1"/>
  <c r="G19" i="1"/>
  <c r="G8" i="1"/>
  <c r="F19" i="1"/>
  <c r="F6" i="1"/>
  <c r="G18" i="1"/>
  <c r="C6" i="1"/>
  <c r="F16" i="1"/>
  <c r="B6" i="1"/>
  <c r="C16" i="1"/>
  <c r="K5" i="1"/>
  <c r="I19" i="1"/>
  <c r="B16" i="1"/>
  <c r="J5" i="1"/>
  <c r="K15" i="1"/>
  <c r="I5" i="1"/>
  <c r="J15" i="1"/>
  <c r="H3" i="1"/>
  <c r="G12" i="1"/>
  <c r="F2" i="1"/>
  <c r="F12" i="1"/>
  <c r="E2" i="1"/>
  <c r="E12" i="1"/>
  <c r="D2" i="1"/>
  <c r="G9" i="1"/>
  <c r="I15" i="1"/>
  <c r="K2" i="1"/>
  <c r="H13" i="1"/>
  <c r="G2" i="1"/>
  <c r="H19" i="1"/>
  <c r="F9" i="1"/>
  <c r="D12" i="1"/>
  <c r="C12" i="1"/>
  <c r="B10" i="1"/>
  <c r="I9" i="1"/>
  <c r="B20" i="1"/>
  <c r="H9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</futureMetadata>
  <valueMetadata count="4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</valueMetadata>
</metadata>
</file>

<file path=xl/sharedStrings.xml><?xml version="1.0" encoding="utf-8"?>
<sst xmlns="http://schemas.openxmlformats.org/spreadsheetml/2006/main" count="2056" uniqueCount="166">
  <si>
    <t>Pos</t>
  </si>
  <si>
    <t>Badge</t>
  </si>
  <si>
    <t>Teams</t>
  </si>
  <si>
    <t>Points</t>
  </si>
  <si>
    <t>Matches</t>
  </si>
  <si>
    <t>Wins</t>
  </si>
  <si>
    <t>Draws</t>
  </si>
  <si>
    <t>Loses</t>
  </si>
  <si>
    <t>Goals_Favor</t>
  </si>
  <si>
    <t>Goals_Against</t>
  </si>
  <si>
    <t>Goal_Diff</t>
  </si>
  <si>
    <t>Last_5</t>
  </si>
  <si>
    <t>Arsenal FC</t>
  </si>
  <si>
    <t>Aston Villa</t>
  </si>
  <si>
    <t>AFC Bournemouth</t>
  </si>
  <si>
    <t>Brentford FC</t>
  </si>
  <si>
    <t>Brighton &amp; Hove Albion</t>
  </si>
  <si>
    <t>Burnley FC</t>
  </si>
  <si>
    <t>Chelsea FC</t>
  </si>
  <si>
    <t>Crystal Palace</t>
  </si>
  <si>
    <t>Everton FC</t>
  </si>
  <si>
    <t>Fulham FC</t>
  </si>
  <si>
    <t>Liverpool FC</t>
  </si>
  <si>
    <t>Luton Town</t>
  </si>
  <si>
    <t>Manchester City</t>
  </si>
  <si>
    <t>Manchester United</t>
  </si>
  <si>
    <t>Newcastle United</t>
  </si>
  <si>
    <t>Nottingham Forest</t>
  </si>
  <si>
    <t>Sheffield United</t>
  </si>
  <si>
    <t>Tottenham Hotspur</t>
  </si>
  <si>
    <t>West Ham United</t>
  </si>
  <si>
    <t>Wolverhampton Wanderers</t>
  </si>
  <si>
    <t>Matchday</t>
  </si>
  <si>
    <t>Date</t>
  </si>
  <si>
    <t>Fixture</t>
  </si>
  <si>
    <t>Home</t>
  </si>
  <si>
    <t>Home_Goals</t>
  </si>
  <si>
    <t>Away_Goals</t>
  </si>
  <si>
    <t>Away</t>
  </si>
  <si>
    <t>Stadium</t>
  </si>
  <si>
    <t>Home Points</t>
  </si>
  <si>
    <t>Away Points</t>
  </si>
  <si>
    <t>Match points</t>
  </si>
  <si>
    <t>Win points</t>
  </si>
  <si>
    <t>Draw points</t>
  </si>
  <si>
    <t>Loss points</t>
  </si>
  <si>
    <t>Round</t>
  </si>
  <si>
    <t>Teniendo todos los fixtures, es una buena manera de sacar todos los equipos de la competicion, haciendo un unique de la lista de local o away teams y luego copy paste as values</t>
  </si>
  <si>
    <t>11/08/2023</t>
  </si>
  <si>
    <t>12/08/2023</t>
  </si>
  <si>
    <t>Para sacar las jornadas SECUENCIA(380;1;1;0.1) para obtener diez filas de cada numero entero, luego habra que REDONDEAR.MENOS para quitar decimales</t>
  </si>
  <si>
    <t>REDONDEAR.MENOS(SECUENCIA(380;1;1;0.1);0)</t>
  </si>
  <si>
    <t>el estadio sacarlo con un buscarv en una lista creada con cada equipo y su estadio</t>
  </si>
  <si>
    <t>Emirates Stadium</t>
  </si>
  <si>
    <t>13/08/2023</t>
  </si>
  <si>
    <t>Villa Park</t>
  </si>
  <si>
    <t>Dean Court</t>
  </si>
  <si>
    <t>14/08/2023</t>
  </si>
  <si>
    <t>Brentford Community Stadium</t>
  </si>
  <si>
    <t>19/08/2023</t>
  </si>
  <si>
    <t>Falmer Stadium</t>
  </si>
  <si>
    <t>Turf Moor</t>
  </si>
  <si>
    <t>Stamford Bridge</t>
  </si>
  <si>
    <t>Selhurst Park</t>
  </si>
  <si>
    <t>Goodison Park</t>
  </si>
  <si>
    <t>Craven Cottage</t>
  </si>
  <si>
    <t>Anfield</t>
  </si>
  <si>
    <t>Kenilworth Road</t>
  </si>
  <si>
    <t>City of Manchester Stadium</t>
  </si>
  <si>
    <t>Old Trafford</t>
  </si>
  <si>
    <t>26/08/2023</t>
  </si>
  <si>
    <t>St James' Park</t>
  </si>
  <si>
    <t>City Ground</t>
  </si>
  <si>
    <t>Bramall Lane</t>
  </si>
  <si>
    <t>Tottenham Hotspur Stadium</t>
  </si>
  <si>
    <t>London Stadium</t>
  </si>
  <si>
    <t>Molineux Stadium</t>
  </si>
  <si>
    <t>02/09/2023</t>
  </si>
  <si>
    <t>16/09/2023</t>
  </si>
  <si>
    <t>23/09/2023</t>
  </si>
  <si>
    <t>30/09/2023</t>
  </si>
  <si>
    <t>07/10/2023</t>
  </si>
  <si>
    <t>21/10/2023</t>
  </si>
  <si>
    <t>28/10/2023</t>
  </si>
  <si>
    <t>04/11/2023</t>
  </si>
  <si>
    <t>11/11/2023</t>
  </si>
  <si>
    <t>25/11/2023</t>
  </si>
  <si>
    <t>02/12/2023</t>
  </si>
  <si>
    <t>05/12/2023</t>
  </si>
  <si>
    <t>06/12/2023</t>
  </si>
  <si>
    <t>09/12/2023</t>
  </si>
  <si>
    <t>16/12/2023</t>
  </si>
  <si>
    <t>23/12/2023</t>
  </si>
  <si>
    <t>26/12/2023</t>
  </si>
  <si>
    <t>30/12/2023</t>
  </si>
  <si>
    <t>13/01/2024</t>
  </si>
  <si>
    <t>30/01/2024</t>
  </si>
  <si>
    <t>31/01/2024</t>
  </si>
  <si>
    <t>03/02/2024</t>
  </si>
  <si>
    <t>10/02/2024</t>
  </si>
  <si>
    <t>17/02/2024</t>
  </si>
  <si>
    <t>24/02/2024</t>
  </si>
  <si>
    <t>02/03/2024</t>
  </si>
  <si>
    <t>09/03/2024</t>
  </si>
  <si>
    <t>16/03/2024</t>
  </si>
  <si>
    <t>30/03/2024</t>
  </si>
  <si>
    <t>02/04/2024</t>
  </si>
  <si>
    <t>03/04/2024</t>
  </si>
  <si>
    <t>06/04/2024</t>
  </si>
  <si>
    <t>13/04/2024</t>
  </si>
  <si>
    <t>20/04/2024</t>
  </si>
  <si>
    <t>27/04/2024</t>
  </si>
  <si>
    <t>04/05/2024</t>
  </si>
  <si>
    <t>11/05/2024</t>
  </si>
  <si>
    <t>19/05/2024</t>
  </si>
  <si>
    <t>Hour</t>
  </si>
  <si>
    <t>Local</t>
  </si>
  <si>
    <t>Result</t>
  </si>
  <si>
    <t>Local Result</t>
  </si>
  <si>
    <t>Away Result</t>
  </si>
  <si>
    <t>20:00</t>
  </si>
  <si>
    <t>0:3</t>
  </si>
  <si>
    <t>0</t>
  </si>
  <si>
    <t>3</t>
  </si>
  <si>
    <t>13:00</t>
  </si>
  <si>
    <t>2:1</t>
  </si>
  <si>
    <t>2</t>
  </si>
  <si>
    <t>1</t>
  </si>
  <si>
    <t>15:00</t>
  </si>
  <si>
    <t>1:1</t>
  </si>
  <si>
    <t>4:1</t>
  </si>
  <si>
    <t>4</t>
  </si>
  <si>
    <t>0:1</t>
  </si>
  <si>
    <t>17:30</t>
  </si>
  <si>
    <t>5:1</t>
  </si>
  <si>
    <t>5</t>
  </si>
  <si>
    <t>14:00</t>
  </si>
  <si>
    <t>2:2</t>
  </si>
  <si>
    <t>16:30</t>
  </si>
  <si>
    <t>1:0</t>
  </si>
  <si>
    <t>18/08/2023</t>
  </si>
  <si>
    <t>19:45</t>
  </si>
  <si>
    <t>-:-</t>
  </si>
  <si>
    <t>3:1</t>
  </si>
  <si>
    <t>1:4</t>
  </si>
  <si>
    <t>2:0</t>
  </si>
  <si>
    <t>20/08/2023</t>
  </si>
  <si>
    <t>4:0</t>
  </si>
  <si>
    <t>21/08/2023</t>
  </si>
  <si>
    <t>25/08/2023</t>
  </si>
  <si>
    <t>12:30</t>
  </si>
  <si>
    <t>27/08/2023</t>
  </si>
  <si>
    <t>01/09/2023</t>
  </si>
  <si>
    <t>03/09/2023</t>
  </si>
  <si>
    <t>17/09/2023</t>
  </si>
  <si>
    <t>18/09/2023</t>
  </si>
  <si>
    <t>24/09/2023</t>
  </si>
  <si>
    <t>01/10/2023</t>
  </si>
  <si>
    <t>02/10/2023</t>
  </si>
  <si>
    <t>08/10/2023</t>
  </si>
  <si>
    <t>22/10/2023</t>
  </si>
  <si>
    <t>23/10/2023</t>
  </si>
  <si>
    <t>27/10/2023</t>
  </si>
  <si>
    <t>29/10/2023</t>
  </si>
  <si>
    <t>15:30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</si>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</sst>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&quot;/&quot;mm&quot;/&quot;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/>
    <xf numFmtId="0" fontId="5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8" borderId="0" xfId="0" applyFont="1" applyFill="1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9" borderId="0" xfId="0" applyFill="1"/>
    <xf numFmtId="0" fontId="0" fillId="0" borderId="0" xfId="0" applyAlignment="1">
      <alignment horizontal="center"/>
    </xf>
    <xf numFmtId="0" fontId="5" fillId="0" borderId="0" xfId="2"/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top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0/07/relationships/rdRichValueWebImage" Target="richData/rdRichValueWebImag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richData/_rels/rdRichValueWebImage.xml.rels><?xml version="1.0" encoding="UTF-8" standalone="yes"?>
<Relationships xmlns="http://schemas.openxmlformats.org/package/2006/relationships"><Relationship Id="rId13" Type="http://schemas.openxmlformats.org/officeDocument/2006/relationships/hyperlink" Target="https://seeklogo.com/images/W/west-ham-united-logo-87BDCFD2AB-seeklogo.com.pn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seeklogo.com/images/E/everton-football-club-logo-2D8779FBA9-seeklogo.com.png" TargetMode="External"/><Relationship Id="rId21" Type="http://schemas.openxmlformats.org/officeDocument/2006/relationships/hyperlink" Target="https://seeklogo.com/images/C/crystal-palace-fc-logo-6F4DFE5EF9-seeklogo.com.png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seeklogo.com/images/B/brentford-fc-logo-E928FFBD93-seeklogo.com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eeklogo.com/images/A/aston-villa-football-club-2016-logo-39CF2A4A16-seeklogo.com.png" TargetMode="External"/><Relationship Id="rId25" Type="http://schemas.openxmlformats.org/officeDocument/2006/relationships/hyperlink" Target="https://seeklogo.com/images/F/fulham-fc-logo-EBBC39136A-seeklogo.com.png" TargetMode="External"/><Relationship Id="rId33" Type="http://schemas.openxmlformats.org/officeDocument/2006/relationships/hyperlink" Target="https://seeklogo.com/images/L/luton-town-fc-logo-5DAEC5833E-seeklogo.com.png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seeklogo.com/images/C/chelsea-fc-logo-A24FEB6BFB-seeklogo.com.png" TargetMode="External"/><Relationship Id="rId1" Type="http://schemas.openxmlformats.org/officeDocument/2006/relationships/hyperlink" Target="https://seeklogo.com/images/B/brighton-hove-albion-f-c-logo-3368C7D2CB-seeklogo.com.pn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seeklogo.com/images/T/tottenham-hotspur-fc-logo-E10FF6C506-seeklogo.com.pn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seeklogo.com/images/W/wolves-logo-54BADC5EB5-seeklogo.com.png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seeklogo.com/images/A/arsenal-logo-B27C071FE1-seeklogo.com.png" TargetMode="External"/><Relationship Id="rId15" Type="http://schemas.openxmlformats.org/officeDocument/2006/relationships/hyperlink" Target="https://seeklogo.com/images/N/newcastle-utd-fc-logo-9A813A7446-seeklogo.com.png" TargetMode="External"/><Relationship Id="rId23" Type="http://schemas.openxmlformats.org/officeDocument/2006/relationships/hyperlink" Target="https://seeklogo.com/images/B/budweiser-manchester-united-logo-445EABCADA-seeklogo.com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seeklogo.com/images/N/nottingham-forest-logo-34EC0D2B28-seeklogo.com.png" TargetMode="External"/><Relationship Id="rId31" Type="http://schemas.openxmlformats.org/officeDocument/2006/relationships/hyperlink" Target="https://seeklogo.com/images/S/sheffield-utd-fc-logo-CD59BF0954-seeklogo.com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eeklogo.com/images/L/liverpool-fc-logo-3B886CFE17-seeklogo.com.pn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seeklogo.com/images/A/afc-bournemouth-logo-FAA541D485-seeklogo.com.pn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seeklogo.com/images/B/burnley-fc-logo-D08E749A01-seeklogo.com.png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seeklogo.com/images/M/manchester-city-fc-new-logo-4C45133019-seeklogo.com.pn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  <webImageSrd>
    <address r:id="rId33"/>
    <blip r:id="rId34"/>
  </webImageSrd>
  <webImageSrd>
    <address r:id="rId35"/>
    <blip r:id="rId36"/>
  </webImageSrd>
  <webImageSrd>
    <address r:id="rId37"/>
    <blip r:id="rId38"/>
  </webImageSrd>
  <webImageSrd>
    <address r:id="rId39"/>
    <blip r:id="rId40"/>
  </webImageSrd>
</webImagesSrd>
</file>

<file path=xl/richData/rdrichvalue.xml><?xml version="1.0" encoding="utf-8"?>
<rvData xmlns="http://schemas.microsoft.com/office/spreadsheetml/2017/richdata" count="40">
  <rv s="0">
    <v>0</v>
    <v>4</v>
    <v>0</v>
    <v>0</v>
  </rv>
  <rv s="0">
    <v>1</v>
    <v>4</v>
    <v>0</v>
    <v>0</v>
  </rv>
  <rv s="0">
    <v>2</v>
    <v>4</v>
    <v>0</v>
    <v>0</v>
  </rv>
  <rv s="0">
    <v>3</v>
    <v>4</v>
    <v>0</v>
    <v>0</v>
  </rv>
  <rv s="0">
    <v>4</v>
    <v>4</v>
    <v>0</v>
    <v>0</v>
  </rv>
  <rv s="0">
    <v>5</v>
    <v>4</v>
    <v>0</v>
    <v>0</v>
  </rv>
  <rv s="0">
    <v>6</v>
    <v>4</v>
    <v>0</v>
    <v>0</v>
  </rv>
  <rv s="0">
    <v>7</v>
    <v>4</v>
    <v>0</v>
    <v>0</v>
  </rv>
  <rv s="0">
    <v>8</v>
    <v>4</v>
    <v>0</v>
    <v>0</v>
  </rv>
  <rv s="0">
    <v>9</v>
    <v>4</v>
    <v>0</v>
    <v>0</v>
  </rv>
  <rv s="0">
    <v>10</v>
    <v>4</v>
    <v>0</v>
    <v>0</v>
  </rv>
  <rv s="0">
    <v>11</v>
    <v>4</v>
    <v>0</v>
    <v>0</v>
  </rv>
  <rv s="0">
    <v>12</v>
    <v>4</v>
    <v>0</v>
    <v>0</v>
  </rv>
  <rv s="0">
    <v>13</v>
    <v>4</v>
    <v>0</v>
    <v>0</v>
  </rv>
  <rv s="0">
    <v>14</v>
    <v>4</v>
    <v>0</v>
    <v>0</v>
  </rv>
  <rv s="0">
    <v>15</v>
    <v>4</v>
    <v>0</v>
    <v>0</v>
  </rv>
  <rv s="0">
    <v>16</v>
    <v>4</v>
    <v>0</v>
    <v>0</v>
  </rv>
  <rv s="0">
    <v>17</v>
    <v>4</v>
    <v>0</v>
    <v>0</v>
  </rv>
  <rv s="0">
    <v>18</v>
    <v>4</v>
    <v>0</v>
    <v>0</v>
  </rv>
  <rv s="0">
    <v>19</v>
    <v>4</v>
    <v>0</v>
    <v>0</v>
  </rv>
  <rv s="0">
    <v>2</v>
    <v>1</v>
    <v>0</v>
    <v>0</v>
  </rv>
  <rv s="0">
    <v>8</v>
    <v>1</v>
    <v>0</v>
    <v>0</v>
  </rv>
  <rv s="0">
    <v>13</v>
    <v>1</v>
    <v>0</v>
    <v>0</v>
  </rv>
  <rv s="0">
    <v>3</v>
    <v>1</v>
    <v>0</v>
    <v>0</v>
  </rv>
  <rv s="0">
    <v>0</v>
    <v>1</v>
    <v>0</v>
    <v>0</v>
  </rv>
  <rv s="0">
    <v>17</v>
    <v>1</v>
    <v>0</v>
    <v>0</v>
  </rv>
  <rv s="0">
    <v>14</v>
    <v>1</v>
    <v>0</v>
    <v>0</v>
  </rv>
  <rv s="0">
    <v>10</v>
    <v>1</v>
    <v>0</v>
    <v>0</v>
  </rv>
  <rv s="0">
    <v>19</v>
    <v>1</v>
    <v>0</v>
    <v>0</v>
  </rv>
  <rv s="0">
    <v>12</v>
    <v>1</v>
    <v>0</v>
    <v>0</v>
  </rv>
  <rv s="0">
    <v>4</v>
    <v>1</v>
    <v>0</v>
    <v>0</v>
  </rv>
  <rv s="0">
    <v>16</v>
    <v>1</v>
    <v>0</v>
    <v>0</v>
  </rv>
  <rv s="0">
    <v>1</v>
    <v>1</v>
    <v>0</v>
    <v>0</v>
  </rv>
  <rv s="0">
    <v>11</v>
    <v>1</v>
    <v>0</v>
    <v>0</v>
  </rv>
  <rv s="0">
    <v>7</v>
    <v>1</v>
    <v>0</v>
    <v>0</v>
  </rv>
  <rv s="0">
    <v>9</v>
    <v>1</v>
    <v>0</v>
    <v>0</v>
  </rv>
  <rv s="0">
    <v>15</v>
    <v>1</v>
    <v>0</v>
    <v>0</v>
  </rv>
  <rv s="0">
    <v>5</v>
    <v>1</v>
    <v>0</v>
    <v>0</v>
  </rv>
  <rv s="0">
    <v>6</v>
    <v>1</v>
    <v>0</v>
    <v>0</v>
  </rv>
  <rv s="0">
    <v>18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D24" sqref="D24"/>
    </sheetView>
  </sheetViews>
  <sheetFormatPr baseColWidth="10" defaultRowHeight="15" x14ac:dyDescent="0.25"/>
  <cols>
    <col min="1" max="1" width="5.140625" customWidth="1"/>
    <col min="2" max="2" width="8.5703125" customWidth="1"/>
    <col min="3" max="3" width="25.85546875" bestFit="1" customWidth="1"/>
    <col min="4" max="4" width="6.5703125" bestFit="1" customWidth="1"/>
    <col min="5" max="5" width="8.5703125" bestFit="1" customWidth="1"/>
    <col min="6" max="6" width="5.5703125" bestFit="1" customWidth="1"/>
    <col min="7" max="7" width="6.42578125" bestFit="1" customWidth="1"/>
    <col min="8" max="8" width="5.85546875" bestFit="1" customWidth="1"/>
    <col min="11" max="11" width="9.42578125" bestFit="1" customWidth="1"/>
  </cols>
  <sheetData>
    <row r="1" spans="1:1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ht="24" customHeight="1" x14ac:dyDescent="0.25">
      <c r="A2" s="1">
        <f t="array" ref="A2:A21">_xlfn.SEQUENCE(20)</f>
        <v>1</v>
      </c>
      <c r="B2" s="20" t="e" vm="1">
        <f t="array" ref="B2:K21">_xlfn._xlws.SORT(League_Standings!B2:K21,{3;10;8},-1)</f>
        <v>#VALUE!</v>
      </c>
      <c r="C2" s="16" t="str">
        <v>Brighton &amp; Hove Albion</v>
      </c>
      <c r="D2" s="16">
        <v>6</v>
      </c>
      <c r="E2" s="16">
        <v>2</v>
      </c>
      <c r="F2" s="16">
        <v>2</v>
      </c>
      <c r="G2" s="16">
        <v>0</v>
      </c>
      <c r="H2" s="16">
        <v>0</v>
      </c>
      <c r="I2" s="16">
        <v>8</v>
      </c>
      <c r="J2" s="16">
        <v>2</v>
      </c>
      <c r="K2" s="16">
        <v>6</v>
      </c>
    </row>
    <row r="3" spans="1:11" ht="24" customHeight="1" x14ac:dyDescent="0.25">
      <c r="A3" s="2">
        <v>2</v>
      </c>
      <c r="B3" s="14" t="e" vm="2">
        <v>#VALUE!</v>
      </c>
      <c r="C3" t="str">
        <v>Manchester City</v>
      </c>
      <c r="D3">
        <v>6</v>
      </c>
      <c r="E3">
        <v>2</v>
      </c>
      <c r="F3">
        <v>2</v>
      </c>
      <c r="G3">
        <v>0</v>
      </c>
      <c r="H3">
        <v>0</v>
      </c>
      <c r="I3">
        <v>4</v>
      </c>
      <c r="J3">
        <v>0</v>
      </c>
      <c r="K3">
        <v>4</v>
      </c>
    </row>
    <row r="4" spans="1:11" ht="24" customHeight="1" x14ac:dyDescent="0.25">
      <c r="A4" s="2">
        <v>3</v>
      </c>
      <c r="B4" s="20" t="e" vm="3">
        <v>#VALUE!</v>
      </c>
      <c r="C4" s="16" t="str">
        <v>Arsenal FC</v>
      </c>
      <c r="D4" s="16">
        <v>6</v>
      </c>
      <c r="E4" s="16">
        <v>2</v>
      </c>
      <c r="F4" s="16">
        <v>2</v>
      </c>
      <c r="G4" s="16">
        <v>0</v>
      </c>
      <c r="H4" s="16">
        <v>0</v>
      </c>
      <c r="I4" s="16">
        <v>3</v>
      </c>
      <c r="J4" s="16">
        <v>1</v>
      </c>
      <c r="K4" s="16">
        <v>2</v>
      </c>
    </row>
    <row r="5" spans="1:11" ht="24" customHeight="1" x14ac:dyDescent="0.25">
      <c r="A5" s="2">
        <v>4</v>
      </c>
      <c r="B5" s="14" t="e" vm="4">
        <v>#VALUE!</v>
      </c>
      <c r="C5" t="str">
        <v>Brentford FC</v>
      </c>
      <c r="D5">
        <v>4</v>
      </c>
      <c r="E5">
        <v>2</v>
      </c>
      <c r="F5">
        <v>1</v>
      </c>
      <c r="G5">
        <v>1</v>
      </c>
      <c r="H5">
        <v>0</v>
      </c>
      <c r="I5">
        <v>5</v>
      </c>
      <c r="J5">
        <v>2</v>
      </c>
      <c r="K5">
        <v>3</v>
      </c>
    </row>
    <row r="6" spans="1:11" ht="24" customHeight="1" x14ac:dyDescent="0.25">
      <c r="A6" s="3">
        <v>5</v>
      </c>
      <c r="B6" s="20" t="e" vm="5">
        <v>#VALUE!</v>
      </c>
      <c r="C6" s="16" t="str">
        <v>Liverpool FC</v>
      </c>
      <c r="D6" s="16">
        <v>4</v>
      </c>
      <c r="E6" s="16">
        <v>2</v>
      </c>
      <c r="F6" s="16">
        <v>1</v>
      </c>
      <c r="G6" s="16">
        <v>1</v>
      </c>
      <c r="H6" s="16">
        <v>0</v>
      </c>
      <c r="I6" s="16">
        <v>4</v>
      </c>
      <c r="J6" s="16">
        <v>2</v>
      </c>
      <c r="K6" s="16">
        <v>2</v>
      </c>
    </row>
    <row r="7" spans="1:11" ht="24" customHeight="1" x14ac:dyDescent="0.25">
      <c r="A7" s="19">
        <v>6</v>
      </c>
      <c r="B7" s="14" t="e" vm="6">
        <v>#VALUE!</v>
      </c>
      <c r="C7" t="str">
        <v>Tottenham Hotspur</v>
      </c>
      <c r="D7">
        <v>4</v>
      </c>
      <c r="E7">
        <v>2</v>
      </c>
      <c r="F7">
        <v>1</v>
      </c>
      <c r="G7">
        <v>1</v>
      </c>
      <c r="H7">
        <v>0</v>
      </c>
      <c r="I7">
        <v>4</v>
      </c>
      <c r="J7">
        <v>2</v>
      </c>
      <c r="K7">
        <v>2</v>
      </c>
    </row>
    <row r="8" spans="1:11" ht="24" customHeight="1" x14ac:dyDescent="0.25">
      <c r="A8" s="4">
        <v>7</v>
      </c>
      <c r="B8" s="20" t="e" vm="7">
        <v>#VALUE!</v>
      </c>
      <c r="C8" s="16" t="str">
        <v>West Ham United</v>
      </c>
      <c r="D8" s="16">
        <v>4</v>
      </c>
      <c r="E8" s="16">
        <v>2</v>
      </c>
      <c r="F8" s="16">
        <v>1</v>
      </c>
      <c r="G8" s="16">
        <v>1</v>
      </c>
      <c r="H8" s="16">
        <v>0</v>
      </c>
      <c r="I8" s="16">
        <v>4</v>
      </c>
      <c r="J8" s="16">
        <v>2</v>
      </c>
      <c r="K8" s="16">
        <v>2</v>
      </c>
    </row>
    <row r="9" spans="1:11" ht="24" customHeight="1" x14ac:dyDescent="0.25">
      <c r="A9" s="4">
        <v>8</v>
      </c>
      <c r="B9" s="14" t="e" vm="8">
        <v>#VALUE!</v>
      </c>
      <c r="C9" t="str">
        <v>Newcastle United</v>
      </c>
      <c r="D9">
        <v>3</v>
      </c>
      <c r="E9">
        <v>2</v>
      </c>
      <c r="F9">
        <v>1</v>
      </c>
      <c r="G9">
        <v>0</v>
      </c>
      <c r="H9">
        <v>1</v>
      </c>
      <c r="I9">
        <v>5</v>
      </c>
      <c r="J9">
        <v>2</v>
      </c>
      <c r="K9">
        <v>3</v>
      </c>
    </row>
    <row r="10" spans="1:11" ht="24" customHeight="1" x14ac:dyDescent="0.25">
      <c r="A10" s="4">
        <v>9</v>
      </c>
      <c r="B10" s="20" t="e" vm="9">
        <v>#VALUE!</v>
      </c>
      <c r="C10" s="16" t="str">
        <v>Aston Villa</v>
      </c>
      <c r="D10" s="16">
        <v>3</v>
      </c>
      <c r="E10" s="16">
        <v>2</v>
      </c>
      <c r="F10" s="16">
        <v>1</v>
      </c>
      <c r="G10" s="16">
        <v>0</v>
      </c>
      <c r="H10" s="16">
        <v>1</v>
      </c>
      <c r="I10" s="16">
        <v>5</v>
      </c>
      <c r="J10" s="16">
        <v>5</v>
      </c>
      <c r="K10" s="16">
        <v>0</v>
      </c>
    </row>
    <row r="11" spans="1:11" ht="24" customHeight="1" x14ac:dyDescent="0.25">
      <c r="A11" s="4">
        <v>10</v>
      </c>
      <c r="B11" s="14" t="e" vm="10">
        <v>#VALUE!</v>
      </c>
      <c r="C11" t="str">
        <v>Nottingham Forest</v>
      </c>
      <c r="D11">
        <v>3</v>
      </c>
      <c r="E11">
        <v>2</v>
      </c>
      <c r="F11">
        <v>1</v>
      </c>
      <c r="G11">
        <v>0</v>
      </c>
      <c r="H11">
        <v>1</v>
      </c>
      <c r="I11">
        <v>3</v>
      </c>
      <c r="J11">
        <v>3</v>
      </c>
      <c r="K11">
        <v>0</v>
      </c>
    </row>
    <row r="12" spans="1:11" ht="24" customHeight="1" x14ac:dyDescent="0.25">
      <c r="A12" s="4">
        <v>11</v>
      </c>
      <c r="B12" s="20" t="e" vm="11">
        <v>#VALUE!</v>
      </c>
      <c r="C12" s="16" t="str">
        <v>Crystal Palace</v>
      </c>
      <c r="D12" s="16">
        <v>3</v>
      </c>
      <c r="E12" s="16">
        <v>2</v>
      </c>
      <c r="F12" s="16">
        <v>1</v>
      </c>
      <c r="G12" s="16">
        <v>0</v>
      </c>
      <c r="H12" s="16">
        <v>1</v>
      </c>
      <c r="I12" s="16">
        <v>1</v>
      </c>
      <c r="J12" s="16">
        <v>1</v>
      </c>
      <c r="K12" s="16">
        <v>0</v>
      </c>
    </row>
    <row r="13" spans="1:11" ht="24" customHeight="1" x14ac:dyDescent="0.25">
      <c r="A13" s="4">
        <v>12</v>
      </c>
      <c r="B13" s="14" t="e" vm="12">
        <v>#VALUE!</v>
      </c>
      <c r="C13" t="str">
        <v>Manchester United</v>
      </c>
      <c r="D13">
        <v>3</v>
      </c>
      <c r="E13">
        <v>2</v>
      </c>
      <c r="F13">
        <v>1</v>
      </c>
      <c r="G13">
        <v>0</v>
      </c>
      <c r="H13">
        <v>1</v>
      </c>
      <c r="I13">
        <v>1</v>
      </c>
      <c r="J13">
        <v>2</v>
      </c>
      <c r="K13">
        <v>-1</v>
      </c>
    </row>
    <row r="14" spans="1:11" ht="24" customHeight="1" x14ac:dyDescent="0.25">
      <c r="A14" s="4">
        <v>13</v>
      </c>
      <c r="B14" s="20" t="e" vm="13">
        <v>#VALUE!</v>
      </c>
      <c r="C14" s="16" t="str">
        <v>Fulham FC</v>
      </c>
      <c r="D14" s="16">
        <v>3</v>
      </c>
      <c r="E14" s="16">
        <v>2</v>
      </c>
      <c r="F14" s="16">
        <v>1</v>
      </c>
      <c r="G14" s="16">
        <v>0</v>
      </c>
      <c r="H14" s="16">
        <v>1</v>
      </c>
      <c r="I14" s="16">
        <v>1</v>
      </c>
      <c r="J14" s="16">
        <v>3</v>
      </c>
      <c r="K14" s="16">
        <v>-2</v>
      </c>
    </row>
    <row r="15" spans="1:11" ht="24" customHeight="1" x14ac:dyDescent="0.25">
      <c r="A15" s="4">
        <v>14</v>
      </c>
      <c r="B15" s="14" t="e" vm="14">
        <v>#VALUE!</v>
      </c>
      <c r="C15" t="str">
        <v>AFC Bournemouth</v>
      </c>
      <c r="D15">
        <v>1</v>
      </c>
      <c r="E15">
        <v>2</v>
      </c>
      <c r="F15">
        <v>0</v>
      </c>
      <c r="G15">
        <v>1</v>
      </c>
      <c r="H15">
        <v>1</v>
      </c>
      <c r="I15">
        <v>2</v>
      </c>
      <c r="J15">
        <v>4</v>
      </c>
      <c r="K15">
        <v>-2</v>
      </c>
    </row>
    <row r="16" spans="1:11" ht="24" customHeight="1" x14ac:dyDescent="0.25">
      <c r="A16" s="4">
        <v>15</v>
      </c>
      <c r="B16" s="20" t="e" vm="15">
        <v>#VALUE!</v>
      </c>
      <c r="C16" s="16" t="str">
        <v>Chelsea FC</v>
      </c>
      <c r="D16" s="16">
        <v>1</v>
      </c>
      <c r="E16" s="16">
        <v>2</v>
      </c>
      <c r="F16" s="16">
        <v>0</v>
      </c>
      <c r="G16" s="16">
        <v>1</v>
      </c>
      <c r="H16" s="16">
        <v>1</v>
      </c>
      <c r="I16" s="16">
        <v>2</v>
      </c>
      <c r="J16" s="16">
        <v>4</v>
      </c>
      <c r="K16" s="16">
        <v>-2</v>
      </c>
    </row>
    <row r="17" spans="1:11" ht="24" customHeight="1" x14ac:dyDescent="0.25">
      <c r="A17" s="4">
        <v>16</v>
      </c>
      <c r="B17" s="14" t="e" vm="16">
        <v>#VALUE!</v>
      </c>
      <c r="C17" t="str">
        <v>Sheffield United</v>
      </c>
      <c r="D17">
        <v>0</v>
      </c>
      <c r="E17">
        <v>2</v>
      </c>
      <c r="F17">
        <v>0</v>
      </c>
      <c r="G17">
        <v>0</v>
      </c>
      <c r="H17">
        <v>2</v>
      </c>
      <c r="I17">
        <v>1</v>
      </c>
      <c r="J17">
        <v>3</v>
      </c>
      <c r="K17">
        <v>-2</v>
      </c>
    </row>
    <row r="18" spans="1:11" ht="24" customHeight="1" x14ac:dyDescent="0.25">
      <c r="A18" s="4">
        <v>17</v>
      </c>
      <c r="B18" s="20" t="e" vm="17">
        <v>#VALUE!</v>
      </c>
      <c r="C18" s="16" t="str">
        <v>Luton Town</v>
      </c>
      <c r="D18" s="16">
        <v>0</v>
      </c>
      <c r="E18" s="16">
        <v>1</v>
      </c>
      <c r="F18" s="16">
        <v>0</v>
      </c>
      <c r="G18" s="16">
        <v>0</v>
      </c>
      <c r="H18" s="16">
        <v>1</v>
      </c>
      <c r="I18" s="16">
        <v>1</v>
      </c>
      <c r="J18" s="16">
        <v>4</v>
      </c>
      <c r="K18" s="16">
        <v>-3</v>
      </c>
    </row>
    <row r="19" spans="1:11" ht="24" customHeight="1" x14ac:dyDescent="0.25">
      <c r="A19" s="5">
        <v>18</v>
      </c>
      <c r="B19" s="14" t="e" vm="18">
        <v>#VALUE!</v>
      </c>
      <c r="C19" t="str">
        <v>Burnley FC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3</v>
      </c>
      <c r="K19">
        <v>-3</v>
      </c>
    </row>
    <row r="20" spans="1:11" ht="24" customHeight="1" x14ac:dyDescent="0.25">
      <c r="A20" s="5">
        <v>19</v>
      </c>
      <c r="B20" s="20" t="e" vm="19">
        <v>#VALUE!</v>
      </c>
      <c r="C20" s="16" t="str">
        <v>Wolverhampton Wanderers</v>
      </c>
      <c r="D20" s="16">
        <v>0</v>
      </c>
      <c r="E20" s="16">
        <v>2</v>
      </c>
      <c r="F20" s="16">
        <v>0</v>
      </c>
      <c r="G20" s="16">
        <v>0</v>
      </c>
      <c r="H20" s="16">
        <v>2</v>
      </c>
      <c r="I20" s="16">
        <v>1</v>
      </c>
      <c r="J20" s="16">
        <v>5</v>
      </c>
      <c r="K20" s="16">
        <v>-4</v>
      </c>
    </row>
    <row r="21" spans="1:11" ht="24" customHeight="1" x14ac:dyDescent="0.25">
      <c r="A21" s="5">
        <v>20</v>
      </c>
      <c r="B21" s="14" t="e" vm="20">
        <v>#VALUE!</v>
      </c>
      <c r="C21" t="str">
        <v>Everton FC</v>
      </c>
      <c r="D21">
        <v>0</v>
      </c>
      <c r="E21">
        <v>2</v>
      </c>
      <c r="F21">
        <v>0</v>
      </c>
      <c r="G21">
        <v>0</v>
      </c>
      <c r="H21">
        <v>2</v>
      </c>
      <c r="I21">
        <v>0</v>
      </c>
      <c r="J21">
        <v>5</v>
      </c>
      <c r="K21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E2" sqref="E2"/>
    </sheetView>
  </sheetViews>
  <sheetFormatPr baseColWidth="10" defaultRowHeight="15" x14ac:dyDescent="0.25"/>
  <cols>
    <col min="1" max="1" width="4.140625" customWidth="1"/>
    <col min="2" max="2" width="11.7109375" bestFit="1" customWidth="1"/>
    <col min="3" max="3" width="25.85546875" bestFit="1" customWidth="1"/>
    <col min="4" max="4" width="11.85546875" bestFit="1" customWidth="1"/>
    <col min="5" max="5" width="8.42578125" customWidth="1"/>
    <col min="6" max="6" width="5.42578125" customWidth="1"/>
    <col min="7" max="7" width="6.42578125" bestFit="1" customWidth="1"/>
    <col min="8" max="8" width="5.85546875" bestFit="1" customWidth="1"/>
    <col min="9" max="9" width="11.7109375" bestFit="1" customWidth="1"/>
    <col min="10" max="10" width="13.42578125" bestFit="1" customWidth="1"/>
    <col min="11" max="11" width="9.28515625" bestFit="1" customWidth="1"/>
    <col min="13" max="13" width="18" bestFit="1" customWidth="1"/>
  </cols>
  <sheetData>
    <row r="1" spans="1:1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 ht="21" customHeight="1" x14ac:dyDescent="0.25">
      <c r="A2" s="1">
        <f t="array" ref="A2:A21">_xlfn.SEQUENCE(20)</f>
        <v>1</v>
      </c>
      <c r="B2" s="14" t="e" vm="21">
        <f>_xlfn.IMAGE("https://seeklogo.com/images/A/arsenal-logo-B27C071FE1-seeklogo.com.png")</f>
        <v>#VALUE!</v>
      </c>
      <c r="C2" t="s">
        <v>12</v>
      </c>
      <c r="D2">
        <f>IFERROR(SUMIF(Matchdays!$D$2:$D$381,League_Standings!$C2,Matchdays!$I$2:$I$381)+SUMIF(Matchdays!$G$2:$G$381,League_Standings!$C2,Matchdays!$J$2:$J$381),0)</f>
        <v>6</v>
      </c>
      <c r="E2">
        <f>COUNTIFS(Matchdays!$D$2:$D$381,League_Standings!$C2,Matchdays!$E$2:$E$381,"&gt;=0")+COUNTIFS(Matchdays!$G$2:$G$381,League_Standings!$C2,Matchdays!$F$2:$F$381,"&gt;=0")</f>
        <v>2</v>
      </c>
      <c r="F2">
        <f>COUNTIFS(Matchdays!$D$2:$D$381,League_Standings!$C2,Matchdays!$I$2:$I$381,Matchdays!$Q$6)+COUNTIFS(Matchdays!$G$2:$G$381,League_Standings!$C2,Matchdays!$J$2:$J$381,Matchdays!$Q$6)</f>
        <v>2</v>
      </c>
      <c r="G2">
        <f>COUNTIFS(Matchdays!$D$2:$D$381,League_Standings!$C2,Matchdays!$I$2:$I$381,Matchdays!$Q$7)+COUNTIFS(Matchdays!$G$2:$G$381,League_Standings!$C2,Matchdays!$J$2:$J$381,Matchdays!$Q$7)</f>
        <v>0</v>
      </c>
      <c r="H2">
        <f>COUNTIFS(Matchdays!$D$2:$D$381,League_Standings!$C2,Matchdays!$I$2:$I$381,Matchdays!$Q$8)+COUNTIFS(Matchdays!$G$2:$G$381,League_Standings!$C2,Matchdays!$J$2:$J$381,Matchdays!$Q$8)</f>
        <v>0</v>
      </c>
      <c r="I2">
        <f>SUMIF(Matchdays!$D$2:$D$381,League_Standings!$C2,Matchdays!$E$2:$E$381)+SUMIF(Matchdays!$G$2:$G$381,League_Standings!$C2,Matchdays!$F$2:$F$381)</f>
        <v>3</v>
      </c>
      <c r="J2">
        <f>SUMIF(Matchdays!$D$2:$D$381,League_Standings!$C2,Matchdays!$F$2:$F$381)+SUMIF(Matchdays!$G$2:$G$381,League_Standings!$C2,Matchdays!$E$2:$E$381)</f>
        <v>1</v>
      </c>
      <c r="K2">
        <f t="shared" ref="K2:K21" si="0">I2-J2</f>
        <v>2</v>
      </c>
    </row>
    <row r="3" spans="1:12" ht="21" customHeight="1" x14ac:dyDescent="0.25">
      <c r="A3" s="2">
        <v>2</v>
      </c>
      <c r="B3" s="14" t="e" vm="22">
        <f>_xlfn.IMAGE("https://seeklogo.com/images/A/aston-villa-football-club-2016-logo-39CF2A4A16-seeklogo.com.png")</f>
        <v>#VALUE!</v>
      </c>
      <c r="C3" t="s">
        <v>13</v>
      </c>
      <c r="D3">
        <f>IFERROR(SUMIF(Matchdays!$D$2:$D$381,League_Standings!$C3,Matchdays!$I$2:$I$381)+SUMIF(Matchdays!$G$2:$G$381,League_Standings!$C3,Matchdays!$J$2:$J$381),0)</f>
        <v>3</v>
      </c>
      <c r="E3">
        <f>COUNTIFS(Matchdays!$D$2:$D$381,League_Standings!$C3,Matchdays!$E$2:$E$381,"&gt;=0")+COUNTIFS(Matchdays!$G$2:$G$381,League_Standings!$C3,Matchdays!$F$2:$F$381,"&gt;=0")</f>
        <v>2</v>
      </c>
      <c r="F3">
        <f>COUNTIFS(Matchdays!$D$2:$D$381,League_Standings!$C3,Matchdays!$I$2:$I$381,Matchdays!$Q$6)+COUNTIFS(Matchdays!$G$2:$G$381,League_Standings!$C3,Matchdays!$J$2:$J$381,Matchdays!$Q$6)</f>
        <v>1</v>
      </c>
      <c r="G3">
        <f>COUNTIFS(Matchdays!$D$2:$D$381,League_Standings!$C3,Matchdays!$I$2:$I$381,Matchdays!$Q$7)+COUNTIFS(Matchdays!$G$2:$G$381,League_Standings!$C3,Matchdays!$J$2:$J$381,Matchdays!$Q$7)</f>
        <v>0</v>
      </c>
      <c r="H3">
        <f>COUNTIFS(Matchdays!$D$2:$D$381,League_Standings!$C3,Matchdays!$I$2:$I$381,Matchdays!$Q$8)+COUNTIFS(Matchdays!$G$2:$G$381,League_Standings!$C3,Matchdays!$J$2:$J$381,Matchdays!$Q$8)</f>
        <v>1</v>
      </c>
      <c r="I3">
        <f>SUMIF(Matchdays!$D$2:$D$381,League_Standings!$C3,Matchdays!$E$2:$E$381)+SUMIF(Matchdays!$G$2:$G$381,League_Standings!$C3,Matchdays!$F$2:$F$381)</f>
        <v>5</v>
      </c>
      <c r="J3">
        <f>SUMIF(Matchdays!$D$2:$D$381,League_Standings!$C3,Matchdays!$F$2:$F$381)+SUMIF(Matchdays!$G$2:$G$381,League_Standings!$C3,Matchdays!$E$2:$E$381)</f>
        <v>5</v>
      </c>
      <c r="K3">
        <f t="shared" si="0"/>
        <v>0</v>
      </c>
    </row>
    <row r="4" spans="1:12" ht="21" customHeight="1" x14ac:dyDescent="0.25">
      <c r="A4" s="2">
        <v>3</v>
      </c>
      <c r="B4" s="14" t="e" vm="23">
        <f>_xlfn.IMAGE("https://seeklogo.com/images/A/afc-bournemouth-logo-FAA541D485-seeklogo.com.png")</f>
        <v>#VALUE!</v>
      </c>
      <c r="C4" t="s">
        <v>14</v>
      </c>
      <c r="D4">
        <f>IFERROR(SUMIF(Matchdays!$D$2:$D$381,League_Standings!$C4,Matchdays!$I$2:$I$381)+SUMIF(Matchdays!$G$2:$G$381,League_Standings!$C4,Matchdays!$J$2:$J$381),0)</f>
        <v>1</v>
      </c>
      <c r="E4">
        <f>COUNTIFS(Matchdays!$D$2:$D$381,League_Standings!$C4,Matchdays!$E$2:$E$381,"&gt;=0")+COUNTIFS(Matchdays!$G$2:$G$381,League_Standings!$C4,Matchdays!$F$2:$F$381,"&gt;=0")</f>
        <v>2</v>
      </c>
      <c r="F4">
        <f>COUNTIFS(Matchdays!$D$2:$D$381,League_Standings!$C4,Matchdays!$I$2:$I$381,Matchdays!$Q$6)+COUNTIFS(Matchdays!$G$2:$G$381,League_Standings!$C4,Matchdays!$J$2:$J$381,Matchdays!$Q$6)</f>
        <v>0</v>
      </c>
      <c r="G4">
        <f>COUNTIFS(Matchdays!$D$2:$D$381,League_Standings!$C4,Matchdays!$I$2:$I$381,Matchdays!$Q$7)+COUNTIFS(Matchdays!$G$2:$G$381,League_Standings!$C4,Matchdays!$J$2:$J$381,Matchdays!$Q$7)</f>
        <v>1</v>
      </c>
      <c r="H4">
        <f>COUNTIFS(Matchdays!$D$2:$D$381,League_Standings!$C4,Matchdays!$I$2:$I$381,Matchdays!$Q$8)+COUNTIFS(Matchdays!$G$2:$G$381,League_Standings!$C4,Matchdays!$J$2:$J$381,Matchdays!$Q$8)</f>
        <v>1</v>
      </c>
      <c r="I4">
        <f>SUMIF(Matchdays!$D$2:$D$381,League_Standings!$C4,Matchdays!$E$2:$E$381)+SUMIF(Matchdays!$G$2:$G$381,League_Standings!$C4,Matchdays!$F$2:$F$381)</f>
        <v>2</v>
      </c>
      <c r="J4">
        <f>SUMIF(Matchdays!$D$2:$D$381,League_Standings!$C4,Matchdays!$F$2:$F$381)+SUMIF(Matchdays!$G$2:$G$381,League_Standings!$C4,Matchdays!$E$2:$E$381)</f>
        <v>4</v>
      </c>
      <c r="K4">
        <f t="shared" si="0"/>
        <v>-2</v>
      </c>
    </row>
    <row r="5" spans="1:12" ht="21" customHeight="1" x14ac:dyDescent="0.25">
      <c r="A5" s="2">
        <v>4</v>
      </c>
      <c r="B5" s="14" t="e" vm="24">
        <f>_xlfn.IMAGE("https://seeklogo.com/images/B/brentford-fc-logo-E928FFBD93-seeklogo.com.png")</f>
        <v>#VALUE!</v>
      </c>
      <c r="C5" t="s">
        <v>15</v>
      </c>
      <c r="D5">
        <f>IFERROR(SUMIF(Matchdays!$D$2:$D$381,League_Standings!$C5,Matchdays!$I$2:$I$381)+SUMIF(Matchdays!$G$2:$G$381,League_Standings!$C5,Matchdays!$J$2:$J$381),0)</f>
        <v>4</v>
      </c>
      <c r="E5">
        <f>COUNTIFS(Matchdays!$D$2:$D$381,League_Standings!$C5,Matchdays!$E$2:$E$381,"&gt;=0")+COUNTIFS(Matchdays!$G$2:$G$381,League_Standings!$C5,Matchdays!$F$2:$F$381,"&gt;=0")</f>
        <v>2</v>
      </c>
      <c r="F5">
        <f>COUNTIFS(Matchdays!$D$2:$D$381,League_Standings!$C5,Matchdays!$I$2:$I$381,Matchdays!$Q$6)+COUNTIFS(Matchdays!$G$2:$G$381,League_Standings!$C5,Matchdays!$J$2:$J$381,Matchdays!$Q$6)</f>
        <v>1</v>
      </c>
      <c r="G5">
        <f>COUNTIFS(Matchdays!$D$2:$D$381,League_Standings!$C5,Matchdays!$I$2:$I$381,Matchdays!$Q$7)+COUNTIFS(Matchdays!$G$2:$G$381,League_Standings!$C5,Matchdays!$J$2:$J$381,Matchdays!$Q$7)</f>
        <v>1</v>
      </c>
      <c r="H5">
        <f>COUNTIFS(Matchdays!$D$2:$D$381,League_Standings!$C5,Matchdays!$I$2:$I$381,Matchdays!$Q$8)+COUNTIFS(Matchdays!$G$2:$G$381,League_Standings!$C5,Matchdays!$J$2:$J$381,Matchdays!$Q$8)</f>
        <v>0</v>
      </c>
      <c r="I5">
        <f>SUMIF(Matchdays!$D$2:$D$381,League_Standings!$C5,Matchdays!$E$2:$E$381)+SUMIF(Matchdays!$G$2:$G$381,League_Standings!$C5,Matchdays!$F$2:$F$381)</f>
        <v>5</v>
      </c>
      <c r="J5">
        <f>SUMIF(Matchdays!$D$2:$D$381,League_Standings!$C5,Matchdays!$F$2:$F$381)+SUMIF(Matchdays!$G$2:$G$381,League_Standings!$C5,Matchdays!$E$2:$E$381)</f>
        <v>2</v>
      </c>
      <c r="K5">
        <f t="shared" si="0"/>
        <v>3</v>
      </c>
    </row>
    <row r="6" spans="1:12" ht="21" customHeight="1" x14ac:dyDescent="0.25">
      <c r="A6" s="3">
        <v>5</v>
      </c>
      <c r="B6" s="14" t="e" vm="25">
        <f>_xlfn.IMAGE("https://seeklogo.com/images/B/brighton-hove-albion-f-c-logo-3368C7D2CB-seeklogo.com.png")</f>
        <v>#VALUE!</v>
      </c>
      <c r="C6" t="s">
        <v>16</v>
      </c>
      <c r="D6">
        <f>IFERROR(SUMIF(Matchdays!$D$2:$D$381,League_Standings!$C6,Matchdays!$I$2:$I$381)+SUMIF(Matchdays!$G$2:$G$381,League_Standings!$C6,Matchdays!$J$2:$J$381),0)</f>
        <v>6</v>
      </c>
      <c r="E6">
        <f>COUNTIFS(Matchdays!$D$2:$D$381,League_Standings!$C6,Matchdays!$E$2:$E$381,"&gt;=0")+COUNTIFS(Matchdays!$G$2:$G$381,League_Standings!$C6,Matchdays!$F$2:$F$381,"&gt;=0")</f>
        <v>2</v>
      </c>
      <c r="F6">
        <f>COUNTIFS(Matchdays!$D$2:$D$381,League_Standings!$C6,Matchdays!$I$2:$I$381,Matchdays!$Q$6)+COUNTIFS(Matchdays!$G$2:$G$381,League_Standings!$C6,Matchdays!$J$2:$J$381,Matchdays!$Q$6)</f>
        <v>2</v>
      </c>
      <c r="G6">
        <f>COUNTIFS(Matchdays!$D$2:$D$381,League_Standings!$C6,Matchdays!$I$2:$I$381,Matchdays!$Q$7)+COUNTIFS(Matchdays!$G$2:$G$381,League_Standings!$C6,Matchdays!$J$2:$J$381,Matchdays!$Q$7)</f>
        <v>0</v>
      </c>
      <c r="H6">
        <f>COUNTIFS(Matchdays!$D$2:$D$381,League_Standings!$C6,Matchdays!$I$2:$I$381,Matchdays!$Q$8)+COUNTIFS(Matchdays!$G$2:$G$381,League_Standings!$C6,Matchdays!$J$2:$J$381,Matchdays!$Q$8)</f>
        <v>0</v>
      </c>
      <c r="I6">
        <f>SUMIF(Matchdays!$D$2:$D$381,League_Standings!$C6,Matchdays!$E$2:$E$381)+SUMIF(Matchdays!$G$2:$G$381,League_Standings!$C6,Matchdays!$F$2:$F$381)</f>
        <v>8</v>
      </c>
      <c r="J6">
        <f>SUMIF(Matchdays!$D$2:$D$381,League_Standings!$C6,Matchdays!$F$2:$F$381)+SUMIF(Matchdays!$G$2:$G$381,League_Standings!$C6,Matchdays!$E$2:$E$381)</f>
        <v>2</v>
      </c>
      <c r="K6">
        <f t="shared" si="0"/>
        <v>6</v>
      </c>
    </row>
    <row r="7" spans="1:12" ht="21" customHeight="1" x14ac:dyDescent="0.25">
      <c r="A7" s="3">
        <v>6</v>
      </c>
      <c r="B7" s="14" t="e" vm="26">
        <f>_xlfn.IMAGE("https://seeklogo.com/images/B/burnley-fc-logo-D08E749A01-seeklogo.com.png")</f>
        <v>#VALUE!</v>
      </c>
      <c r="C7" t="s">
        <v>17</v>
      </c>
      <c r="D7">
        <f>IFERROR(SUMIF(Matchdays!$D$2:$D$381,League_Standings!$C7,Matchdays!$I$2:$I$381)+SUMIF(Matchdays!$G$2:$G$381,League_Standings!$C7,Matchdays!$J$2:$J$381),0)</f>
        <v>0</v>
      </c>
      <c r="E7">
        <f>COUNTIFS(Matchdays!$D$2:$D$381,League_Standings!$C7,Matchdays!$E$2:$E$381,"&gt;=0")+COUNTIFS(Matchdays!$G$2:$G$381,League_Standings!$C7,Matchdays!$F$2:$F$381,"&gt;=0")</f>
        <v>1</v>
      </c>
      <c r="F7">
        <f>COUNTIFS(Matchdays!$D$2:$D$381,League_Standings!$C7,Matchdays!$I$2:$I$381,Matchdays!$Q$6)+COUNTIFS(Matchdays!$G$2:$G$381,League_Standings!$C7,Matchdays!$J$2:$J$381,Matchdays!$Q$6)</f>
        <v>0</v>
      </c>
      <c r="G7">
        <f>COUNTIFS(Matchdays!$D$2:$D$381,League_Standings!$C7,Matchdays!$I$2:$I$381,Matchdays!$Q$7)+COUNTIFS(Matchdays!$G$2:$G$381,League_Standings!$C7,Matchdays!$J$2:$J$381,Matchdays!$Q$7)</f>
        <v>0</v>
      </c>
      <c r="H7">
        <f>COUNTIFS(Matchdays!$D$2:$D$381,League_Standings!$C7,Matchdays!$I$2:$I$381,Matchdays!$Q$8)+COUNTIFS(Matchdays!$G$2:$G$381,League_Standings!$C7,Matchdays!$J$2:$J$381,Matchdays!$Q$8)</f>
        <v>1</v>
      </c>
      <c r="I7">
        <f>SUMIF(Matchdays!$D$2:$D$381,League_Standings!$C7,Matchdays!$E$2:$E$381)+SUMIF(Matchdays!$G$2:$G$381,League_Standings!$C7,Matchdays!$F$2:$F$381)</f>
        <v>0</v>
      </c>
      <c r="J7">
        <f>SUMIF(Matchdays!$D$2:$D$381,League_Standings!$C7,Matchdays!$F$2:$F$381)+SUMIF(Matchdays!$G$2:$G$381,League_Standings!$C7,Matchdays!$E$2:$E$381)</f>
        <v>3</v>
      </c>
      <c r="K7">
        <f t="shared" si="0"/>
        <v>-3</v>
      </c>
    </row>
    <row r="8" spans="1:12" ht="21" customHeight="1" x14ac:dyDescent="0.25">
      <c r="A8" s="4">
        <v>7</v>
      </c>
      <c r="B8" s="14" t="e" vm="27">
        <f>_xlfn.IMAGE("https://seeklogo.com/images/C/chelsea-fc-logo-A24FEB6BFB-seeklogo.com.png")</f>
        <v>#VALUE!</v>
      </c>
      <c r="C8" t="s">
        <v>18</v>
      </c>
      <c r="D8">
        <f>IFERROR(SUMIF(Matchdays!$D$2:$D$381,League_Standings!$C8,Matchdays!$I$2:$I$381)+SUMIF(Matchdays!$G$2:$G$381,League_Standings!$C8,Matchdays!$J$2:$J$381),0)</f>
        <v>1</v>
      </c>
      <c r="E8">
        <f>COUNTIFS(Matchdays!$D$2:$D$381,League_Standings!$C8,Matchdays!$E$2:$E$381,"&gt;=0")+COUNTIFS(Matchdays!$G$2:$G$381,League_Standings!$C8,Matchdays!$F$2:$F$381,"&gt;=0")</f>
        <v>2</v>
      </c>
      <c r="F8">
        <f>COUNTIFS(Matchdays!$D$2:$D$381,League_Standings!$C8,Matchdays!$I$2:$I$381,Matchdays!$Q$6)+COUNTIFS(Matchdays!$G$2:$G$381,League_Standings!$C8,Matchdays!$J$2:$J$381,Matchdays!$Q$6)</f>
        <v>0</v>
      </c>
      <c r="G8">
        <f>COUNTIFS(Matchdays!$D$2:$D$381,League_Standings!$C8,Matchdays!$I$2:$I$381,Matchdays!$Q$7)+COUNTIFS(Matchdays!$G$2:$G$381,League_Standings!$C8,Matchdays!$J$2:$J$381,Matchdays!$Q$7)</f>
        <v>1</v>
      </c>
      <c r="H8">
        <f>COUNTIFS(Matchdays!$D$2:$D$381,League_Standings!$C8,Matchdays!$I$2:$I$381,Matchdays!$Q$8)+COUNTIFS(Matchdays!$G$2:$G$381,League_Standings!$C8,Matchdays!$J$2:$J$381,Matchdays!$Q$8)</f>
        <v>1</v>
      </c>
      <c r="I8">
        <f>SUMIF(Matchdays!$D$2:$D$381,League_Standings!$C8,Matchdays!$E$2:$E$381)+SUMIF(Matchdays!$G$2:$G$381,League_Standings!$C8,Matchdays!$F$2:$F$381)</f>
        <v>2</v>
      </c>
      <c r="J8">
        <f>SUMIF(Matchdays!$D$2:$D$381,League_Standings!$C8,Matchdays!$F$2:$F$381)+SUMIF(Matchdays!$G$2:$G$381,League_Standings!$C8,Matchdays!$E$2:$E$381)</f>
        <v>4</v>
      </c>
      <c r="K8">
        <f t="shared" si="0"/>
        <v>-2</v>
      </c>
    </row>
    <row r="9" spans="1:12" ht="21" customHeight="1" x14ac:dyDescent="0.25">
      <c r="A9" s="4">
        <v>8</v>
      </c>
      <c r="B9" s="14" t="e" vm="28">
        <f>_xlfn.IMAGE("https://seeklogo.com/images/C/crystal-palace-fc-logo-6F4DFE5EF9-seeklogo.com.png")</f>
        <v>#VALUE!</v>
      </c>
      <c r="C9" t="s">
        <v>19</v>
      </c>
      <c r="D9">
        <f>IFERROR(SUMIF(Matchdays!$D$2:$D$381,League_Standings!$C9,Matchdays!$I$2:$I$381)+SUMIF(Matchdays!$G$2:$G$381,League_Standings!$C9,Matchdays!$J$2:$J$381),0)</f>
        <v>3</v>
      </c>
      <c r="E9">
        <f>COUNTIFS(Matchdays!$D$2:$D$381,League_Standings!$C9,Matchdays!$E$2:$E$381,"&gt;=0")+COUNTIFS(Matchdays!$G$2:$G$381,League_Standings!$C9,Matchdays!$F$2:$F$381,"&gt;=0")</f>
        <v>2</v>
      </c>
      <c r="F9">
        <f>COUNTIFS(Matchdays!$D$2:$D$381,League_Standings!$C9,Matchdays!$I$2:$I$381,Matchdays!$Q$6)+COUNTIFS(Matchdays!$G$2:$G$381,League_Standings!$C9,Matchdays!$J$2:$J$381,Matchdays!$Q$6)</f>
        <v>1</v>
      </c>
      <c r="G9">
        <f>COUNTIFS(Matchdays!$D$2:$D$381,League_Standings!$C9,Matchdays!$I$2:$I$381,Matchdays!$Q$7)+COUNTIFS(Matchdays!$G$2:$G$381,League_Standings!$C9,Matchdays!$J$2:$J$381,Matchdays!$Q$7)</f>
        <v>0</v>
      </c>
      <c r="H9">
        <f>COUNTIFS(Matchdays!$D$2:$D$381,League_Standings!$C9,Matchdays!$I$2:$I$381,Matchdays!$Q$8)+COUNTIFS(Matchdays!$G$2:$G$381,League_Standings!$C9,Matchdays!$J$2:$J$381,Matchdays!$Q$8)</f>
        <v>1</v>
      </c>
      <c r="I9">
        <f>SUMIF(Matchdays!$D$2:$D$381,League_Standings!$C9,Matchdays!$E$2:$E$381)+SUMIF(Matchdays!$G$2:$G$381,League_Standings!$C9,Matchdays!$F$2:$F$381)</f>
        <v>1</v>
      </c>
      <c r="J9">
        <f>SUMIF(Matchdays!$D$2:$D$381,League_Standings!$C9,Matchdays!$F$2:$F$381)+SUMIF(Matchdays!$G$2:$G$381,League_Standings!$C9,Matchdays!$E$2:$E$381)</f>
        <v>1</v>
      </c>
      <c r="K9">
        <f t="shared" si="0"/>
        <v>0</v>
      </c>
    </row>
    <row r="10" spans="1:12" ht="21" customHeight="1" x14ac:dyDescent="0.25">
      <c r="A10" s="4">
        <v>9</v>
      </c>
      <c r="B10" s="14" t="e" vm="29">
        <f>_xlfn.IMAGE("https://seeklogo.com/images/E/everton-football-club-logo-2D8779FBA9-seeklogo.com.png")</f>
        <v>#VALUE!</v>
      </c>
      <c r="C10" t="s">
        <v>20</v>
      </c>
      <c r="D10">
        <f>IFERROR(SUMIF(Matchdays!$D$2:$D$381,League_Standings!$C10,Matchdays!$I$2:$I$381)+SUMIF(Matchdays!$G$2:$G$381,League_Standings!$C10,Matchdays!$J$2:$J$381),0)</f>
        <v>0</v>
      </c>
      <c r="E10">
        <f>COUNTIFS(Matchdays!$D$2:$D$381,League_Standings!$C10,Matchdays!$E$2:$E$381,"&gt;=0")+COUNTIFS(Matchdays!$G$2:$G$381,League_Standings!$C10,Matchdays!$F$2:$F$381,"&gt;=0")</f>
        <v>2</v>
      </c>
      <c r="F10">
        <f>COUNTIFS(Matchdays!$D$2:$D$381,League_Standings!$C10,Matchdays!$I$2:$I$381,Matchdays!$Q$6)+COUNTIFS(Matchdays!$G$2:$G$381,League_Standings!$C10,Matchdays!$J$2:$J$381,Matchdays!$Q$6)</f>
        <v>0</v>
      </c>
      <c r="G10">
        <f>COUNTIFS(Matchdays!$D$2:$D$381,League_Standings!$C10,Matchdays!$I$2:$I$381,Matchdays!$Q$7)+COUNTIFS(Matchdays!$G$2:$G$381,League_Standings!$C10,Matchdays!$J$2:$J$381,Matchdays!$Q$7)</f>
        <v>0</v>
      </c>
      <c r="H10">
        <f>COUNTIFS(Matchdays!$D$2:$D$381,League_Standings!$C10,Matchdays!$I$2:$I$381,Matchdays!$Q$8)+COUNTIFS(Matchdays!$G$2:$G$381,League_Standings!$C10,Matchdays!$J$2:$J$381,Matchdays!$Q$8)</f>
        <v>2</v>
      </c>
      <c r="I10">
        <f>SUMIF(Matchdays!$D$2:$D$381,League_Standings!$C10,Matchdays!$E$2:$E$381)+SUMIF(Matchdays!$G$2:$G$381,League_Standings!$C10,Matchdays!$F$2:$F$381)</f>
        <v>0</v>
      </c>
      <c r="J10">
        <f>SUMIF(Matchdays!$D$2:$D$381,League_Standings!$C10,Matchdays!$F$2:$F$381)+SUMIF(Matchdays!$G$2:$G$381,League_Standings!$C10,Matchdays!$E$2:$E$381)</f>
        <v>5</v>
      </c>
      <c r="K10">
        <f t="shared" si="0"/>
        <v>-5</v>
      </c>
    </row>
    <row r="11" spans="1:12" ht="21" customHeight="1" x14ac:dyDescent="0.25">
      <c r="A11" s="4">
        <v>10</v>
      </c>
      <c r="B11" s="14" t="e" vm="30">
        <f>_xlfn.IMAGE("https://seeklogo.com/images/F/fulham-fc-logo-EBBC39136A-seeklogo.com.png")</f>
        <v>#VALUE!</v>
      </c>
      <c r="C11" t="s">
        <v>21</v>
      </c>
      <c r="D11">
        <f>IFERROR(SUMIF(Matchdays!$D$2:$D$381,League_Standings!$C11,Matchdays!$I$2:$I$381)+SUMIF(Matchdays!$G$2:$G$381,League_Standings!$C11,Matchdays!$J$2:$J$381),0)</f>
        <v>3</v>
      </c>
      <c r="E11">
        <f>COUNTIFS(Matchdays!$D$2:$D$381,League_Standings!$C11,Matchdays!$E$2:$E$381,"&gt;=0")+COUNTIFS(Matchdays!$G$2:$G$381,League_Standings!$C11,Matchdays!$F$2:$F$381,"&gt;=0")</f>
        <v>2</v>
      </c>
      <c r="F11">
        <f>COUNTIFS(Matchdays!$D$2:$D$381,League_Standings!$C11,Matchdays!$I$2:$I$381,Matchdays!$Q$6)+COUNTIFS(Matchdays!$G$2:$G$381,League_Standings!$C11,Matchdays!$J$2:$J$381,Matchdays!$Q$6)</f>
        <v>1</v>
      </c>
      <c r="G11">
        <f>COUNTIFS(Matchdays!$D$2:$D$381,League_Standings!$C11,Matchdays!$I$2:$I$381,Matchdays!$Q$7)+COUNTIFS(Matchdays!$G$2:$G$381,League_Standings!$C11,Matchdays!$J$2:$J$381,Matchdays!$Q$7)</f>
        <v>0</v>
      </c>
      <c r="H11">
        <f>COUNTIFS(Matchdays!$D$2:$D$381,League_Standings!$C11,Matchdays!$I$2:$I$381,Matchdays!$Q$8)+COUNTIFS(Matchdays!$G$2:$G$381,League_Standings!$C11,Matchdays!$J$2:$J$381,Matchdays!$Q$8)</f>
        <v>1</v>
      </c>
      <c r="I11">
        <f>SUMIF(Matchdays!$D$2:$D$381,League_Standings!$C11,Matchdays!$E$2:$E$381)+SUMIF(Matchdays!$G$2:$G$381,League_Standings!$C11,Matchdays!$F$2:$F$381)</f>
        <v>1</v>
      </c>
      <c r="J11">
        <f>SUMIF(Matchdays!$D$2:$D$381,League_Standings!$C11,Matchdays!$F$2:$F$381)+SUMIF(Matchdays!$G$2:$G$381,League_Standings!$C11,Matchdays!$E$2:$E$381)</f>
        <v>3</v>
      </c>
      <c r="K11">
        <f t="shared" si="0"/>
        <v>-2</v>
      </c>
    </row>
    <row r="12" spans="1:12" ht="21" customHeight="1" x14ac:dyDescent="0.25">
      <c r="A12" s="4">
        <v>11</v>
      </c>
      <c r="B12" s="14" t="e" vm="31">
        <f>_xlfn.IMAGE("https://seeklogo.com/images/L/liverpool-fc-logo-3B886CFE17-seeklogo.com.png")</f>
        <v>#VALUE!</v>
      </c>
      <c r="C12" t="s">
        <v>22</v>
      </c>
      <c r="D12">
        <f>IFERROR(SUMIF(Matchdays!$D$2:$D$381,League_Standings!$C12,Matchdays!$I$2:$I$381)+SUMIF(Matchdays!$G$2:$G$381,League_Standings!$C12,Matchdays!$J$2:$J$381),0)</f>
        <v>4</v>
      </c>
      <c r="E12">
        <f>COUNTIFS(Matchdays!$D$2:$D$381,League_Standings!$C12,Matchdays!$E$2:$E$381,"&gt;=0")+COUNTIFS(Matchdays!$G$2:$G$381,League_Standings!$C12,Matchdays!$F$2:$F$381,"&gt;=0")</f>
        <v>2</v>
      </c>
      <c r="F12">
        <f>COUNTIFS(Matchdays!$D$2:$D$381,League_Standings!$C12,Matchdays!$I$2:$I$381,Matchdays!$Q$6)+COUNTIFS(Matchdays!$G$2:$G$381,League_Standings!$C12,Matchdays!$J$2:$J$381,Matchdays!$Q$6)</f>
        <v>1</v>
      </c>
      <c r="G12">
        <f>COUNTIFS(Matchdays!$D$2:$D$381,League_Standings!$C12,Matchdays!$I$2:$I$381,Matchdays!$Q$7)+COUNTIFS(Matchdays!$G$2:$G$381,League_Standings!$C12,Matchdays!$J$2:$J$381,Matchdays!$Q$7)</f>
        <v>1</v>
      </c>
      <c r="H12">
        <f>COUNTIFS(Matchdays!$D$2:$D$381,League_Standings!$C12,Matchdays!$I$2:$I$381,Matchdays!$Q$8)+COUNTIFS(Matchdays!$G$2:$G$381,League_Standings!$C12,Matchdays!$J$2:$J$381,Matchdays!$Q$8)</f>
        <v>0</v>
      </c>
      <c r="I12">
        <f>SUMIF(Matchdays!$D$2:$D$381,League_Standings!$C12,Matchdays!$E$2:$E$381)+SUMIF(Matchdays!$G$2:$G$381,League_Standings!$C12,Matchdays!$F$2:$F$381)</f>
        <v>4</v>
      </c>
      <c r="J12">
        <f>SUMIF(Matchdays!$D$2:$D$381,League_Standings!$C12,Matchdays!$F$2:$F$381)+SUMIF(Matchdays!$G$2:$G$381,League_Standings!$C12,Matchdays!$E$2:$E$381)</f>
        <v>2</v>
      </c>
      <c r="K12">
        <f t="shared" si="0"/>
        <v>2</v>
      </c>
    </row>
    <row r="13" spans="1:12" ht="21" customHeight="1" x14ac:dyDescent="0.25">
      <c r="A13" s="4">
        <v>12</v>
      </c>
      <c r="B13" s="14" t="e" vm="32">
        <f>_xlfn.IMAGE("https://seeklogo.com/images/L/luton-town-fc-logo-5DAEC5833E-seeklogo.com.png")</f>
        <v>#VALUE!</v>
      </c>
      <c r="C13" t="s">
        <v>23</v>
      </c>
      <c r="D13">
        <f>IFERROR(SUMIF(Matchdays!$D$2:$D$381,League_Standings!$C13,Matchdays!$I$2:$I$381)+SUMIF(Matchdays!$G$2:$G$381,League_Standings!$C13,Matchdays!$J$2:$J$381),0)</f>
        <v>0</v>
      </c>
      <c r="E13">
        <f>COUNTIFS(Matchdays!$D$2:$D$381,League_Standings!$C13,Matchdays!$E$2:$E$381,"&gt;=0")+COUNTIFS(Matchdays!$G$2:$G$381,League_Standings!$C13,Matchdays!$F$2:$F$381,"&gt;=0")</f>
        <v>1</v>
      </c>
      <c r="F13">
        <f>COUNTIFS(Matchdays!$D$2:$D$381,League_Standings!$C13,Matchdays!$I$2:$I$381,Matchdays!$Q$6)+COUNTIFS(Matchdays!$G$2:$G$381,League_Standings!$C13,Matchdays!$J$2:$J$381,Matchdays!$Q$6)</f>
        <v>0</v>
      </c>
      <c r="G13">
        <f>COUNTIFS(Matchdays!$D$2:$D$381,League_Standings!$C13,Matchdays!$I$2:$I$381,Matchdays!$Q$7)+COUNTIFS(Matchdays!$G$2:$G$381,League_Standings!$C13,Matchdays!$J$2:$J$381,Matchdays!$Q$7)</f>
        <v>0</v>
      </c>
      <c r="H13">
        <f>COUNTIFS(Matchdays!$D$2:$D$381,League_Standings!$C13,Matchdays!$I$2:$I$381,Matchdays!$Q$8)+COUNTIFS(Matchdays!$G$2:$G$381,League_Standings!$C13,Matchdays!$J$2:$J$381,Matchdays!$Q$8)</f>
        <v>1</v>
      </c>
      <c r="I13">
        <f>SUMIF(Matchdays!$D$2:$D$381,League_Standings!$C13,Matchdays!$E$2:$E$381)+SUMIF(Matchdays!$G$2:$G$381,League_Standings!$C13,Matchdays!$F$2:$F$381)</f>
        <v>1</v>
      </c>
      <c r="J13">
        <f>SUMIF(Matchdays!$D$2:$D$381,League_Standings!$C13,Matchdays!$F$2:$F$381)+SUMIF(Matchdays!$G$2:$G$381,League_Standings!$C13,Matchdays!$E$2:$E$381)</f>
        <v>4</v>
      </c>
      <c r="K13">
        <f t="shared" si="0"/>
        <v>-3</v>
      </c>
    </row>
    <row r="14" spans="1:12" ht="21" customHeight="1" x14ac:dyDescent="0.25">
      <c r="A14" s="4">
        <v>13</v>
      </c>
      <c r="B14" s="14" t="e" vm="33">
        <f>_xlfn.IMAGE("https://seeklogo.com/images/M/manchester-city-fc-new-logo-4C45133019-seeklogo.com.png")</f>
        <v>#VALUE!</v>
      </c>
      <c r="C14" t="s">
        <v>24</v>
      </c>
      <c r="D14">
        <f>IFERROR(SUMIF(Matchdays!$D$2:$D$381,League_Standings!$C14,Matchdays!$I$2:$I$381)+SUMIF(Matchdays!$G$2:$G$381,League_Standings!$C14,Matchdays!$J$2:$J$381),0)</f>
        <v>6</v>
      </c>
      <c r="E14">
        <f>COUNTIFS(Matchdays!$D$2:$D$381,League_Standings!$C14,Matchdays!$E$2:$E$381,"&gt;=0")+COUNTIFS(Matchdays!$G$2:$G$381,League_Standings!$C14,Matchdays!$F$2:$F$381,"&gt;=0")</f>
        <v>2</v>
      </c>
      <c r="F14">
        <f>COUNTIFS(Matchdays!$D$2:$D$381,League_Standings!$C14,Matchdays!$I$2:$I$381,Matchdays!$Q$6)+COUNTIFS(Matchdays!$G$2:$G$381,League_Standings!$C14,Matchdays!$J$2:$J$381,Matchdays!$Q$6)</f>
        <v>2</v>
      </c>
      <c r="G14">
        <f>COUNTIFS(Matchdays!$D$2:$D$381,League_Standings!$C14,Matchdays!$I$2:$I$381,Matchdays!$Q$7)+COUNTIFS(Matchdays!$G$2:$G$381,League_Standings!$C14,Matchdays!$J$2:$J$381,Matchdays!$Q$7)</f>
        <v>0</v>
      </c>
      <c r="H14">
        <f>COUNTIFS(Matchdays!$D$2:$D$381,League_Standings!$C14,Matchdays!$I$2:$I$381,Matchdays!$Q$8)+COUNTIFS(Matchdays!$G$2:$G$381,League_Standings!$C14,Matchdays!$J$2:$J$381,Matchdays!$Q$8)</f>
        <v>0</v>
      </c>
      <c r="I14">
        <f>SUMIF(Matchdays!$D$2:$D$381,League_Standings!$C14,Matchdays!$E$2:$E$381)+SUMIF(Matchdays!$G$2:$G$381,League_Standings!$C14,Matchdays!$F$2:$F$381)</f>
        <v>4</v>
      </c>
      <c r="J14">
        <f>SUMIF(Matchdays!$D$2:$D$381,League_Standings!$C14,Matchdays!$F$2:$F$381)+SUMIF(Matchdays!$G$2:$G$381,League_Standings!$C14,Matchdays!$E$2:$E$381)</f>
        <v>0</v>
      </c>
      <c r="K14">
        <f t="shared" si="0"/>
        <v>4</v>
      </c>
    </row>
    <row r="15" spans="1:12" ht="21" customHeight="1" x14ac:dyDescent="0.25">
      <c r="A15" s="4">
        <v>14</v>
      </c>
      <c r="B15" s="14" t="e" vm="34">
        <f>_xlfn.IMAGE("https://seeklogo.com/images/B/budweiser-manchester-united-logo-445EABCADA-seeklogo.com.png")</f>
        <v>#VALUE!</v>
      </c>
      <c r="C15" t="s">
        <v>25</v>
      </c>
      <c r="D15">
        <f>IFERROR(SUMIF(Matchdays!$D$2:$D$381,League_Standings!$C15,Matchdays!$I$2:$I$381)+SUMIF(Matchdays!$G$2:$G$381,League_Standings!$C15,Matchdays!$J$2:$J$381),0)</f>
        <v>3</v>
      </c>
      <c r="E15">
        <f>COUNTIFS(Matchdays!$D$2:$D$381,League_Standings!$C15,Matchdays!$E$2:$E$381,"&gt;=0")+COUNTIFS(Matchdays!$G$2:$G$381,League_Standings!$C15,Matchdays!$F$2:$F$381,"&gt;=0")</f>
        <v>2</v>
      </c>
      <c r="F15">
        <f>COUNTIFS(Matchdays!$D$2:$D$381,League_Standings!$C15,Matchdays!$I$2:$I$381,Matchdays!$Q$6)+COUNTIFS(Matchdays!$G$2:$G$381,League_Standings!$C15,Matchdays!$J$2:$J$381,Matchdays!$Q$6)</f>
        <v>1</v>
      </c>
      <c r="G15">
        <f>COUNTIFS(Matchdays!$D$2:$D$381,League_Standings!$C15,Matchdays!$I$2:$I$381,Matchdays!$Q$7)+COUNTIFS(Matchdays!$G$2:$G$381,League_Standings!$C15,Matchdays!$J$2:$J$381,Matchdays!$Q$7)</f>
        <v>0</v>
      </c>
      <c r="H15">
        <f>COUNTIFS(Matchdays!$D$2:$D$381,League_Standings!$C15,Matchdays!$I$2:$I$381,Matchdays!$Q$8)+COUNTIFS(Matchdays!$G$2:$G$381,League_Standings!$C15,Matchdays!$J$2:$J$381,Matchdays!$Q$8)</f>
        <v>1</v>
      </c>
      <c r="I15">
        <f>SUMIF(Matchdays!$D$2:$D$381,League_Standings!$C15,Matchdays!$E$2:$E$381)+SUMIF(Matchdays!$G$2:$G$381,League_Standings!$C15,Matchdays!$F$2:$F$381)</f>
        <v>1</v>
      </c>
      <c r="J15">
        <f>SUMIF(Matchdays!$D$2:$D$381,League_Standings!$C15,Matchdays!$F$2:$F$381)+SUMIF(Matchdays!$G$2:$G$381,League_Standings!$C15,Matchdays!$E$2:$E$381)</f>
        <v>2</v>
      </c>
      <c r="K15">
        <f t="shared" si="0"/>
        <v>-1</v>
      </c>
    </row>
    <row r="16" spans="1:12" ht="21" customHeight="1" x14ac:dyDescent="0.25">
      <c r="A16" s="4">
        <v>15</v>
      </c>
      <c r="B16" s="14" t="e" vm="35">
        <f>_xlfn.IMAGE("https://seeklogo.com/images/N/newcastle-utd-fc-logo-9A813A7446-seeklogo.com.png")</f>
        <v>#VALUE!</v>
      </c>
      <c r="C16" t="s">
        <v>26</v>
      </c>
      <c r="D16">
        <f>IFERROR(SUMIF(Matchdays!$D$2:$D$381,League_Standings!$C16,Matchdays!$I$2:$I$381)+SUMIF(Matchdays!$G$2:$G$381,League_Standings!$C16,Matchdays!$J$2:$J$381),0)</f>
        <v>3</v>
      </c>
      <c r="E16">
        <f>COUNTIFS(Matchdays!$D$2:$D$381,League_Standings!$C16,Matchdays!$E$2:$E$381,"&gt;=0")+COUNTIFS(Matchdays!$G$2:$G$381,League_Standings!$C16,Matchdays!$F$2:$F$381,"&gt;=0")</f>
        <v>2</v>
      </c>
      <c r="F16">
        <f>COUNTIFS(Matchdays!$D$2:$D$381,League_Standings!$C16,Matchdays!$I$2:$I$381,Matchdays!$Q$6)+COUNTIFS(Matchdays!$G$2:$G$381,League_Standings!$C16,Matchdays!$J$2:$J$381,Matchdays!$Q$6)</f>
        <v>1</v>
      </c>
      <c r="G16">
        <f>COUNTIFS(Matchdays!$D$2:$D$381,League_Standings!$C16,Matchdays!$I$2:$I$381,Matchdays!$Q$7)+COUNTIFS(Matchdays!$G$2:$G$381,League_Standings!$C16,Matchdays!$J$2:$J$381,Matchdays!$Q$7)</f>
        <v>0</v>
      </c>
      <c r="H16">
        <f>COUNTIFS(Matchdays!$D$2:$D$381,League_Standings!$C16,Matchdays!$I$2:$I$381,Matchdays!$Q$8)+COUNTIFS(Matchdays!$G$2:$G$381,League_Standings!$C16,Matchdays!$J$2:$J$381,Matchdays!$Q$8)</f>
        <v>1</v>
      </c>
      <c r="I16">
        <f>SUMIF(Matchdays!$D$2:$D$381,League_Standings!$C16,Matchdays!$E$2:$E$381)+SUMIF(Matchdays!$G$2:$G$381,League_Standings!$C16,Matchdays!$F$2:$F$381)</f>
        <v>5</v>
      </c>
      <c r="J16">
        <f>SUMIF(Matchdays!$D$2:$D$381,League_Standings!$C16,Matchdays!$F$2:$F$381)+SUMIF(Matchdays!$G$2:$G$381,League_Standings!$C16,Matchdays!$E$2:$E$381)</f>
        <v>2</v>
      </c>
      <c r="K16">
        <f t="shared" si="0"/>
        <v>3</v>
      </c>
    </row>
    <row r="17" spans="1:11" ht="21" customHeight="1" x14ac:dyDescent="0.25">
      <c r="A17" s="4">
        <v>16</v>
      </c>
      <c r="B17" s="14" t="e" vm="36">
        <f>_xlfn.IMAGE("https://seeklogo.com/images/N/nottingham-forest-logo-34EC0D2B28-seeklogo.com.png")</f>
        <v>#VALUE!</v>
      </c>
      <c r="C17" t="s">
        <v>27</v>
      </c>
      <c r="D17">
        <f>IFERROR(SUMIF(Matchdays!$D$2:$D$381,League_Standings!$C17,Matchdays!$I$2:$I$381)+SUMIF(Matchdays!$G$2:$G$381,League_Standings!$C17,Matchdays!$J$2:$J$381),0)</f>
        <v>3</v>
      </c>
      <c r="E17">
        <f>COUNTIFS(Matchdays!$D$2:$D$381,League_Standings!$C17,Matchdays!$E$2:$E$381,"&gt;=0")+COUNTIFS(Matchdays!$G$2:$G$381,League_Standings!$C17,Matchdays!$F$2:$F$381,"&gt;=0")</f>
        <v>2</v>
      </c>
      <c r="F17">
        <f>COUNTIFS(Matchdays!$D$2:$D$381,League_Standings!$C17,Matchdays!$I$2:$I$381,Matchdays!$Q$6)+COUNTIFS(Matchdays!$G$2:$G$381,League_Standings!$C17,Matchdays!$J$2:$J$381,Matchdays!$Q$6)</f>
        <v>1</v>
      </c>
      <c r="G17">
        <f>COUNTIFS(Matchdays!$D$2:$D$381,League_Standings!$C17,Matchdays!$I$2:$I$381,Matchdays!$Q$7)+COUNTIFS(Matchdays!$G$2:$G$381,League_Standings!$C17,Matchdays!$J$2:$J$381,Matchdays!$Q$7)</f>
        <v>0</v>
      </c>
      <c r="H17">
        <f>COUNTIFS(Matchdays!$D$2:$D$381,League_Standings!$C17,Matchdays!$I$2:$I$381,Matchdays!$Q$8)+COUNTIFS(Matchdays!$G$2:$G$381,League_Standings!$C17,Matchdays!$J$2:$J$381,Matchdays!$Q$8)</f>
        <v>1</v>
      </c>
      <c r="I17">
        <f>SUMIF(Matchdays!$D$2:$D$381,League_Standings!$C17,Matchdays!$E$2:$E$381)+SUMIF(Matchdays!$G$2:$G$381,League_Standings!$C17,Matchdays!$F$2:$F$381)</f>
        <v>3</v>
      </c>
      <c r="J17">
        <f>SUMIF(Matchdays!$D$2:$D$381,League_Standings!$C17,Matchdays!$F$2:$F$381)+SUMIF(Matchdays!$G$2:$G$381,League_Standings!$C17,Matchdays!$E$2:$E$381)</f>
        <v>3</v>
      </c>
      <c r="K17">
        <f t="shared" si="0"/>
        <v>0</v>
      </c>
    </row>
    <row r="18" spans="1:11" ht="21" customHeight="1" x14ac:dyDescent="0.25">
      <c r="A18" s="4">
        <v>17</v>
      </c>
      <c r="B18" s="14" t="e" vm="37">
        <f>_xlfn.IMAGE("https://seeklogo.com/images/S/sheffield-utd-fc-logo-CD59BF0954-seeklogo.com.png")</f>
        <v>#VALUE!</v>
      </c>
      <c r="C18" t="s">
        <v>28</v>
      </c>
      <c r="D18">
        <f>IFERROR(SUMIF(Matchdays!$D$2:$D$381,League_Standings!$C18,Matchdays!$I$2:$I$381)+SUMIF(Matchdays!$G$2:$G$381,League_Standings!$C18,Matchdays!$J$2:$J$381),0)</f>
        <v>0</v>
      </c>
      <c r="E18">
        <f>COUNTIFS(Matchdays!$D$2:$D$381,League_Standings!$C18,Matchdays!$E$2:$E$381,"&gt;=0")+COUNTIFS(Matchdays!$G$2:$G$381,League_Standings!$C18,Matchdays!$F$2:$F$381,"&gt;=0")</f>
        <v>2</v>
      </c>
      <c r="F18">
        <f>COUNTIFS(Matchdays!$D$2:$D$381,League_Standings!$C18,Matchdays!$I$2:$I$381,Matchdays!$Q$6)+COUNTIFS(Matchdays!$G$2:$G$381,League_Standings!$C18,Matchdays!$J$2:$J$381,Matchdays!$Q$6)</f>
        <v>0</v>
      </c>
      <c r="G18">
        <f>COUNTIFS(Matchdays!$D$2:$D$381,League_Standings!$C18,Matchdays!$I$2:$I$381,Matchdays!$Q$7)+COUNTIFS(Matchdays!$G$2:$G$381,League_Standings!$C18,Matchdays!$J$2:$J$381,Matchdays!$Q$7)</f>
        <v>0</v>
      </c>
      <c r="H18">
        <f>COUNTIFS(Matchdays!$D$2:$D$381,League_Standings!$C18,Matchdays!$I$2:$I$381,Matchdays!$Q$8)+COUNTIFS(Matchdays!$G$2:$G$381,League_Standings!$C18,Matchdays!$J$2:$J$381,Matchdays!$Q$8)</f>
        <v>2</v>
      </c>
      <c r="I18">
        <f>SUMIF(Matchdays!$D$2:$D$381,League_Standings!$C18,Matchdays!$E$2:$E$381)+SUMIF(Matchdays!$G$2:$G$381,League_Standings!$C18,Matchdays!$F$2:$F$381)</f>
        <v>1</v>
      </c>
      <c r="J18">
        <f>SUMIF(Matchdays!$D$2:$D$381,League_Standings!$C18,Matchdays!$F$2:$F$381)+SUMIF(Matchdays!$G$2:$G$381,League_Standings!$C18,Matchdays!$E$2:$E$381)</f>
        <v>3</v>
      </c>
      <c r="K18">
        <f t="shared" si="0"/>
        <v>-2</v>
      </c>
    </row>
    <row r="19" spans="1:11" ht="21" customHeight="1" x14ac:dyDescent="0.25">
      <c r="A19" s="4">
        <v>18</v>
      </c>
      <c r="B19" s="14" t="e" vm="38">
        <f>_xlfn.IMAGE("https://seeklogo.com/images/T/tottenham-hotspur-fc-logo-E10FF6C506-seeklogo.com.png")</f>
        <v>#VALUE!</v>
      </c>
      <c r="C19" t="s">
        <v>29</v>
      </c>
      <c r="D19">
        <f>IFERROR(SUMIF(Matchdays!$D$2:$D$381,League_Standings!$C19,Matchdays!$I$2:$I$381)+SUMIF(Matchdays!$G$2:$G$381,League_Standings!$C19,Matchdays!$J$2:$J$381),0)</f>
        <v>4</v>
      </c>
      <c r="E19">
        <f>COUNTIFS(Matchdays!$D$2:$D$381,League_Standings!$C19,Matchdays!$E$2:$E$381,"&gt;=0")+COUNTIFS(Matchdays!$G$2:$G$381,League_Standings!$C19,Matchdays!$F$2:$F$381,"&gt;=0")</f>
        <v>2</v>
      </c>
      <c r="F19">
        <f>COUNTIFS(Matchdays!$D$2:$D$381,League_Standings!$C19,Matchdays!$I$2:$I$381,Matchdays!$Q$6)+COUNTIFS(Matchdays!$G$2:$G$381,League_Standings!$C19,Matchdays!$J$2:$J$381,Matchdays!$Q$6)</f>
        <v>1</v>
      </c>
      <c r="G19">
        <f>COUNTIFS(Matchdays!$D$2:$D$381,League_Standings!$C19,Matchdays!$I$2:$I$381,Matchdays!$Q$7)+COUNTIFS(Matchdays!$G$2:$G$381,League_Standings!$C19,Matchdays!$J$2:$J$381,Matchdays!$Q$7)</f>
        <v>1</v>
      </c>
      <c r="H19">
        <f>COUNTIFS(Matchdays!$D$2:$D$381,League_Standings!$C19,Matchdays!$I$2:$I$381,Matchdays!$Q$8)+COUNTIFS(Matchdays!$G$2:$G$381,League_Standings!$C19,Matchdays!$J$2:$J$381,Matchdays!$Q$8)</f>
        <v>0</v>
      </c>
      <c r="I19">
        <f>SUMIF(Matchdays!$D$2:$D$381,League_Standings!$C19,Matchdays!$E$2:$E$381)+SUMIF(Matchdays!$G$2:$G$381,League_Standings!$C19,Matchdays!$F$2:$F$381)</f>
        <v>4</v>
      </c>
      <c r="J19">
        <f>SUMIF(Matchdays!$D$2:$D$381,League_Standings!$C19,Matchdays!$F$2:$F$381)+SUMIF(Matchdays!$G$2:$G$381,League_Standings!$C19,Matchdays!$E$2:$E$381)</f>
        <v>2</v>
      </c>
      <c r="K19">
        <f t="shared" si="0"/>
        <v>2</v>
      </c>
    </row>
    <row r="20" spans="1:11" ht="21" customHeight="1" x14ac:dyDescent="0.25">
      <c r="A20" s="5">
        <v>19</v>
      </c>
      <c r="B20" s="14" t="e" vm="39">
        <f>_xlfn.IMAGE("https://seeklogo.com/images/W/west-ham-united-logo-87BDCFD2AB-seeklogo.com.png")</f>
        <v>#VALUE!</v>
      </c>
      <c r="C20" t="s">
        <v>30</v>
      </c>
      <c r="D20">
        <f>IFERROR(SUMIF(Matchdays!$D$2:$D$381,League_Standings!$C20,Matchdays!$I$2:$I$381)+SUMIF(Matchdays!$G$2:$G$381,League_Standings!$C20,Matchdays!$J$2:$J$381),0)</f>
        <v>4</v>
      </c>
      <c r="E20">
        <f>COUNTIFS(Matchdays!$D$2:$D$381,League_Standings!$C20,Matchdays!$E$2:$E$381,"&gt;=0")+COUNTIFS(Matchdays!$G$2:$G$381,League_Standings!$C20,Matchdays!$F$2:$F$381,"&gt;=0")</f>
        <v>2</v>
      </c>
      <c r="F20">
        <f>COUNTIFS(Matchdays!$D$2:$D$381,League_Standings!$C20,Matchdays!$I$2:$I$381,Matchdays!$Q$6)+COUNTIFS(Matchdays!$G$2:$G$381,League_Standings!$C20,Matchdays!$J$2:$J$381,Matchdays!$Q$6)</f>
        <v>1</v>
      </c>
      <c r="G20">
        <f>COUNTIFS(Matchdays!$D$2:$D$381,League_Standings!$C20,Matchdays!$I$2:$I$381,Matchdays!$Q$7)+COUNTIFS(Matchdays!$G$2:$G$381,League_Standings!$C20,Matchdays!$J$2:$J$381,Matchdays!$Q$7)</f>
        <v>1</v>
      </c>
      <c r="H20">
        <f>COUNTIFS(Matchdays!$D$2:$D$381,League_Standings!$C20,Matchdays!$I$2:$I$381,Matchdays!$Q$8)+COUNTIFS(Matchdays!$G$2:$G$381,League_Standings!$C20,Matchdays!$J$2:$J$381,Matchdays!$Q$8)</f>
        <v>0</v>
      </c>
      <c r="I20">
        <f>SUMIF(Matchdays!$D$2:$D$381,League_Standings!$C20,Matchdays!$E$2:$E$381)+SUMIF(Matchdays!$G$2:$G$381,League_Standings!$C20,Matchdays!$F$2:$F$381)</f>
        <v>4</v>
      </c>
      <c r="J20">
        <f>SUMIF(Matchdays!$D$2:$D$381,League_Standings!$C20,Matchdays!$F$2:$F$381)+SUMIF(Matchdays!$G$2:$G$381,League_Standings!$C20,Matchdays!$E$2:$E$381)</f>
        <v>2</v>
      </c>
      <c r="K20">
        <f t="shared" si="0"/>
        <v>2</v>
      </c>
    </row>
    <row r="21" spans="1:11" ht="21" customHeight="1" x14ac:dyDescent="0.25">
      <c r="A21" s="5">
        <v>20</v>
      </c>
      <c r="B21" s="14" t="e" vm="40">
        <f>_xlfn.IMAGE("https://seeklogo.com/images/W/wolves-logo-54BADC5EB5-seeklogo.com.png")</f>
        <v>#VALUE!</v>
      </c>
      <c r="C21" t="s">
        <v>31</v>
      </c>
      <c r="D21">
        <f>IFERROR(SUMIF(Matchdays!$D$2:$D$381,League_Standings!$C21,Matchdays!$I$2:$I$381)+SUMIF(Matchdays!$G$2:$G$381,League_Standings!$C21,Matchdays!$J$2:$J$381),0)</f>
        <v>0</v>
      </c>
      <c r="E21">
        <f>COUNTIFS(Matchdays!$D$2:$D$381,League_Standings!$C21,Matchdays!$E$2:$E$381,"&gt;=0")+COUNTIFS(Matchdays!$G$2:$G$381,League_Standings!$C21,Matchdays!$F$2:$F$381,"&gt;=0")</f>
        <v>2</v>
      </c>
      <c r="F21">
        <f>COUNTIFS(Matchdays!$D$2:$D$381,League_Standings!$C21,Matchdays!$I$2:$I$381,Matchdays!$Q$6)+COUNTIFS(Matchdays!$G$2:$G$381,League_Standings!$C21,Matchdays!$J$2:$J$381,Matchdays!$Q$6)</f>
        <v>0</v>
      </c>
      <c r="G21">
        <f>COUNTIFS(Matchdays!$D$2:$D$381,League_Standings!$C21,Matchdays!$I$2:$I$381,Matchdays!$Q$7)+COUNTIFS(Matchdays!$G$2:$G$381,League_Standings!$C21,Matchdays!$J$2:$J$381,Matchdays!$Q$7)</f>
        <v>0</v>
      </c>
      <c r="H21">
        <f>COUNTIFS(Matchdays!$D$2:$D$381,League_Standings!$C21,Matchdays!$I$2:$I$381,Matchdays!$Q$8)+COUNTIFS(Matchdays!$G$2:$G$381,League_Standings!$C21,Matchdays!$J$2:$J$381,Matchdays!$Q$8)</f>
        <v>2</v>
      </c>
      <c r="I21">
        <f>SUMIF(Matchdays!$D$2:$D$381,League_Standings!$C21,Matchdays!$E$2:$E$381)+SUMIF(Matchdays!$G$2:$G$381,League_Standings!$C21,Matchdays!$F$2:$F$381)</f>
        <v>1</v>
      </c>
      <c r="J21">
        <f>SUMIF(Matchdays!$D$2:$D$381,League_Standings!$C21,Matchdays!$F$2:$F$381)+SUMIF(Matchdays!$G$2:$G$381,League_Standings!$C21,Matchdays!$E$2:$E$381)</f>
        <v>5</v>
      </c>
      <c r="K21">
        <f t="shared" si="0"/>
        <v>-4</v>
      </c>
    </row>
    <row r="22" spans="1:11" ht="21" customHeight="1" x14ac:dyDescent="0.25">
      <c r="A22" s="14"/>
    </row>
    <row r="25" spans="1:11" x14ac:dyDescent="0.25">
      <c r="B25" s="14"/>
    </row>
    <row r="27" spans="1:11" x14ac:dyDescent="0.25">
      <c r="C2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2"/>
  <sheetViews>
    <sheetView workbookViewId="0">
      <selection activeCell="D2" sqref="D2"/>
    </sheetView>
  </sheetViews>
  <sheetFormatPr baseColWidth="10" defaultRowHeight="15" x14ac:dyDescent="0.25"/>
  <cols>
    <col min="1" max="2" width="13.140625" customWidth="1"/>
    <col min="3" max="3" width="48.85546875" bestFit="1" customWidth="1"/>
    <col min="4" max="4" width="25.85546875" bestFit="1" customWidth="1"/>
    <col min="5" max="5" width="14.140625" style="17" bestFit="1" customWidth="1"/>
    <col min="6" max="6" width="13.7109375" style="17" bestFit="1" customWidth="1"/>
    <col min="7" max="7" width="25.85546875" bestFit="1" customWidth="1"/>
    <col min="8" max="8" width="28.42578125" bestFit="1" customWidth="1"/>
    <col min="9" max="9" width="11.85546875" style="12" bestFit="1" customWidth="1"/>
    <col min="10" max="10" width="11.85546875" bestFit="1" customWidth="1"/>
    <col min="11" max="12" width="11.85546875" customWidth="1"/>
    <col min="13" max="13" width="10.42578125" customWidth="1"/>
    <col min="14" max="14" width="13.42578125" bestFit="1" customWidth="1"/>
    <col min="16" max="16" width="12.5703125" bestFit="1" customWidth="1"/>
  </cols>
  <sheetData>
    <row r="1" spans="1:1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s="12" t="s">
        <v>40</v>
      </c>
      <c r="J1" t="s">
        <v>41</v>
      </c>
    </row>
    <row r="2" spans="1:17" x14ac:dyDescent="0.25">
      <c r="A2" s="13">
        <f t="array" ref="A2:A381">ROUNDDOWN(_xlfn.SEQUENCE(380,1,1,0.1),0)</f>
        <v>1</v>
      </c>
      <c r="B2" s="9" t="str">
        <f>Fixtures!B2</f>
        <v>11/08/2023</v>
      </c>
      <c r="C2" s="14" t="str">
        <f t="shared" ref="C2:C65" si="0">CONCATENATE(D2," ","-"," ",G2)</f>
        <v>Burnley FC - Manchester City</v>
      </c>
      <c r="D2" s="10" t="str">
        <f>Fixtures!C2</f>
        <v>Burnley FC</v>
      </c>
      <c r="E2" s="17">
        <f t="shared" ref="E2:E65" si="1">IF(L2&lt;&gt;"",VALUE(L2),"")</f>
        <v>0</v>
      </c>
      <c r="F2" s="17">
        <f t="shared" ref="F2:F65" si="2">IF(M2&lt;&gt;"",VALUE(M2),"")</f>
        <v>3</v>
      </c>
      <c r="G2" s="10" t="str">
        <f>Fixtures!D2</f>
        <v>Manchester City</v>
      </c>
      <c r="H2" t="str">
        <f>_xlfn.XLOOKUP($D2,Fixtures!$L$8:$L$27,Fixtures!$M$8:$M$27,"",0,1)</f>
        <v>Turf Moor</v>
      </c>
      <c r="I2" s="12">
        <f t="array" ref="I2">IF(E2=""," ",_xlfn.IFS(E2&gt;F2,Fixtures!$P$10,E2=F2,Fixtures!$P$11,E2&lt;F2,Fixtures!$P$12))</f>
        <v>0</v>
      </c>
      <c r="J2">
        <f t="array" ref="J2">IF(E2=""," ",_xlfn.IFS(E2&lt;F2,Fixtures!$P$10,E2=F2,Fixtures!$P$11,E2&gt;F2,Fixtures!$P$12))</f>
        <v>3</v>
      </c>
      <c r="L2" t="str">
        <f>IF(Pruebas!F2&lt;&gt;"",Pruebas!F2,"")</f>
        <v>0</v>
      </c>
      <c r="M2" t="str">
        <f>IF(Pruebas!G2&lt;&gt;"",Pruebas!G2,"")</f>
        <v>3</v>
      </c>
    </row>
    <row r="3" spans="1:17" x14ac:dyDescent="0.25">
      <c r="A3" s="13">
        <v>1</v>
      </c>
      <c r="B3" s="9" t="str">
        <f>Fixtures!B3</f>
        <v>12/08/2023</v>
      </c>
      <c r="C3" s="14" t="str">
        <f t="shared" si="0"/>
        <v>Arsenal FC - Nottingham Forest</v>
      </c>
      <c r="D3" s="10" t="str">
        <f>Fixtures!C3</f>
        <v>Arsenal FC</v>
      </c>
      <c r="E3" s="17">
        <f t="shared" si="1"/>
        <v>2</v>
      </c>
      <c r="F3" s="17">
        <f t="shared" si="2"/>
        <v>1</v>
      </c>
      <c r="G3" s="10" t="str">
        <f>Fixtures!D3</f>
        <v>Nottingham Forest</v>
      </c>
      <c r="H3" t="str">
        <f>_xlfn.XLOOKUP($D3,Fixtures!$L$8:$L$27,Fixtures!$M$8:$M$27," ",0,1)</f>
        <v>Emirates Stadium</v>
      </c>
      <c r="I3" s="12">
        <f t="array" ref="I3">IF(E3=""," ",_xlfn.IFS(E3&gt;F3,Fixtures!$P$10,E3=F3,Fixtures!$P$11,E3&lt;F3,Fixtures!$P$12))</f>
        <v>3</v>
      </c>
      <c r="J3">
        <f t="array" ref="J3">IF(E3=""," ",_xlfn.IFS(E3&lt;F3,Fixtures!$P$10,E3=F3,Fixtures!$P$11,E3&gt;F3,Fixtures!$P$12))</f>
        <v>0</v>
      </c>
      <c r="L3" t="str">
        <f>IF(Pruebas!F3&lt;&gt;"",Pruebas!F3,"")</f>
        <v>2</v>
      </c>
      <c r="M3" t="str">
        <f>IF(Pruebas!G3&lt;&gt;"",Pruebas!G3,"")</f>
        <v>1</v>
      </c>
    </row>
    <row r="4" spans="1:17" x14ac:dyDescent="0.25">
      <c r="A4" s="13">
        <v>1</v>
      </c>
      <c r="B4" s="9" t="str">
        <f>Fixtures!B4</f>
        <v>12/08/2023</v>
      </c>
      <c r="C4" s="14" t="str">
        <f t="shared" si="0"/>
        <v>AFC Bournemouth - West Ham United</v>
      </c>
      <c r="D4" s="10" t="str">
        <f>Fixtures!C4</f>
        <v>AFC Bournemouth</v>
      </c>
      <c r="E4" s="17">
        <f t="shared" si="1"/>
        <v>1</v>
      </c>
      <c r="F4" s="17">
        <f t="shared" si="2"/>
        <v>1</v>
      </c>
      <c r="G4" s="10" t="str">
        <f>Fixtures!D4</f>
        <v>West Ham United</v>
      </c>
      <c r="H4" t="str">
        <f>_xlfn.XLOOKUP($D4,Fixtures!$L$8:$L$27,Fixtures!$M$8:$M$27," ",0,1)</f>
        <v>Dean Court</v>
      </c>
      <c r="I4" s="12">
        <f t="array" ref="I4">IF(E4=""," ",_xlfn.IFS(E4&gt;F4,Fixtures!$P$10,E4=F4,Fixtures!$P$11,E4&lt;F4,Fixtures!$P$12))</f>
        <v>1</v>
      </c>
      <c r="J4">
        <f t="array" ref="J4">IF(E4=""," ",_xlfn.IFS(E4&lt;F4,Fixtures!$P$10,E4=F4,Fixtures!$P$11,E4&gt;F4,Fixtures!$P$12))</f>
        <v>1</v>
      </c>
      <c r="L4" t="str">
        <f>IF(Pruebas!F4&lt;&gt;"",Pruebas!F4,"")</f>
        <v>1</v>
      </c>
      <c r="M4" t="str">
        <f>IF(Pruebas!G4&lt;&gt;"",Pruebas!G4,"")</f>
        <v>1</v>
      </c>
    </row>
    <row r="5" spans="1:17" x14ac:dyDescent="0.25">
      <c r="A5" s="13">
        <v>1</v>
      </c>
      <c r="B5" s="9" t="str">
        <f>Fixtures!B5</f>
        <v>12/08/2023</v>
      </c>
      <c r="C5" s="14" t="str">
        <f t="shared" si="0"/>
        <v>Brighton &amp; Hove Albion - Luton Town</v>
      </c>
      <c r="D5" s="10" t="str">
        <f>Fixtures!C5</f>
        <v>Brighton &amp; Hove Albion</v>
      </c>
      <c r="E5" s="17">
        <f t="shared" si="1"/>
        <v>4</v>
      </c>
      <c r="F5" s="17">
        <f t="shared" si="2"/>
        <v>1</v>
      </c>
      <c r="G5" s="10" t="str">
        <f>Fixtures!D5</f>
        <v>Luton Town</v>
      </c>
      <c r="H5" t="str">
        <f>_xlfn.XLOOKUP($D5,Fixtures!$L$8:$L$27,Fixtures!$M$8:$M$27," ",0,1)</f>
        <v>Falmer Stadium</v>
      </c>
      <c r="I5" s="12">
        <f t="array" ref="I5">IF(E5=""," ",_xlfn.IFS(E5&gt;F5,Fixtures!$P$10,E5=F5,Fixtures!$P$11,E5&lt;F5,Fixtures!$P$12))</f>
        <v>3</v>
      </c>
      <c r="J5">
        <f t="array" ref="J5">IF(E5=""," ",_xlfn.IFS(E5&lt;F5,Fixtures!$P$10,E5=F5,Fixtures!$P$11,E5&gt;F5,Fixtures!$P$12))</f>
        <v>0</v>
      </c>
      <c r="L5" t="str">
        <f>IF(Pruebas!F5&lt;&gt;"",Pruebas!F5,"")</f>
        <v>4</v>
      </c>
      <c r="M5" t="str">
        <f>IF(Pruebas!G5&lt;&gt;"",Pruebas!G5,"")</f>
        <v>1</v>
      </c>
      <c r="P5" t="s">
        <v>42</v>
      </c>
    </row>
    <row r="6" spans="1:17" x14ac:dyDescent="0.25">
      <c r="A6" s="13">
        <v>1</v>
      </c>
      <c r="B6" s="9" t="str">
        <f>Fixtures!B6</f>
        <v>12/08/2023</v>
      </c>
      <c r="C6" s="14" t="str">
        <f t="shared" si="0"/>
        <v>Everton FC - Fulham FC</v>
      </c>
      <c r="D6" s="10" t="str">
        <f>Fixtures!C6</f>
        <v>Everton FC</v>
      </c>
      <c r="E6" s="17">
        <f t="shared" si="1"/>
        <v>0</v>
      </c>
      <c r="F6" s="17">
        <f t="shared" si="2"/>
        <v>1</v>
      </c>
      <c r="G6" s="10" t="str">
        <f>Fixtures!D6</f>
        <v>Fulham FC</v>
      </c>
      <c r="H6" t="str">
        <f>_xlfn.XLOOKUP($D6,Fixtures!$L$8:$L$27,Fixtures!$M$8:$M$27," ",0,1)</f>
        <v>Goodison Park</v>
      </c>
      <c r="I6" s="12">
        <f t="array" ref="I6">IF(E6=""," ",_xlfn.IFS(E6&gt;F6,Fixtures!$P$10,E6=F6,Fixtures!$P$11,E6&lt;F6,Fixtures!$P$12))</f>
        <v>0</v>
      </c>
      <c r="J6">
        <f t="array" ref="J6">IF(E6=""," ",_xlfn.IFS(E6&lt;F6,Fixtures!$P$10,E6=F6,Fixtures!$P$11,E6&gt;F6,Fixtures!$P$12))</f>
        <v>3</v>
      </c>
      <c r="L6" t="str">
        <f>IF(Pruebas!F6&lt;&gt;"",Pruebas!F6,"")</f>
        <v>0</v>
      </c>
      <c r="M6" t="str">
        <f>IF(Pruebas!G6&lt;&gt;"",Pruebas!G6,"")</f>
        <v>1</v>
      </c>
      <c r="P6" t="s">
        <v>43</v>
      </c>
      <c r="Q6">
        <v>3</v>
      </c>
    </row>
    <row r="7" spans="1:17" x14ac:dyDescent="0.25">
      <c r="A7" s="13">
        <v>1</v>
      </c>
      <c r="B7" s="9" t="str">
        <f>Fixtures!B7</f>
        <v>12/08/2023</v>
      </c>
      <c r="C7" s="14" t="str">
        <f t="shared" si="0"/>
        <v>Sheffield United - Crystal Palace</v>
      </c>
      <c r="D7" s="10" t="str">
        <f>Fixtures!C7</f>
        <v>Sheffield United</v>
      </c>
      <c r="E7" s="17">
        <f t="shared" si="1"/>
        <v>0</v>
      </c>
      <c r="F7" s="17">
        <f t="shared" si="2"/>
        <v>1</v>
      </c>
      <c r="G7" s="10" t="str">
        <f>Fixtures!D7</f>
        <v>Crystal Palace</v>
      </c>
      <c r="H7" t="str">
        <f>_xlfn.XLOOKUP($D7,Fixtures!$L$8:$L$27,Fixtures!$M$8:$M$27," ",0,1)</f>
        <v>Bramall Lane</v>
      </c>
      <c r="I7" s="12">
        <f t="array" ref="I7">IF(E7=""," ",_xlfn.IFS(E7&gt;F7,Fixtures!$P$10,E7=F7,Fixtures!$P$11,E7&lt;F7,Fixtures!$P$12))</f>
        <v>0</v>
      </c>
      <c r="J7">
        <f t="array" ref="J7">IF(E7=""," ",_xlfn.IFS(E7&lt;F7,Fixtures!$P$10,E7=F7,Fixtures!$P$11,E7&gt;F7,Fixtures!$P$12))</f>
        <v>3</v>
      </c>
      <c r="L7" t="str">
        <f>IF(Pruebas!F7&lt;&gt;"",Pruebas!F7,"")</f>
        <v>0</v>
      </c>
      <c r="M7" t="str">
        <f>IF(Pruebas!G7&lt;&gt;"",Pruebas!G7,"")</f>
        <v>1</v>
      </c>
      <c r="P7" t="s">
        <v>44</v>
      </c>
      <c r="Q7">
        <v>1</v>
      </c>
    </row>
    <row r="8" spans="1:17" x14ac:dyDescent="0.25">
      <c r="A8" s="13">
        <v>1</v>
      </c>
      <c r="B8" s="9" t="str">
        <f>Fixtures!B8</f>
        <v>12/08/2023</v>
      </c>
      <c r="C8" s="14" t="str">
        <f t="shared" si="0"/>
        <v>Newcastle United - Aston Villa</v>
      </c>
      <c r="D8" s="10" t="str">
        <f>Fixtures!C8</f>
        <v>Newcastle United</v>
      </c>
      <c r="E8" s="17">
        <f t="shared" si="1"/>
        <v>5</v>
      </c>
      <c r="F8" s="17">
        <f t="shared" si="2"/>
        <v>1</v>
      </c>
      <c r="G8" s="10" t="str">
        <f>Fixtures!D8</f>
        <v>Aston Villa</v>
      </c>
      <c r="H8" t="str">
        <f>_xlfn.XLOOKUP($D8,Fixtures!$L$8:$L$27,Fixtures!$M$8:$M$27," ",0,1)</f>
        <v>St James' Park</v>
      </c>
      <c r="I8" s="12">
        <f t="array" ref="I8">IF(E8=""," ",_xlfn.IFS(E8&gt;F8,Fixtures!$P$10,E8=F8,Fixtures!$P$11,E8&lt;F8,Fixtures!$P$12))</f>
        <v>3</v>
      </c>
      <c r="J8">
        <f t="array" ref="J8">IF(E8=""," ",_xlfn.IFS(E8&lt;F8,Fixtures!$P$10,E8=F8,Fixtures!$P$11,E8&gt;F8,Fixtures!$P$12))</f>
        <v>0</v>
      </c>
      <c r="L8" t="str">
        <f>IF(Pruebas!F8&lt;&gt;"",Pruebas!F8,"")</f>
        <v>5</v>
      </c>
      <c r="M8" t="str">
        <f>IF(Pruebas!G8&lt;&gt;"",Pruebas!G8,"")</f>
        <v>1</v>
      </c>
      <c r="P8" t="s">
        <v>45</v>
      </c>
      <c r="Q8">
        <v>0</v>
      </c>
    </row>
    <row r="9" spans="1:17" x14ac:dyDescent="0.25">
      <c r="A9" s="13">
        <v>1</v>
      </c>
      <c r="B9" s="9" t="str">
        <f>Fixtures!B9</f>
        <v>13/08/2023</v>
      </c>
      <c r="C9" s="14" t="str">
        <f t="shared" si="0"/>
        <v>Brentford FC - Tottenham Hotspur</v>
      </c>
      <c r="D9" s="10" t="str">
        <f>Fixtures!C9</f>
        <v>Brentford FC</v>
      </c>
      <c r="E9" s="17">
        <f t="shared" si="1"/>
        <v>2</v>
      </c>
      <c r="F9" s="17">
        <f t="shared" si="2"/>
        <v>2</v>
      </c>
      <c r="G9" s="10" t="str">
        <f>Fixtures!D9</f>
        <v>Tottenham Hotspur</v>
      </c>
      <c r="H9" t="str">
        <f>_xlfn.XLOOKUP($D9,Fixtures!$L$8:$L$27,Fixtures!$M$8:$M$27," ",0,1)</f>
        <v>Brentford Community Stadium</v>
      </c>
      <c r="I9" s="12">
        <f t="array" ref="I9">IF(E9=""," ",_xlfn.IFS(E9&gt;F9,Fixtures!$P$10,E9=F9,Fixtures!$P$11,E9&lt;F9,Fixtures!$P$12))</f>
        <v>1</v>
      </c>
      <c r="J9">
        <f t="array" ref="J9">IF(E9=""," ",_xlfn.IFS(E9&lt;F9,Fixtures!$P$10,E9=F9,Fixtures!$P$11,E9&gt;F9,Fixtures!$P$12))</f>
        <v>1</v>
      </c>
      <c r="L9" t="str">
        <f>IF(Pruebas!F9&lt;&gt;"",Pruebas!F9,"")</f>
        <v>2</v>
      </c>
      <c r="M9" t="str">
        <f>IF(Pruebas!G9&lt;&gt;"",Pruebas!G9,"")</f>
        <v>2</v>
      </c>
    </row>
    <row r="10" spans="1:17" x14ac:dyDescent="0.25">
      <c r="A10" s="13">
        <v>1</v>
      </c>
      <c r="B10" s="9" t="str">
        <f>Fixtures!B10</f>
        <v>13/08/2023</v>
      </c>
      <c r="C10" s="14" t="str">
        <f t="shared" si="0"/>
        <v>Chelsea FC - Liverpool FC</v>
      </c>
      <c r="D10" s="10" t="str">
        <f>Fixtures!C10</f>
        <v>Chelsea FC</v>
      </c>
      <c r="E10" s="17">
        <f t="shared" si="1"/>
        <v>1</v>
      </c>
      <c r="F10" s="17">
        <f t="shared" si="2"/>
        <v>1</v>
      </c>
      <c r="G10" s="10" t="str">
        <f>Fixtures!D10</f>
        <v>Liverpool FC</v>
      </c>
      <c r="H10" t="str">
        <f>_xlfn.XLOOKUP($D10,Fixtures!$L$8:$L$27,Fixtures!$M$8:$M$27," ",0,1)</f>
        <v>Stamford Bridge</v>
      </c>
      <c r="I10" s="12">
        <f t="array" ref="I10">IF(E10=""," ",_xlfn.IFS(E10&gt;F10,Fixtures!$P$10,E10=F10,Fixtures!$P$11,E10&lt;F10,Fixtures!$P$12))</f>
        <v>1</v>
      </c>
      <c r="J10">
        <f t="array" ref="J10">IF(E10=""," ",_xlfn.IFS(E10&lt;F10,Fixtures!$P$10,E10=F10,Fixtures!$P$11,E10&gt;F10,Fixtures!$P$12))</f>
        <v>1</v>
      </c>
      <c r="L10" t="str">
        <f>IF(Pruebas!F10&lt;&gt;"",Pruebas!F10,"")</f>
        <v>1</v>
      </c>
      <c r="M10" t="str">
        <f>IF(Pruebas!G10&lt;&gt;"",Pruebas!G10,"")</f>
        <v>1</v>
      </c>
    </row>
    <row r="11" spans="1:17" x14ac:dyDescent="0.25">
      <c r="A11" s="13">
        <v>1</v>
      </c>
      <c r="B11" s="9" t="str">
        <f>Fixtures!B11</f>
        <v>14/08/2023</v>
      </c>
      <c r="C11" s="14" t="str">
        <f t="shared" si="0"/>
        <v>Manchester United - Wolverhampton Wanderers</v>
      </c>
      <c r="D11" s="10" t="str">
        <f>Fixtures!C11</f>
        <v>Manchester United</v>
      </c>
      <c r="E11" s="17">
        <f t="shared" si="1"/>
        <v>1</v>
      </c>
      <c r="F11" s="17">
        <f t="shared" si="2"/>
        <v>0</v>
      </c>
      <c r="G11" s="10" t="str">
        <f>Fixtures!D11</f>
        <v>Wolverhampton Wanderers</v>
      </c>
      <c r="H11" t="str">
        <f>_xlfn.XLOOKUP($D11,Fixtures!$L$8:$L$27,Fixtures!$M$8:$M$27," ",0,1)</f>
        <v>Old Trafford</v>
      </c>
      <c r="I11" s="12">
        <f t="array" ref="I11">IF(E11=""," ",_xlfn.IFS(E11&gt;F11,Fixtures!$P$10,E11=F11,Fixtures!$P$11,E11&lt;F11,Fixtures!$P$12))</f>
        <v>3</v>
      </c>
      <c r="J11">
        <f t="array" ref="J11">IF(E11=""," ",_xlfn.IFS(E11&lt;F11,Fixtures!$P$10,E11=F11,Fixtures!$P$11,E11&gt;F11,Fixtures!$P$12))</f>
        <v>0</v>
      </c>
      <c r="L11" t="str">
        <f>IF(Pruebas!F11&lt;&gt;"",Pruebas!F11,"")</f>
        <v>1</v>
      </c>
      <c r="M11" t="str">
        <f>IF(Pruebas!G11&lt;&gt;"",Pruebas!G11,"")</f>
        <v>0</v>
      </c>
    </row>
    <row r="12" spans="1:17" x14ac:dyDescent="0.25">
      <c r="A12" s="13">
        <v>2</v>
      </c>
      <c r="B12" s="9" t="str">
        <f>Fixtures!B12</f>
        <v>18/08/2023</v>
      </c>
      <c r="C12" s="14" t="str">
        <f t="shared" si="0"/>
        <v>Nottingham Forest - Sheffield United</v>
      </c>
      <c r="D12" s="10" t="str">
        <f>Fixtures!C12</f>
        <v>Nottingham Forest</v>
      </c>
      <c r="E12" s="17">
        <f t="shared" si="1"/>
        <v>2</v>
      </c>
      <c r="F12" s="17">
        <f t="shared" si="2"/>
        <v>1</v>
      </c>
      <c r="G12" s="10" t="str">
        <f>Fixtures!D12</f>
        <v>Sheffield United</v>
      </c>
      <c r="H12" t="str">
        <f>_xlfn.XLOOKUP($D12,Fixtures!$L$8:$L$27,Fixtures!$M$8:$M$27," ",0,1)</f>
        <v>City Ground</v>
      </c>
      <c r="I12" s="12">
        <f t="array" ref="I12">IF(E12=""," ",_xlfn.IFS(E12&gt;F12,Fixtures!$P$10,E12=F12,Fixtures!$P$11,E12&lt;F12,Fixtures!$P$12))</f>
        <v>3</v>
      </c>
      <c r="J12">
        <f t="array" ref="J12">IF(E12=""," ",_xlfn.IFS(E12&lt;F12,Fixtures!$P$10,E12=F12,Fixtures!$P$11,E12&gt;F12,Fixtures!$P$12))</f>
        <v>0</v>
      </c>
      <c r="L12" t="str">
        <f>IF(Pruebas!F12&lt;&gt;"",Pruebas!F12,"")</f>
        <v>2</v>
      </c>
      <c r="M12" t="str">
        <f>IF(Pruebas!G12&lt;&gt;"",Pruebas!G12,"")</f>
        <v>1</v>
      </c>
    </row>
    <row r="13" spans="1:17" x14ac:dyDescent="0.25">
      <c r="A13" s="13">
        <v>2</v>
      </c>
      <c r="B13" s="9" t="str">
        <f>Fixtures!B13</f>
        <v>19/08/2023</v>
      </c>
      <c r="C13" s="14" t="str">
        <f t="shared" si="0"/>
        <v>Luton Town - Burnley FC</v>
      </c>
      <c r="D13" s="10" t="str">
        <f>Fixtures!C13</f>
        <v>Luton Town</v>
      </c>
      <c r="E13" s="17" t="str">
        <f t="shared" si="1"/>
        <v/>
      </c>
      <c r="F13" s="17" t="str">
        <f t="shared" si="2"/>
        <v/>
      </c>
      <c r="G13" s="10" t="str">
        <f>Fixtures!D13</f>
        <v>Burnley FC</v>
      </c>
      <c r="H13" t="str">
        <f>_xlfn.XLOOKUP($D13,Fixtures!$L$8:$L$27,Fixtures!$M$8:$M$27," ",0,1)</f>
        <v>Kenilworth Road</v>
      </c>
      <c r="I13" s="12" t="str">
        <f t="array" ref="I13">IF(E13=""," ",_xlfn.IFS(E13&gt;F13,Fixtures!$P$10,E13=F13,Fixtures!$P$11,E13&lt;F13,Fixtures!$P$12))</f>
        <v xml:space="preserve"> </v>
      </c>
      <c r="J13" t="str">
        <f t="array" ref="J13">IF(E13=""," ",_xlfn.IFS(E13&lt;F13,Fixtures!$P$10,E13=F13,Fixtures!$P$11,E13&gt;F13,Fixtures!$P$12))</f>
        <v xml:space="preserve"> </v>
      </c>
      <c r="L13" t="str">
        <f>IF(Pruebas!F13&lt;&gt;"",Pruebas!F13,"")</f>
        <v/>
      </c>
      <c r="M13" t="str">
        <f>IF(Pruebas!G13&lt;&gt;"",Pruebas!G13,"")</f>
        <v/>
      </c>
    </row>
    <row r="14" spans="1:17" x14ac:dyDescent="0.25">
      <c r="A14" s="13">
        <v>2</v>
      </c>
      <c r="B14" s="9" t="str">
        <f>Fixtures!B14</f>
        <v>19/08/2023</v>
      </c>
      <c r="C14" s="14" t="str">
        <f t="shared" si="0"/>
        <v>Fulham FC - Brentford FC</v>
      </c>
      <c r="D14" s="10" t="str">
        <f>Fixtures!C14</f>
        <v>Fulham FC</v>
      </c>
      <c r="E14" s="17">
        <f t="shared" si="1"/>
        <v>0</v>
      </c>
      <c r="F14" s="17">
        <f t="shared" si="2"/>
        <v>3</v>
      </c>
      <c r="G14" s="10" t="str">
        <f>Fixtures!D14</f>
        <v>Brentford FC</v>
      </c>
      <c r="H14" t="str">
        <f>_xlfn.XLOOKUP($D14,Fixtures!$L$8:$L$27,Fixtures!$M$8:$M$27," ",0,1)</f>
        <v>Craven Cottage</v>
      </c>
      <c r="I14" s="12">
        <f t="array" ref="I14">IF(E14=""," ",_xlfn.IFS(E14&gt;F14,Fixtures!$P$10,E14=F14,Fixtures!$P$11,E14&lt;F14,Fixtures!$P$12))</f>
        <v>0</v>
      </c>
      <c r="J14">
        <f t="array" ref="J14">IF(E14=""," ",_xlfn.IFS(E14&lt;F14,Fixtures!$P$10,E14=F14,Fixtures!$P$11,E14&gt;F14,Fixtures!$P$12))</f>
        <v>3</v>
      </c>
      <c r="L14" t="str">
        <f>IF(Pruebas!F14&lt;&gt;"",Pruebas!F14,"")</f>
        <v>0</v>
      </c>
      <c r="M14" t="str">
        <f>IF(Pruebas!G14&lt;&gt;"",Pruebas!G14,"")</f>
        <v>3</v>
      </c>
    </row>
    <row r="15" spans="1:17" x14ac:dyDescent="0.25">
      <c r="A15" s="13">
        <v>2</v>
      </c>
      <c r="B15" s="9" t="str">
        <f>Fixtures!B15</f>
        <v>19/08/2023</v>
      </c>
      <c r="C15" s="14" t="str">
        <f t="shared" si="0"/>
        <v>Liverpool FC - AFC Bournemouth</v>
      </c>
      <c r="D15" s="10" t="str">
        <f>Fixtures!C15</f>
        <v>Liverpool FC</v>
      </c>
      <c r="E15" s="17">
        <f t="shared" si="1"/>
        <v>3</v>
      </c>
      <c r="F15" s="17">
        <f t="shared" si="2"/>
        <v>1</v>
      </c>
      <c r="G15" s="10" t="str">
        <f>Fixtures!D15</f>
        <v>AFC Bournemouth</v>
      </c>
      <c r="H15" t="str">
        <f>_xlfn.XLOOKUP($D15,Fixtures!$L$8:$L$27,Fixtures!$M$8:$M$27," ",0,1)</f>
        <v>Anfield</v>
      </c>
      <c r="I15" s="12">
        <f t="array" ref="I15">IF(E15=""," ",_xlfn.IFS(E15&gt;F15,Fixtures!$P$10,E15=F15,Fixtures!$P$11,E15&lt;F15,Fixtures!$P$12))</f>
        <v>3</v>
      </c>
      <c r="J15">
        <f t="array" ref="J15">IF(E15=""," ",_xlfn.IFS(E15&lt;F15,Fixtures!$P$10,E15=F15,Fixtures!$P$11,E15&gt;F15,Fixtures!$P$12))</f>
        <v>0</v>
      </c>
      <c r="L15" t="str">
        <f>IF(Pruebas!F15&lt;&gt;"",Pruebas!F15,"")</f>
        <v>3</v>
      </c>
      <c r="M15" t="str">
        <f>IF(Pruebas!G15&lt;&gt;"",Pruebas!G15,"")</f>
        <v>1</v>
      </c>
    </row>
    <row r="16" spans="1:17" x14ac:dyDescent="0.25">
      <c r="A16" s="13">
        <v>2</v>
      </c>
      <c r="B16" s="9" t="str">
        <f>Fixtures!B16</f>
        <v>19/08/2023</v>
      </c>
      <c r="C16" s="14" t="str">
        <f t="shared" si="0"/>
        <v>Wolverhampton Wanderers - Brighton &amp; Hove Albion</v>
      </c>
      <c r="D16" s="10" t="str">
        <f>Fixtures!C16</f>
        <v>Wolverhampton Wanderers</v>
      </c>
      <c r="E16" s="17">
        <f t="shared" si="1"/>
        <v>1</v>
      </c>
      <c r="F16" s="17">
        <f t="shared" si="2"/>
        <v>4</v>
      </c>
      <c r="G16" s="10" t="str">
        <f>Fixtures!D16</f>
        <v>Brighton &amp; Hove Albion</v>
      </c>
      <c r="H16" t="str">
        <f>_xlfn.XLOOKUP($D16,Fixtures!$L$8:$L$27,Fixtures!$M$8:$M$27," ",0,1)</f>
        <v>Molineux Stadium</v>
      </c>
      <c r="I16" s="12">
        <f t="array" ref="I16">IF(E16=""," ",_xlfn.IFS(E16&gt;F16,Fixtures!$P$10,E16=F16,Fixtures!$P$11,E16&lt;F16,Fixtures!$P$12))</f>
        <v>0</v>
      </c>
      <c r="J16">
        <f t="array" ref="J16">IF(E16=""," ",_xlfn.IFS(E16&lt;F16,Fixtures!$P$10,E16=F16,Fixtures!$P$11,E16&gt;F16,Fixtures!$P$12))</f>
        <v>3</v>
      </c>
      <c r="L16" t="str">
        <f>IF(Pruebas!F16&lt;&gt;"",Pruebas!F16,"")</f>
        <v>1</v>
      </c>
      <c r="M16" t="str">
        <f>IF(Pruebas!G16&lt;&gt;"",Pruebas!G16,"")</f>
        <v>4</v>
      </c>
    </row>
    <row r="17" spans="1:13" x14ac:dyDescent="0.25">
      <c r="A17" s="13">
        <v>2</v>
      </c>
      <c r="B17" s="9" t="str">
        <f>Fixtures!B17</f>
        <v>19/08/2023</v>
      </c>
      <c r="C17" s="14" t="str">
        <f t="shared" si="0"/>
        <v>Tottenham Hotspur - Manchester United</v>
      </c>
      <c r="D17" s="10" t="str">
        <f>Fixtures!C17</f>
        <v>Tottenham Hotspur</v>
      </c>
      <c r="E17" s="17">
        <f t="shared" si="1"/>
        <v>2</v>
      </c>
      <c r="F17" s="17">
        <f t="shared" si="2"/>
        <v>0</v>
      </c>
      <c r="G17" s="10" t="str">
        <f>Fixtures!D17</f>
        <v>Manchester United</v>
      </c>
      <c r="H17" t="str">
        <f>_xlfn.XLOOKUP($D17,Fixtures!$L$8:$L$27,Fixtures!$M$8:$M$27," ",0,1)</f>
        <v>Tottenham Hotspur Stadium</v>
      </c>
      <c r="I17" s="12">
        <f t="array" ref="I17">IF(E17=""," ",_xlfn.IFS(E17&gt;F17,Fixtures!$P$10,E17=F17,Fixtures!$P$11,E17&lt;F17,Fixtures!$P$12))</f>
        <v>3</v>
      </c>
      <c r="J17">
        <f t="array" ref="J17">IF(E17=""," ",_xlfn.IFS(E17&lt;F17,Fixtures!$P$10,E17=F17,Fixtures!$P$11,E17&gt;F17,Fixtures!$P$12))</f>
        <v>0</v>
      </c>
      <c r="L17" t="str">
        <f>IF(Pruebas!F17&lt;&gt;"",Pruebas!F17,"")</f>
        <v>2</v>
      </c>
      <c r="M17" t="str">
        <f>IF(Pruebas!G17&lt;&gt;"",Pruebas!G17,"")</f>
        <v>0</v>
      </c>
    </row>
    <row r="18" spans="1:13" x14ac:dyDescent="0.25">
      <c r="A18" s="13">
        <v>2</v>
      </c>
      <c r="B18" s="9" t="str">
        <f>Fixtures!B18</f>
        <v>19/08/2023</v>
      </c>
      <c r="C18" s="14" t="str">
        <f t="shared" si="0"/>
        <v>Manchester City - Newcastle United</v>
      </c>
      <c r="D18" s="10" t="str">
        <f>Fixtures!C18</f>
        <v>Manchester City</v>
      </c>
      <c r="E18" s="17">
        <f t="shared" si="1"/>
        <v>1</v>
      </c>
      <c r="F18" s="17">
        <f t="shared" si="2"/>
        <v>0</v>
      </c>
      <c r="G18" s="10" t="str">
        <f>Fixtures!D18</f>
        <v>Newcastle United</v>
      </c>
      <c r="H18" t="str">
        <f>_xlfn.XLOOKUP($D18,Fixtures!$L$8:$L$27,Fixtures!$M$8:$M$27," ",0,1)</f>
        <v>City of Manchester Stadium</v>
      </c>
      <c r="I18" s="12">
        <f t="array" ref="I18">IF(E18=""," ",_xlfn.IFS(E18&gt;F18,Fixtures!$P$10,E18=F18,Fixtures!$P$11,E18&lt;F18,Fixtures!$P$12))</f>
        <v>3</v>
      </c>
      <c r="J18">
        <f t="array" ref="J18">IF(E18=""," ",_xlfn.IFS(E18&lt;F18,Fixtures!$P$10,E18=F18,Fixtures!$P$11,E18&gt;F18,Fixtures!$P$12))</f>
        <v>0</v>
      </c>
      <c r="L18" t="str">
        <f>IF(Pruebas!F18&lt;&gt;"",Pruebas!F18,"")</f>
        <v>1</v>
      </c>
      <c r="M18" t="str">
        <f>IF(Pruebas!G18&lt;&gt;"",Pruebas!G18,"")</f>
        <v>0</v>
      </c>
    </row>
    <row r="19" spans="1:13" x14ac:dyDescent="0.25">
      <c r="A19" s="13">
        <v>2</v>
      </c>
      <c r="B19" s="9" t="str">
        <f>Fixtures!B19</f>
        <v>20/08/2023</v>
      </c>
      <c r="C19" s="14" t="str">
        <f t="shared" si="0"/>
        <v>Aston Villa - Everton FC</v>
      </c>
      <c r="D19" s="10" t="str">
        <f>Fixtures!C19</f>
        <v>Aston Villa</v>
      </c>
      <c r="E19" s="17">
        <f t="shared" si="1"/>
        <v>4</v>
      </c>
      <c r="F19" s="17">
        <f t="shared" si="2"/>
        <v>0</v>
      </c>
      <c r="G19" s="10" t="str">
        <f>Fixtures!D19</f>
        <v>Everton FC</v>
      </c>
      <c r="H19" t="str">
        <f>_xlfn.XLOOKUP($D19,Fixtures!$L$8:$L$27,Fixtures!$M$8:$M$27," ",0,1)</f>
        <v>Villa Park</v>
      </c>
      <c r="I19" s="12">
        <f t="array" ref="I19">IF(E19=""," ",_xlfn.IFS(E19&gt;F19,Fixtures!$P$10,E19=F19,Fixtures!$P$11,E19&lt;F19,Fixtures!$P$12))</f>
        <v>3</v>
      </c>
      <c r="J19">
        <f t="array" ref="J19">IF(E19=""," ",_xlfn.IFS(E19&lt;F19,Fixtures!$P$10,E19=F19,Fixtures!$P$11,E19&gt;F19,Fixtures!$P$12))</f>
        <v>0</v>
      </c>
      <c r="L19" t="str">
        <f>IF(Pruebas!F19&lt;&gt;"",Pruebas!F19,"")</f>
        <v>4</v>
      </c>
      <c r="M19" t="str">
        <f>IF(Pruebas!G19&lt;&gt;"",Pruebas!G19,"")</f>
        <v>0</v>
      </c>
    </row>
    <row r="20" spans="1:13" x14ac:dyDescent="0.25">
      <c r="A20" s="13">
        <v>2</v>
      </c>
      <c r="B20" s="9" t="str">
        <f>Fixtures!B20</f>
        <v>20/08/2023</v>
      </c>
      <c r="C20" s="14" t="str">
        <f t="shared" si="0"/>
        <v>West Ham United - Chelsea FC</v>
      </c>
      <c r="D20" s="10" t="str">
        <f>Fixtures!C20</f>
        <v>West Ham United</v>
      </c>
      <c r="E20" s="17">
        <f t="shared" si="1"/>
        <v>3</v>
      </c>
      <c r="F20" s="17">
        <f t="shared" si="2"/>
        <v>1</v>
      </c>
      <c r="G20" s="10" t="str">
        <f>Fixtures!D20</f>
        <v>Chelsea FC</v>
      </c>
      <c r="H20" t="str">
        <f>_xlfn.XLOOKUP($D20,Fixtures!$L$8:$L$27,Fixtures!$M$8:$M$27," ",0,1)</f>
        <v>London Stadium</v>
      </c>
      <c r="I20" s="12">
        <f t="array" ref="I20">IF(E20=""," ",_xlfn.IFS(E20&gt;F20,Fixtures!$P$10,E20=F20,Fixtures!$P$11,E20&lt;F20,Fixtures!$P$12))</f>
        <v>3</v>
      </c>
      <c r="J20">
        <f t="array" ref="J20">IF(E20=""," ",_xlfn.IFS(E20&lt;F20,Fixtures!$P$10,E20=F20,Fixtures!$P$11,E20&gt;F20,Fixtures!$P$12))</f>
        <v>0</v>
      </c>
      <c r="L20" t="str">
        <f>IF(Pruebas!F20&lt;&gt;"",Pruebas!F20,"")</f>
        <v>3</v>
      </c>
      <c r="M20" t="str">
        <f>IF(Pruebas!G20&lt;&gt;"",Pruebas!G20,"")</f>
        <v>1</v>
      </c>
    </row>
    <row r="21" spans="1:13" x14ac:dyDescent="0.25">
      <c r="A21" s="13">
        <v>2</v>
      </c>
      <c r="B21" s="9" t="str">
        <f>Fixtures!B21</f>
        <v>21/08/2023</v>
      </c>
      <c r="C21" s="14" t="str">
        <f t="shared" si="0"/>
        <v>Crystal Palace - Arsenal FC</v>
      </c>
      <c r="D21" s="10" t="str">
        <f>Fixtures!C21</f>
        <v>Crystal Palace</v>
      </c>
      <c r="E21" s="17">
        <f t="shared" si="1"/>
        <v>0</v>
      </c>
      <c r="F21" s="17">
        <f t="shared" si="2"/>
        <v>1</v>
      </c>
      <c r="G21" s="10" t="str">
        <f>Fixtures!D21</f>
        <v>Arsenal FC</v>
      </c>
      <c r="H21" t="str">
        <f>_xlfn.XLOOKUP($D21,Fixtures!$L$8:$L$27,Fixtures!$M$8:$M$27," ",0,1)</f>
        <v>Selhurst Park</v>
      </c>
      <c r="I21" s="12">
        <f t="array" ref="I21">IF(E21=""," ",_xlfn.IFS(E21&gt;F21,Fixtures!$P$10,E21=F21,Fixtures!$P$11,E21&lt;F21,Fixtures!$P$12))</f>
        <v>0</v>
      </c>
      <c r="J21">
        <f t="array" ref="J21">IF(E21=""," ",_xlfn.IFS(E21&lt;F21,Fixtures!$P$10,E21=F21,Fixtures!$P$11,E21&gt;F21,Fixtures!$P$12))</f>
        <v>3</v>
      </c>
      <c r="L21" t="str">
        <f>IF(Pruebas!F21&lt;&gt;"",Pruebas!F21,"")</f>
        <v>0</v>
      </c>
      <c r="M21" t="str">
        <f>IF(Pruebas!G21&lt;&gt;"",Pruebas!G21,"")</f>
        <v>1</v>
      </c>
    </row>
    <row r="22" spans="1:13" x14ac:dyDescent="0.25">
      <c r="A22" s="13">
        <v>3</v>
      </c>
      <c r="B22" s="9" t="str">
        <f>Fixtures!B22</f>
        <v>25/08/2023</v>
      </c>
      <c r="C22" s="14" t="str">
        <f t="shared" si="0"/>
        <v>Chelsea FC - Luton Town</v>
      </c>
      <c r="D22" s="10" t="str">
        <f>Fixtures!C22</f>
        <v>Chelsea FC</v>
      </c>
      <c r="E22" s="17" t="str">
        <f t="shared" si="1"/>
        <v/>
      </c>
      <c r="F22" s="17" t="str">
        <f t="shared" si="2"/>
        <v/>
      </c>
      <c r="G22" s="10" t="str">
        <f>Fixtures!D22</f>
        <v>Luton Town</v>
      </c>
      <c r="H22" t="str">
        <f>_xlfn.XLOOKUP($D22,Fixtures!$L$8:$L$27,Fixtures!$M$8:$M$27," ",0,1)</f>
        <v>Stamford Bridge</v>
      </c>
      <c r="I22" s="12" t="str">
        <f t="array" ref="I22">IF(E22=""," ",_xlfn.IFS(E22&gt;F22,Fixtures!$P$10,E22=F22,Fixtures!$P$11,E22&lt;F22,Fixtures!$P$12))</f>
        <v xml:space="preserve"> </v>
      </c>
      <c r="J22" t="str">
        <f t="array" ref="J22">IF(E22=""," ",_xlfn.IFS(E22&lt;F22,Fixtures!$P$10,E22=F22,Fixtures!$P$11,E22&gt;F22,Fixtures!$P$12))</f>
        <v xml:space="preserve"> </v>
      </c>
      <c r="L22" t="str">
        <f>IF(Pruebas!F22&lt;&gt;"",Pruebas!F22,"")</f>
        <v/>
      </c>
      <c r="M22" t="str">
        <f>IF(Pruebas!G22&lt;&gt;"",Pruebas!G22,"")</f>
        <v/>
      </c>
    </row>
    <row r="23" spans="1:13" x14ac:dyDescent="0.25">
      <c r="A23" s="13">
        <v>3</v>
      </c>
      <c r="B23" s="9" t="str">
        <f>Fixtures!B23</f>
        <v>26/08/2023</v>
      </c>
      <c r="C23" s="14" t="str">
        <f t="shared" si="0"/>
        <v>AFC Bournemouth - Tottenham Hotspur</v>
      </c>
      <c r="D23" s="10" t="str">
        <f>Fixtures!C23</f>
        <v>AFC Bournemouth</v>
      </c>
      <c r="E23" s="17" t="str">
        <f t="shared" si="1"/>
        <v/>
      </c>
      <c r="F23" s="17" t="str">
        <f t="shared" si="2"/>
        <v/>
      </c>
      <c r="G23" s="10" t="str">
        <f>Fixtures!D23</f>
        <v>Tottenham Hotspur</v>
      </c>
      <c r="H23" t="str">
        <f>_xlfn.XLOOKUP($D23,Fixtures!$L$8:$L$27,Fixtures!$M$8:$M$27," ",0,1)</f>
        <v>Dean Court</v>
      </c>
      <c r="I23" s="12" t="str">
        <f t="array" ref="I23">IF(E23=""," ",_xlfn.IFS(E23&gt;F23,Fixtures!$P$10,E23=F23,Fixtures!$P$11,E23&lt;F23,Fixtures!$P$12))</f>
        <v xml:space="preserve"> </v>
      </c>
      <c r="J23" t="str">
        <f t="array" ref="J23">IF(E23=""," ",_xlfn.IFS(E23&lt;F23,Fixtures!$P$10,E23=F23,Fixtures!$P$11,E23&gt;F23,Fixtures!$P$12))</f>
        <v xml:space="preserve"> </v>
      </c>
      <c r="L23" t="str">
        <f>IF(Pruebas!F23&lt;&gt;"",Pruebas!F23,"")</f>
        <v/>
      </c>
      <c r="M23" t="str">
        <f>IF(Pruebas!G23&lt;&gt;"",Pruebas!G23,"")</f>
        <v/>
      </c>
    </row>
    <row r="24" spans="1:13" x14ac:dyDescent="0.25">
      <c r="A24" s="13">
        <v>3</v>
      </c>
      <c r="B24" s="9" t="str">
        <f>Fixtures!B24</f>
        <v>26/08/2023</v>
      </c>
      <c r="C24" s="14" t="str">
        <f t="shared" si="0"/>
        <v>Arsenal FC - Fulham FC</v>
      </c>
      <c r="D24" s="10" t="str">
        <f>Fixtures!C24</f>
        <v>Arsenal FC</v>
      </c>
      <c r="E24" s="17" t="str">
        <f t="shared" si="1"/>
        <v/>
      </c>
      <c r="F24" s="17" t="str">
        <f t="shared" si="2"/>
        <v/>
      </c>
      <c r="G24" s="10" t="str">
        <f>Fixtures!D24</f>
        <v>Fulham FC</v>
      </c>
      <c r="H24" t="str">
        <f>_xlfn.XLOOKUP($D24,Fixtures!$L$8:$L$27,Fixtures!$M$8:$M$27," ",0,1)</f>
        <v>Emirates Stadium</v>
      </c>
      <c r="I24" s="12" t="str">
        <f t="array" ref="I24">IF(E24=""," ",_xlfn.IFS(E24&gt;F24,Fixtures!$P$10,E24=F24,Fixtures!$P$11,E24&lt;F24,Fixtures!$P$12))</f>
        <v xml:space="preserve"> </v>
      </c>
      <c r="J24" t="str">
        <f t="array" ref="J24">IF(E24=""," ",_xlfn.IFS(E24&lt;F24,Fixtures!$P$10,E24=F24,Fixtures!$P$11,E24&gt;F24,Fixtures!$P$12))</f>
        <v xml:space="preserve"> </v>
      </c>
      <c r="L24" t="str">
        <f>IF(Pruebas!F24&lt;&gt;"",Pruebas!F24,"")</f>
        <v/>
      </c>
      <c r="M24" t="str">
        <f>IF(Pruebas!G24&lt;&gt;"",Pruebas!G24,"")</f>
        <v/>
      </c>
    </row>
    <row r="25" spans="1:13" x14ac:dyDescent="0.25">
      <c r="A25" s="13">
        <v>3</v>
      </c>
      <c r="B25" s="9" t="str">
        <f>Fixtures!B25</f>
        <v>26/08/2023</v>
      </c>
      <c r="C25" s="14" t="str">
        <f t="shared" si="0"/>
        <v>Brentford FC - Crystal Palace</v>
      </c>
      <c r="D25" s="10" t="str">
        <f>Fixtures!C25</f>
        <v>Brentford FC</v>
      </c>
      <c r="E25" s="17" t="str">
        <f t="shared" si="1"/>
        <v/>
      </c>
      <c r="F25" s="17" t="str">
        <f t="shared" si="2"/>
        <v/>
      </c>
      <c r="G25" s="10" t="str">
        <f>Fixtures!D25</f>
        <v>Crystal Palace</v>
      </c>
      <c r="H25" t="str">
        <f>_xlfn.XLOOKUP($D25,Fixtures!$L$8:$L$27,Fixtures!$M$8:$M$27," ",0,1)</f>
        <v>Brentford Community Stadium</v>
      </c>
      <c r="I25" s="12" t="str">
        <f t="array" ref="I25">IF(E25=""," ",_xlfn.IFS(E25&gt;F25,Fixtures!$P$10,E25=F25,Fixtures!$P$11,E25&lt;F25,Fixtures!$P$12))</f>
        <v xml:space="preserve"> </v>
      </c>
      <c r="J25" t="str">
        <f t="array" ref="J25">IF(E25=""," ",_xlfn.IFS(E25&lt;F25,Fixtures!$P$10,E25=F25,Fixtures!$P$11,E25&gt;F25,Fixtures!$P$12))</f>
        <v xml:space="preserve"> </v>
      </c>
      <c r="L25" t="str">
        <f>IF(Pruebas!F25&lt;&gt;"",Pruebas!F25,"")</f>
        <v/>
      </c>
      <c r="M25" t="str">
        <f>IF(Pruebas!G25&lt;&gt;"",Pruebas!G25,"")</f>
        <v/>
      </c>
    </row>
    <row r="26" spans="1:13" x14ac:dyDescent="0.25">
      <c r="A26" s="13">
        <v>3</v>
      </c>
      <c r="B26" s="9" t="str">
        <f>Fixtures!B26</f>
        <v>26/08/2023</v>
      </c>
      <c r="C26" s="14" t="str">
        <f t="shared" si="0"/>
        <v>Everton FC - Wolverhampton Wanderers</v>
      </c>
      <c r="D26" s="10" t="str">
        <f>Fixtures!C26</f>
        <v>Everton FC</v>
      </c>
      <c r="E26" s="17" t="str">
        <f t="shared" si="1"/>
        <v/>
      </c>
      <c r="F26" s="17" t="str">
        <f t="shared" si="2"/>
        <v/>
      </c>
      <c r="G26" s="10" t="str">
        <f>Fixtures!D26</f>
        <v>Wolverhampton Wanderers</v>
      </c>
      <c r="H26" t="str">
        <f>_xlfn.XLOOKUP($D26,Fixtures!$L$8:$L$27,Fixtures!$M$8:$M$27," ",0,1)</f>
        <v>Goodison Park</v>
      </c>
      <c r="I26" s="12" t="str">
        <f t="array" ref="I26">IF(E26=""," ",_xlfn.IFS(E26&gt;F26,Fixtures!$P$10,E26=F26,Fixtures!$P$11,E26&lt;F26,Fixtures!$P$12))</f>
        <v xml:space="preserve"> </v>
      </c>
      <c r="J26" t="str">
        <f t="array" ref="J26">IF(E26=""," ",_xlfn.IFS(E26&lt;F26,Fixtures!$P$10,E26=F26,Fixtures!$P$11,E26&gt;F26,Fixtures!$P$12))</f>
        <v xml:space="preserve"> </v>
      </c>
      <c r="L26" t="str">
        <f>IF(Pruebas!F26&lt;&gt;"",Pruebas!F26,"")</f>
        <v/>
      </c>
      <c r="M26" t="str">
        <f>IF(Pruebas!G26&lt;&gt;"",Pruebas!G26,"")</f>
        <v/>
      </c>
    </row>
    <row r="27" spans="1:13" x14ac:dyDescent="0.25">
      <c r="A27" s="13">
        <v>3</v>
      </c>
      <c r="B27" s="9" t="str">
        <f>Fixtures!B27</f>
        <v>26/08/2023</v>
      </c>
      <c r="C27" s="14" t="str">
        <f t="shared" si="0"/>
        <v>Manchester United - Nottingham Forest</v>
      </c>
      <c r="D27" s="10" t="str">
        <f>Fixtures!C27</f>
        <v>Manchester United</v>
      </c>
      <c r="E27" s="17" t="str">
        <f t="shared" si="1"/>
        <v/>
      </c>
      <c r="F27" s="17" t="str">
        <f t="shared" si="2"/>
        <v/>
      </c>
      <c r="G27" s="10" t="str">
        <f>Fixtures!D27</f>
        <v>Nottingham Forest</v>
      </c>
      <c r="H27" t="str">
        <f>_xlfn.XLOOKUP($D27,Fixtures!$L$8:$L$27,Fixtures!$M$8:$M$27," ",0,1)</f>
        <v>Old Trafford</v>
      </c>
      <c r="I27" s="12" t="str">
        <f t="array" ref="I27">IF(E27=""," ",_xlfn.IFS(E27&gt;F27,Fixtures!$P$10,E27=F27,Fixtures!$P$11,E27&lt;F27,Fixtures!$P$12))</f>
        <v xml:space="preserve"> </v>
      </c>
      <c r="J27" t="str">
        <f t="array" ref="J27">IF(E27=""," ",_xlfn.IFS(E27&lt;F27,Fixtures!$P$10,E27=F27,Fixtures!$P$11,E27&gt;F27,Fixtures!$P$12))</f>
        <v xml:space="preserve"> </v>
      </c>
      <c r="L27" t="str">
        <f>IF(Pruebas!F27&lt;&gt;"",Pruebas!F27,"")</f>
        <v/>
      </c>
      <c r="M27" t="str">
        <f>IF(Pruebas!G27&lt;&gt;"",Pruebas!G27,"")</f>
        <v/>
      </c>
    </row>
    <row r="28" spans="1:13" x14ac:dyDescent="0.25">
      <c r="A28" s="13">
        <v>3</v>
      </c>
      <c r="B28" s="9" t="str">
        <f>Fixtures!B28</f>
        <v>26/08/2023</v>
      </c>
      <c r="C28" s="14" t="str">
        <f t="shared" si="0"/>
        <v>Brighton &amp; Hove Albion - West Ham United</v>
      </c>
      <c r="D28" s="10" t="str">
        <f>Fixtures!C28</f>
        <v>Brighton &amp; Hove Albion</v>
      </c>
      <c r="E28" s="17" t="str">
        <f t="shared" si="1"/>
        <v/>
      </c>
      <c r="F28" s="17" t="str">
        <f t="shared" si="2"/>
        <v/>
      </c>
      <c r="G28" s="10" t="str">
        <f>Fixtures!D28</f>
        <v>West Ham United</v>
      </c>
      <c r="H28" t="str">
        <f>_xlfn.XLOOKUP($D28,Fixtures!$L$8:$L$27,Fixtures!$M$8:$M$27," ",0,1)</f>
        <v>Falmer Stadium</v>
      </c>
      <c r="I28" s="12" t="str">
        <f t="array" ref="I28">IF(E28=""," ",_xlfn.IFS(E28&gt;F28,Fixtures!$P$10,E28=F28,Fixtures!$P$11,E28&lt;F28,Fixtures!$P$12))</f>
        <v xml:space="preserve"> </v>
      </c>
      <c r="J28" t="str">
        <f t="array" ref="J28">IF(E28=""," ",_xlfn.IFS(E28&lt;F28,Fixtures!$P$10,E28=F28,Fixtures!$P$11,E28&gt;F28,Fixtures!$P$12))</f>
        <v xml:space="preserve"> </v>
      </c>
      <c r="L28" t="str">
        <f>IF(Pruebas!F28&lt;&gt;"",Pruebas!F28,"")</f>
        <v/>
      </c>
      <c r="M28" t="str">
        <f>IF(Pruebas!G28&lt;&gt;"",Pruebas!G28,"")</f>
        <v/>
      </c>
    </row>
    <row r="29" spans="1:13" x14ac:dyDescent="0.25">
      <c r="A29" s="13">
        <v>3</v>
      </c>
      <c r="B29" s="9" t="str">
        <f>Fixtures!B29</f>
        <v>27/08/2023</v>
      </c>
      <c r="C29" s="14" t="str">
        <f t="shared" si="0"/>
        <v>Burnley FC - Aston Villa</v>
      </c>
      <c r="D29" s="10" t="str">
        <f>Fixtures!C29</f>
        <v>Burnley FC</v>
      </c>
      <c r="E29" s="17" t="str">
        <f t="shared" si="1"/>
        <v/>
      </c>
      <c r="F29" s="17" t="str">
        <f t="shared" si="2"/>
        <v/>
      </c>
      <c r="G29" s="10" t="str">
        <f>Fixtures!D29</f>
        <v>Aston Villa</v>
      </c>
      <c r="H29" t="str">
        <f>_xlfn.XLOOKUP($D29,Fixtures!$L$8:$L$27,Fixtures!$M$8:$M$27," ",0,1)</f>
        <v>Turf Moor</v>
      </c>
      <c r="I29" s="12" t="str">
        <f t="array" ref="I29">IF(E29=""," ",_xlfn.IFS(E29&gt;F29,Fixtures!$P$10,E29=F29,Fixtures!$P$11,E29&lt;F29,Fixtures!$P$12))</f>
        <v xml:space="preserve"> </v>
      </c>
      <c r="J29" t="str">
        <f t="array" ref="J29">IF(E29=""," ",_xlfn.IFS(E29&lt;F29,Fixtures!$P$10,E29=F29,Fixtures!$P$11,E29&gt;F29,Fixtures!$P$12))</f>
        <v xml:space="preserve"> </v>
      </c>
      <c r="L29" t="str">
        <f>IF(Pruebas!F29&lt;&gt;"",Pruebas!F29,"")</f>
        <v/>
      </c>
      <c r="M29" t="str">
        <f>IF(Pruebas!G29&lt;&gt;"",Pruebas!G29,"")</f>
        <v/>
      </c>
    </row>
    <row r="30" spans="1:13" x14ac:dyDescent="0.25">
      <c r="A30" s="13">
        <v>3</v>
      </c>
      <c r="B30" s="9" t="str">
        <f>Fixtures!B30</f>
        <v>27/08/2023</v>
      </c>
      <c r="C30" s="14" t="str">
        <f t="shared" si="0"/>
        <v>Sheffield United - Manchester City</v>
      </c>
      <c r="D30" s="10" t="str">
        <f>Fixtures!C30</f>
        <v>Sheffield United</v>
      </c>
      <c r="E30" s="17" t="str">
        <f t="shared" si="1"/>
        <v/>
      </c>
      <c r="F30" s="17" t="str">
        <f t="shared" si="2"/>
        <v/>
      </c>
      <c r="G30" s="10" t="str">
        <f>Fixtures!D30</f>
        <v>Manchester City</v>
      </c>
      <c r="H30" t="str">
        <f>_xlfn.XLOOKUP($D30,Fixtures!$L$8:$L$27,Fixtures!$M$8:$M$27," ",0,1)</f>
        <v>Bramall Lane</v>
      </c>
      <c r="I30" s="12" t="str">
        <f t="array" ref="I30">IF(E30=""," ",_xlfn.IFS(E30&gt;F30,Fixtures!$P$10,E30=F30,Fixtures!$P$11,E30&lt;F30,Fixtures!$P$12))</f>
        <v xml:space="preserve"> </v>
      </c>
      <c r="J30" t="str">
        <f t="array" ref="J30">IF(E30=""," ",_xlfn.IFS(E30&lt;F30,Fixtures!$P$10,E30=F30,Fixtures!$P$11,E30&gt;F30,Fixtures!$P$12))</f>
        <v xml:space="preserve"> </v>
      </c>
      <c r="L30" t="str">
        <f>IF(Pruebas!F30&lt;&gt;"",Pruebas!F30,"")</f>
        <v/>
      </c>
      <c r="M30" t="str">
        <f>IF(Pruebas!G30&lt;&gt;"",Pruebas!G30,"")</f>
        <v/>
      </c>
    </row>
    <row r="31" spans="1:13" x14ac:dyDescent="0.25">
      <c r="A31" s="13">
        <v>3</v>
      </c>
      <c r="B31" s="9" t="str">
        <f>Fixtures!B31</f>
        <v>27/08/2023</v>
      </c>
      <c r="C31" s="14" t="str">
        <f t="shared" si="0"/>
        <v>Newcastle United - Liverpool FC</v>
      </c>
      <c r="D31" s="10" t="str">
        <f>Fixtures!C31</f>
        <v>Newcastle United</v>
      </c>
      <c r="E31" s="17" t="str">
        <f t="shared" si="1"/>
        <v/>
      </c>
      <c r="F31" s="17" t="str">
        <f t="shared" si="2"/>
        <v/>
      </c>
      <c r="G31" s="10" t="str">
        <f>Fixtures!D31</f>
        <v>Liverpool FC</v>
      </c>
      <c r="H31" t="str">
        <f>_xlfn.XLOOKUP($D31,Fixtures!$L$8:$L$27,Fixtures!$M$8:$M$27," ",0,1)</f>
        <v>St James' Park</v>
      </c>
      <c r="I31" s="12" t="str">
        <f t="array" ref="I31">IF(E31=""," ",_xlfn.IFS(E31&gt;F31,Fixtures!$P$10,E31=F31,Fixtures!$P$11,E31&lt;F31,Fixtures!$P$12))</f>
        <v xml:space="preserve"> </v>
      </c>
      <c r="J31" t="str">
        <f t="array" ref="J31">IF(E31=""," ",_xlfn.IFS(E31&lt;F31,Fixtures!$P$10,E31=F31,Fixtures!$P$11,E31&gt;F31,Fixtures!$P$12))</f>
        <v xml:space="preserve"> </v>
      </c>
      <c r="L31" t="str">
        <f>IF(Pruebas!F31&lt;&gt;"",Pruebas!F31,"")</f>
        <v/>
      </c>
      <c r="M31" t="str">
        <f>IF(Pruebas!G31&lt;&gt;"",Pruebas!G31,"")</f>
        <v/>
      </c>
    </row>
    <row r="32" spans="1:13" x14ac:dyDescent="0.25">
      <c r="A32" s="13">
        <v>4</v>
      </c>
      <c r="B32" s="9" t="str">
        <f>Fixtures!B32</f>
        <v>01/09/2023</v>
      </c>
      <c r="C32" s="14" t="str">
        <f t="shared" si="0"/>
        <v>Luton Town - West Ham United</v>
      </c>
      <c r="D32" s="10" t="str">
        <f>Fixtures!C32</f>
        <v>Luton Town</v>
      </c>
      <c r="E32" s="17" t="str">
        <f t="shared" si="1"/>
        <v/>
      </c>
      <c r="F32" s="17" t="str">
        <f t="shared" si="2"/>
        <v/>
      </c>
      <c r="G32" s="10" t="str">
        <f>Fixtures!D32</f>
        <v>West Ham United</v>
      </c>
      <c r="H32" t="str">
        <f>_xlfn.XLOOKUP($D32,Fixtures!$L$8:$L$27,Fixtures!$M$8:$M$27," ",0,1)</f>
        <v>Kenilworth Road</v>
      </c>
      <c r="I32" s="12" t="str">
        <f t="array" ref="I32">IF(E32=""," ",_xlfn.IFS(E32&gt;F32,Fixtures!$P$10,E32=F32,Fixtures!$P$11,E32&lt;F32,Fixtures!$P$12))</f>
        <v xml:space="preserve"> </v>
      </c>
      <c r="J32" t="str">
        <f t="array" ref="J32">IF(E32=""," ",_xlfn.IFS(E32&lt;F32,Fixtures!$P$10,E32=F32,Fixtures!$P$11,E32&gt;F32,Fixtures!$P$12))</f>
        <v xml:space="preserve"> </v>
      </c>
      <c r="L32" t="str">
        <f>IF(Pruebas!F32&lt;&gt;"",Pruebas!F32,"")</f>
        <v/>
      </c>
      <c r="M32" t="str">
        <f>IF(Pruebas!G32&lt;&gt;"",Pruebas!G32,"")</f>
        <v/>
      </c>
    </row>
    <row r="33" spans="1:13" x14ac:dyDescent="0.25">
      <c r="A33" s="13">
        <v>4</v>
      </c>
      <c r="B33" s="9" t="str">
        <f>Fixtures!B33</f>
        <v>02/09/2023</v>
      </c>
      <c r="C33" s="14" t="str">
        <f t="shared" si="0"/>
        <v>Sheffield United - Everton FC</v>
      </c>
      <c r="D33" s="10" t="str">
        <f>Fixtures!C33</f>
        <v>Sheffield United</v>
      </c>
      <c r="E33" s="17" t="str">
        <f t="shared" si="1"/>
        <v/>
      </c>
      <c r="F33" s="17" t="str">
        <f t="shared" si="2"/>
        <v/>
      </c>
      <c r="G33" s="10" t="str">
        <f>Fixtures!D33</f>
        <v>Everton FC</v>
      </c>
      <c r="H33" t="str">
        <f>_xlfn.XLOOKUP($D33,Fixtures!$L$8:$L$27,Fixtures!$M$8:$M$27," ",0,1)</f>
        <v>Bramall Lane</v>
      </c>
      <c r="I33" s="12" t="str">
        <f t="array" ref="I33">IF(E33=""," ",_xlfn.IFS(E33&gt;F33,Fixtures!$P$10,E33=F33,Fixtures!$P$11,E33&lt;F33,Fixtures!$P$12))</f>
        <v xml:space="preserve"> </v>
      </c>
      <c r="J33" t="str">
        <f t="array" ref="J33">IF(E33=""," ",_xlfn.IFS(E33&lt;F33,Fixtures!$P$10,E33=F33,Fixtures!$P$11,E33&gt;F33,Fixtures!$P$12))</f>
        <v xml:space="preserve"> </v>
      </c>
      <c r="L33" t="str">
        <f>IF(Pruebas!F33&lt;&gt;"",Pruebas!F33,"")</f>
        <v/>
      </c>
      <c r="M33" t="str">
        <f>IF(Pruebas!G33&lt;&gt;"",Pruebas!G33,"")</f>
        <v/>
      </c>
    </row>
    <row r="34" spans="1:13" x14ac:dyDescent="0.25">
      <c r="A34" s="13">
        <v>4</v>
      </c>
      <c r="B34" s="9" t="str">
        <f>Fixtures!B34</f>
        <v>02/09/2023</v>
      </c>
      <c r="C34" s="14" t="str">
        <f t="shared" si="0"/>
        <v>Brentford FC - AFC Bournemouth</v>
      </c>
      <c r="D34" s="10" t="str">
        <f>Fixtures!C34</f>
        <v>Brentford FC</v>
      </c>
      <c r="E34" s="17" t="str">
        <f t="shared" si="1"/>
        <v/>
      </c>
      <c r="F34" s="17" t="str">
        <f t="shared" si="2"/>
        <v/>
      </c>
      <c r="G34" s="10" t="str">
        <f>Fixtures!D34</f>
        <v>AFC Bournemouth</v>
      </c>
      <c r="H34" t="str">
        <f>_xlfn.XLOOKUP($D34,Fixtures!$L$8:$L$27,Fixtures!$M$8:$M$27," ",0,1)</f>
        <v>Brentford Community Stadium</v>
      </c>
      <c r="I34" s="12" t="str">
        <f t="array" ref="I34">IF(E34=""," ",_xlfn.IFS(E34&gt;F34,Fixtures!$P$10,E34=F34,Fixtures!$P$11,E34&lt;F34,Fixtures!$P$12))</f>
        <v xml:space="preserve"> </v>
      </c>
      <c r="J34" t="str">
        <f t="array" ref="J34">IF(E34=""," ",_xlfn.IFS(E34&lt;F34,Fixtures!$P$10,E34=F34,Fixtures!$P$11,E34&gt;F34,Fixtures!$P$12))</f>
        <v xml:space="preserve"> </v>
      </c>
      <c r="L34" t="str">
        <f>IF(Pruebas!F34&lt;&gt;"",Pruebas!F34,"")</f>
        <v/>
      </c>
      <c r="M34" t="str">
        <f>IF(Pruebas!G34&lt;&gt;"",Pruebas!G34,"")</f>
        <v/>
      </c>
    </row>
    <row r="35" spans="1:13" x14ac:dyDescent="0.25">
      <c r="A35" s="13">
        <v>4</v>
      </c>
      <c r="B35" s="9" t="str">
        <f>Fixtures!B35</f>
        <v>02/09/2023</v>
      </c>
      <c r="C35" s="14" t="str">
        <f t="shared" si="0"/>
        <v>Burnley FC - Tottenham Hotspur</v>
      </c>
      <c r="D35" s="10" t="str">
        <f>Fixtures!C35</f>
        <v>Burnley FC</v>
      </c>
      <c r="E35" s="17" t="str">
        <f t="shared" si="1"/>
        <v/>
      </c>
      <c r="F35" s="17" t="str">
        <f t="shared" si="2"/>
        <v/>
      </c>
      <c r="G35" s="10" t="str">
        <f>Fixtures!D35</f>
        <v>Tottenham Hotspur</v>
      </c>
      <c r="H35" t="str">
        <f>_xlfn.XLOOKUP($D35,Fixtures!$L$8:$L$27,Fixtures!$M$8:$M$27," ",0,1)</f>
        <v>Turf Moor</v>
      </c>
      <c r="I35" s="12" t="str">
        <f t="array" ref="I35">IF(E35=""," ",_xlfn.IFS(E35&gt;F35,Fixtures!$P$10,E35=F35,Fixtures!$P$11,E35&lt;F35,Fixtures!$P$12))</f>
        <v xml:space="preserve"> </v>
      </c>
      <c r="J35" t="str">
        <f t="array" ref="J35">IF(E35=""," ",_xlfn.IFS(E35&lt;F35,Fixtures!$P$10,E35=F35,Fixtures!$P$11,E35&gt;F35,Fixtures!$P$12))</f>
        <v xml:space="preserve"> </v>
      </c>
      <c r="L35" t="str">
        <f>IF(Pruebas!F35&lt;&gt;"",Pruebas!F35,"")</f>
        <v/>
      </c>
      <c r="M35" t="str">
        <f>IF(Pruebas!G35&lt;&gt;"",Pruebas!G35,"")</f>
        <v/>
      </c>
    </row>
    <row r="36" spans="1:13" x14ac:dyDescent="0.25">
      <c r="A36" s="13">
        <v>4</v>
      </c>
      <c r="B36" s="9" t="str">
        <f>Fixtures!B36</f>
        <v>02/09/2023</v>
      </c>
      <c r="C36" s="14" t="str">
        <f t="shared" si="0"/>
        <v>Chelsea FC - Nottingham Forest</v>
      </c>
      <c r="D36" s="10" t="str">
        <f>Fixtures!C36</f>
        <v>Chelsea FC</v>
      </c>
      <c r="E36" s="17" t="str">
        <f t="shared" si="1"/>
        <v/>
      </c>
      <c r="F36" s="17" t="str">
        <f t="shared" si="2"/>
        <v/>
      </c>
      <c r="G36" s="10" t="str">
        <f>Fixtures!D36</f>
        <v>Nottingham Forest</v>
      </c>
      <c r="H36" t="str">
        <f>_xlfn.XLOOKUP($D36,Fixtures!$L$8:$L$27,Fixtures!$M$8:$M$27," ",0,1)</f>
        <v>Stamford Bridge</v>
      </c>
      <c r="I36" s="12" t="str">
        <f t="array" ref="I36">IF(E36=""," ",_xlfn.IFS(E36&gt;F36,Fixtures!$P$10,E36=F36,Fixtures!$P$11,E36&lt;F36,Fixtures!$P$12))</f>
        <v xml:space="preserve"> </v>
      </c>
      <c r="J36" t="str">
        <f t="array" ref="J36">IF(E36=""," ",_xlfn.IFS(E36&lt;F36,Fixtures!$P$10,E36=F36,Fixtures!$P$11,E36&gt;F36,Fixtures!$P$12))</f>
        <v xml:space="preserve"> </v>
      </c>
      <c r="L36" t="str">
        <f>IF(Pruebas!F36&lt;&gt;"",Pruebas!F36,"")</f>
        <v/>
      </c>
      <c r="M36" t="str">
        <f>IF(Pruebas!G36&lt;&gt;"",Pruebas!G36,"")</f>
        <v/>
      </c>
    </row>
    <row r="37" spans="1:13" x14ac:dyDescent="0.25">
      <c r="A37" s="13">
        <v>4</v>
      </c>
      <c r="B37" s="9" t="str">
        <f>Fixtures!B37</f>
        <v>02/09/2023</v>
      </c>
      <c r="C37" s="14" t="str">
        <f t="shared" si="0"/>
        <v>Manchester City - Fulham FC</v>
      </c>
      <c r="D37" s="10" t="str">
        <f>Fixtures!C37</f>
        <v>Manchester City</v>
      </c>
      <c r="E37" s="17" t="str">
        <f t="shared" si="1"/>
        <v/>
      </c>
      <c r="F37" s="17" t="str">
        <f t="shared" si="2"/>
        <v/>
      </c>
      <c r="G37" s="10" t="str">
        <f>Fixtures!D37</f>
        <v>Fulham FC</v>
      </c>
      <c r="H37" t="str">
        <f>_xlfn.XLOOKUP($D37,Fixtures!$L$8:$L$27,Fixtures!$M$8:$M$27," ",0,1)</f>
        <v>City of Manchester Stadium</v>
      </c>
      <c r="I37" s="12" t="str">
        <f t="array" ref="I37">IF(E37=""," ",_xlfn.IFS(E37&gt;F37,Fixtures!$P$10,E37=F37,Fixtures!$P$11,E37&lt;F37,Fixtures!$P$12))</f>
        <v xml:space="preserve"> </v>
      </c>
      <c r="J37" t="str">
        <f t="array" ref="J37">IF(E37=""," ",_xlfn.IFS(E37&lt;F37,Fixtures!$P$10,E37=F37,Fixtures!$P$11,E37&gt;F37,Fixtures!$P$12))</f>
        <v xml:space="preserve"> </v>
      </c>
      <c r="L37" t="str">
        <f>IF(Pruebas!F37&lt;&gt;"",Pruebas!F37,"")</f>
        <v/>
      </c>
      <c r="M37" t="str">
        <f>IF(Pruebas!G37&lt;&gt;"",Pruebas!G37,"")</f>
        <v/>
      </c>
    </row>
    <row r="38" spans="1:13" x14ac:dyDescent="0.25">
      <c r="A38" s="13">
        <v>4</v>
      </c>
      <c r="B38" s="9" t="str">
        <f>Fixtures!B38</f>
        <v>02/09/2023</v>
      </c>
      <c r="C38" s="14" t="str">
        <f t="shared" si="0"/>
        <v>Brighton &amp; Hove Albion - Newcastle United</v>
      </c>
      <c r="D38" s="10" t="str">
        <f>Fixtures!C38</f>
        <v>Brighton &amp; Hove Albion</v>
      </c>
      <c r="E38" s="17" t="str">
        <f t="shared" si="1"/>
        <v/>
      </c>
      <c r="F38" s="17" t="str">
        <f t="shared" si="2"/>
        <v/>
      </c>
      <c r="G38" s="10" t="str">
        <f>Fixtures!D38</f>
        <v>Newcastle United</v>
      </c>
      <c r="H38" t="str">
        <f>_xlfn.XLOOKUP($D38,Fixtures!$L$8:$L$27,Fixtures!$M$8:$M$27," ",0,1)</f>
        <v>Falmer Stadium</v>
      </c>
      <c r="I38" s="12" t="str">
        <f t="array" ref="I38">IF(E38=""," ",_xlfn.IFS(E38&gt;F38,Fixtures!$P$10,E38=F38,Fixtures!$P$11,E38&lt;F38,Fixtures!$P$12))</f>
        <v xml:space="preserve"> </v>
      </c>
      <c r="J38" t="str">
        <f t="array" ref="J38">IF(E38=""," ",_xlfn.IFS(E38&lt;F38,Fixtures!$P$10,E38=F38,Fixtures!$P$11,E38&gt;F38,Fixtures!$P$12))</f>
        <v xml:space="preserve"> </v>
      </c>
      <c r="L38" t="str">
        <f>IF(Pruebas!F38&lt;&gt;"",Pruebas!F38,"")</f>
        <v/>
      </c>
      <c r="M38" t="str">
        <f>IF(Pruebas!G38&lt;&gt;"",Pruebas!G38,"")</f>
        <v/>
      </c>
    </row>
    <row r="39" spans="1:13" x14ac:dyDescent="0.25">
      <c r="A39" s="13">
        <v>4</v>
      </c>
      <c r="B39" s="9" t="str">
        <f>Fixtures!B39</f>
        <v>03/09/2023</v>
      </c>
      <c r="C39" s="14" t="str">
        <f t="shared" si="0"/>
        <v>Crystal Palace - Wolverhampton Wanderers</v>
      </c>
      <c r="D39" s="10" t="str">
        <f>Fixtures!C39</f>
        <v>Crystal Palace</v>
      </c>
      <c r="E39" s="17" t="str">
        <f t="shared" si="1"/>
        <v/>
      </c>
      <c r="F39" s="17" t="str">
        <f t="shared" si="2"/>
        <v/>
      </c>
      <c r="G39" s="10" t="str">
        <f>Fixtures!D39</f>
        <v>Wolverhampton Wanderers</v>
      </c>
      <c r="H39" t="str">
        <f>_xlfn.XLOOKUP($D39,Fixtures!$L$8:$L$27,Fixtures!$M$8:$M$27," ",0,1)</f>
        <v>Selhurst Park</v>
      </c>
      <c r="I39" s="12" t="str">
        <f t="array" ref="I39">IF(E39=""," ",_xlfn.IFS(E39&gt;F39,Fixtures!$P$10,E39=F39,Fixtures!$P$11,E39&lt;F39,Fixtures!$P$12))</f>
        <v xml:space="preserve"> </v>
      </c>
      <c r="J39" t="str">
        <f t="array" ref="J39">IF(E39=""," ",_xlfn.IFS(E39&lt;F39,Fixtures!$P$10,E39=F39,Fixtures!$P$11,E39&gt;F39,Fixtures!$P$12))</f>
        <v xml:space="preserve"> </v>
      </c>
      <c r="L39" t="str">
        <f>IF(Pruebas!F39&lt;&gt;"",Pruebas!F39,"")</f>
        <v/>
      </c>
      <c r="M39" t="str">
        <f>IF(Pruebas!G39&lt;&gt;"",Pruebas!G39,"")</f>
        <v/>
      </c>
    </row>
    <row r="40" spans="1:13" x14ac:dyDescent="0.25">
      <c r="A40" s="13">
        <v>4</v>
      </c>
      <c r="B40" s="9" t="str">
        <f>Fixtures!B40</f>
        <v>03/09/2023</v>
      </c>
      <c r="C40" s="14" t="str">
        <f t="shared" si="0"/>
        <v>Liverpool FC - Aston Villa</v>
      </c>
      <c r="D40" s="10" t="str">
        <f>Fixtures!C40</f>
        <v>Liverpool FC</v>
      </c>
      <c r="E40" s="17" t="str">
        <f t="shared" si="1"/>
        <v/>
      </c>
      <c r="F40" s="17" t="str">
        <f t="shared" si="2"/>
        <v/>
      </c>
      <c r="G40" s="10" t="str">
        <f>Fixtures!D40</f>
        <v>Aston Villa</v>
      </c>
      <c r="H40" t="str">
        <f>_xlfn.XLOOKUP($D40,Fixtures!$L$8:$L$27,Fixtures!$M$8:$M$27," ",0,1)</f>
        <v>Anfield</v>
      </c>
      <c r="I40" s="12" t="str">
        <f t="array" ref="I40">IF(E40=""," ",_xlfn.IFS(E40&gt;F40,Fixtures!$P$10,E40=F40,Fixtures!$P$11,E40&lt;F40,Fixtures!$P$12))</f>
        <v xml:space="preserve"> </v>
      </c>
      <c r="J40" t="str">
        <f t="array" ref="J40">IF(E40=""," ",_xlfn.IFS(E40&lt;F40,Fixtures!$P$10,E40=F40,Fixtures!$P$11,E40&gt;F40,Fixtures!$P$12))</f>
        <v xml:space="preserve"> </v>
      </c>
      <c r="L40" t="str">
        <f>IF(Pruebas!F40&lt;&gt;"",Pruebas!F40,"")</f>
        <v/>
      </c>
      <c r="M40" t="str">
        <f>IF(Pruebas!G40&lt;&gt;"",Pruebas!G40,"")</f>
        <v/>
      </c>
    </row>
    <row r="41" spans="1:13" x14ac:dyDescent="0.25">
      <c r="A41" s="13">
        <v>4</v>
      </c>
      <c r="B41" s="9" t="str">
        <f>Fixtures!B41</f>
        <v>03/09/2023</v>
      </c>
      <c r="C41" s="14" t="str">
        <f t="shared" si="0"/>
        <v>Arsenal FC - Manchester United</v>
      </c>
      <c r="D41" s="10" t="str">
        <f>Fixtures!C41</f>
        <v>Arsenal FC</v>
      </c>
      <c r="E41" s="17" t="str">
        <f t="shared" si="1"/>
        <v/>
      </c>
      <c r="F41" s="17" t="str">
        <f t="shared" si="2"/>
        <v/>
      </c>
      <c r="G41" s="10" t="str">
        <f>Fixtures!D41</f>
        <v>Manchester United</v>
      </c>
      <c r="H41" t="str">
        <f>_xlfn.XLOOKUP($D41,Fixtures!$L$8:$L$27,Fixtures!$M$8:$M$27," ",0,1)</f>
        <v>Emirates Stadium</v>
      </c>
      <c r="I41" s="12" t="str">
        <f t="array" ref="I41">IF(E41=""," ",_xlfn.IFS(E41&gt;F41,Fixtures!$P$10,E41=F41,Fixtures!$P$11,E41&lt;F41,Fixtures!$P$12))</f>
        <v xml:space="preserve"> </v>
      </c>
      <c r="J41" t="str">
        <f t="array" ref="J41">IF(E41=""," ",_xlfn.IFS(E41&lt;F41,Fixtures!$P$10,E41=F41,Fixtures!$P$11,E41&gt;F41,Fixtures!$P$12))</f>
        <v xml:space="preserve"> </v>
      </c>
      <c r="L41" t="str">
        <f>IF(Pruebas!F41&lt;&gt;"",Pruebas!F41,"")</f>
        <v/>
      </c>
      <c r="M41" t="str">
        <f>IF(Pruebas!G41&lt;&gt;"",Pruebas!G41,"")</f>
        <v/>
      </c>
    </row>
    <row r="42" spans="1:13" x14ac:dyDescent="0.25">
      <c r="A42" s="13">
        <v>5</v>
      </c>
      <c r="B42" s="9" t="str">
        <f>Fixtures!B42</f>
        <v>16/09/2023</v>
      </c>
      <c r="C42" s="14" t="str">
        <f t="shared" si="0"/>
        <v>Wolverhampton Wanderers - Liverpool FC</v>
      </c>
      <c r="D42" s="10" t="str">
        <f>Fixtures!C42</f>
        <v>Wolverhampton Wanderers</v>
      </c>
      <c r="E42" s="17" t="str">
        <f t="shared" si="1"/>
        <v/>
      </c>
      <c r="F42" s="17" t="str">
        <f t="shared" si="2"/>
        <v/>
      </c>
      <c r="G42" s="10" t="str">
        <f>Fixtures!D42</f>
        <v>Liverpool FC</v>
      </c>
      <c r="H42" t="str">
        <f>_xlfn.XLOOKUP($D42,Fixtures!$L$8:$L$27,Fixtures!$M$8:$M$27," ",0,1)</f>
        <v>Molineux Stadium</v>
      </c>
      <c r="I42" s="12" t="str">
        <f t="array" ref="I42">IF(E42=""," ",_xlfn.IFS(E42&gt;F42,Fixtures!$P$10,E42=F42,Fixtures!$P$11,E42&lt;F42,Fixtures!$P$12))</f>
        <v xml:space="preserve"> </v>
      </c>
      <c r="J42" t="str">
        <f t="array" ref="J42">IF(E42=""," ",_xlfn.IFS(E42&lt;F42,Fixtures!$P$10,E42=F42,Fixtures!$P$11,E42&gt;F42,Fixtures!$P$12))</f>
        <v xml:space="preserve"> </v>
      </c>
      <c r="L42" t="str">
        <f>IF(Pruebas!F42&lt;&gt;"",Pruebas!F42,"")</f>
        <v/>
      </c>
      <c r="M42" t="str">
        <f>IF(Pruebas!G42&lt;&gt;"",Pruebas!G42,"")</f>
        <v/>
      </c>
    </row>
    <row r="43" spans="1:13" x14ac:dyDescent="0.25">
      <c r="A43" s="13">
        <v>5</v>
      </c>
      <c r="B43" s="9" t="str">
        <f>Fixtures!B43</f>
        <v>16/09/2023</v>
      </c>
      <c r="C43" s="14" t="str">
        <f t="shared" si="0"/>
        <v>Aston Villa - Crystal Palace</v>
      </c>
      <c r="D43" s="10" t="str">
        <f>Fixtures!C43</f>
        <v>Aston Villa</v>
      </c>
      <c r="E43" s="17" t="str">
        <f t="shared" si="1"/>
        <v/>
      </c>
      <c r="F43" s="17" t="str">
        <f t="shared" si="2"/>
        <v/>
      </c>
      <c r="G43" s="10" t="str">
        <f>Fixtures!D43</f>
        <v>Crystal Palace</v>
      </c>
      <c r="H43" t="str">
        <f>_xlfn.XLOOKUP($D43,Fixtures!$L$8:$L$27,Fixtures!$M$8:$M$27," ",0,1)</f>
        <v>Villa Park</v>
      </c>
      <c r="I43" s="12" t="str">
        <f t="array" ref="I43">IF(E43=""," ",_xlfn.IFS(E43&gt;F43,Fixtures!$P$10,E43=F43,Fixtures!$P$11,E43&lt;F43,Fixtures!$P$12))</f>
        <v xml:space="preserve"> </v>
      </c>
      <c r="J43" t="str">
        <f t="array" ref="J43">IF(E43=""," ",_xlfn.IFS(E43&lt;F43,Fixtures!$P$10,E43=F43,Fixtures!$P$11,E43&gt;F43,Fixtures!$P$12))</f>
        <v xml:space="preserve"> </v>
      </c>
      <c r="L43" t="str">
        <f>IF(Pruebas!F43&lt;&gt;"",Pruebas!F43,"")</f>
        <v/>
      </c>
      <c r="M43" t="str">
        <f>IF(Pruebas!G43&lt;&gt;"",Pruebas!G43,"")</f>
        <v/>
      </c>
    </row>
    <row r="44" spans="1:13" x14ac:dyDescent="0.25">
      <c r="A44" s="13">
        <v>5</v>
      </c>
      <c r="B44" s="9" t="str">
        <f>Fixtures!B44</f>
        <v>16/09/2023</v>
      </c>
      <c r="C44" s="14" t="str">
        <f t="shared" si="0"/>
        <v>Fulham FC - Luton Town</v>
      </c>
      <c r="D44" s="10" t="str">
        <f>Fixtures!C44</f>
        <v>Fulham FC</v>
      </c>
      <c r="E44" s="17" t="str">
        <f t="shared" si="1"/>
        <v/>
      </c>
      <c r="F44" s="17" t="str">
        <f t="shared" si="2"/>
        <v/>
      </c>
      <c r="G44" s="10" t="str">
        <f>Fixtures!D44</f>
        <v>Luton Town</v>
      </c>
      <c r="H44" t="str">
        <f>_xlfn.XLOOKUP($D44,Fixtures!$L$8:$L$27,Fixtures!$M$8:$M$27," ",0,1)</f>
        <v>Craven Cottage</v>
      </c>
      <c r="I44" s="12" t="str">
        <f t="array" ref="I44">IF(E44=""," ",_xlfn.IFS(E44&gt;F44,Fixtures!$P$10,E44=F44,Fixtures!$P$11,E44&lt;F44,Fixtures!$P$12))</f>
        <v xml:space="preserve"> </v>
      </c>
      <c r="J44" t="str">
        <f t="array" ref="J44">IF(E44=""," ",_xlfn.IFS(E44&lt;F44,Fixtures!$P$10,E44=F44,Fixtures!$P$11,E44&gt;F44,Fixtures!$P$12))</f>
        <v xml:space="preserve"> </v>
      </c>
      <c r="L44" t="str">
        <f>IF(Pruebas!F44&lt;&gt;"",Pruebas!F44,"")</f>
        <v/>
      </c>
      <c r="M44" t="str">
        <f>IF(Pruebas!G44&lt;&gt;"",Pruebas!G44,"")</f>
        <v/>
      </c>
    </row>
    <row r="45" spans="1:13" x14ac:dyDescent="0.25">
      <c r="A45" s="13">
        <v>5</v>
      </c>
      <c r="B45" s="9" t="str">
        <f>Fixtures!B45</f>
        <v>16/09/2023</v>
      </c>
      <c r="C45" s="14" t="str">
        <f t="shared" si="0"/>
        <v>Manchester United - Brighton &amp; Hove Albion</v>
      </c>
      <c r="D45" s="10" t="str">
        <f>Fixtures!C45</f>
        <v>Manchester United</v>
      </c>
      <c r="E45" s="17" t="str">
        <f t="shared" si="1"/>
        <v/>
      </c>
      <c r="F45" s="17" t="str">
        <f t="shared" si="2"/>
        <v/>
      </c>
      <c r="G45" s="10" t="str">
        <f>Fixtures!D45</f>
        <v>Brighton &amp; Hove Albion</v>
      </c>
      <c r="H45" t="str">
        <f>_xlfn.XLOOKUP($D45,Fixtures!$L$8:$L$27,Fixtures!$M$8:$M$27," ",0,1)</f>
        <v>Old Trafford</v>
      </c>
      <c r="I45" s="12" t="str">
        <f t="array" ref="I45">IF(E45=""," ",_xlfn.IFS(E45&gt;F45,Fixtures!$P$10,E45=F45,Fixtures!$P$11,E45&lt;F45,Fixtures!$P$12))</f>
        <v xml:space="preserve"> </v>
      </c>
      <c r="J45" t="str">
        <f t="array" ref="J45">IF(E45=""," ",_xlfn.IFS(E45&lt;F45,Fixtures!$P$10,E45=F45,Fixtures!$P$11,E45&gt;F45,Fixtures!$P$12))</f>
        <v xml:space="preserve"> </v>
      </c>
      <c r="L45" t="str">
        <f>IF(Pruebas!F45&lt;&gt;"",Pruebas!F45,"")</f>
        <v/>
      </c>
      <c r="M45" t="str">
        <f>IF(Pruebas!G45&lt;&gt;"",Pruebas!G45,"")</f>
        <v/>
      </c>
    </row>
    <row r="46" spans="1:13" x14ac:dyDescent="0.25">
      <c r="A46" s="13">
        <v>5</v>
      </c>
      <c r="B46" s="9" t="str">
        <f>Fixtures!B46</f>
        <v>16/09/2023</v>
      </c>
      <c r="C46" s="14" t="str">
        <f t="shared" si="0"/>
        <v>Tottenham Hotspur - Sheffield United</v>
      </c>
      <c r="D46" s="10" t="str">
        <f>Fixtures!C46</f>
        <v>Tottenham Hotspur</v>
      </c>
      <c r="E46" s="17" t="str">
        <f t="shared" si="1"/>
        <v/>
      </c>
      <c r="F46" s="17" t="str">
        <f t="shared" si="2"/>
        <v/>
      </c>
      <c r="G46" s="10" t="str">
        <f>Fixtures!D46</f>
        <v>Sheffield United</v>
      </c>
      <c r="H46" t="str">
        <f>_xlfn.XLOOKUP($D46,Fixtures!$L$8:$L$27,Fixtures!$M$8:$M$27," ",0,1)</f>
        <v>Tottenham Hotspur Stadium</v>
      </c>
      <c r="I46" s="12" t="str">
        <f t="array" ref="I46">IF(E46=""," ",_xlfn.IFS(E46&gt;F46,Fixtures!$P$10,E46=F46,Fixtures!$P$11,E46&lt;F46,Fixtures!$P$12))</f>
        <v xml:space="preserve"> </v>
      </c>
      <c r="J46" t="str">
        <f t="array" ref="J46">IF(E46=""," ",_xlfn.IFS(E46&lt;F46,Fixtures!$P$10,E46=F46,Fixtures!$P$11,E46&gt;F46,Fixtures!$P$12))</f>
        <v xml:space="preserve"> </v>
      </c>
      <c r="L46" t="str">
        <f>IF(Pruebas!F46&lt;&gt;"",Pruebas!F46,"")</f>
        <v/>
      </c>
      <c r="M46" t="str">
        <f>IF(Pruebas!G46&lt;&gt;"",Pruebas!G46,"")</f>
        <v/>
      </c>
    </row>
    <row r="47" spans="1:13" x14ac:dyDescent="0.25">
      <c r="A47" s="13">
        <v>5</v>
      </c>
      <c r="B47" s="9" t="str">
        <f>Fixtures!B47</f>
        <v>16/09/2023</v>
      </c>
      <c r="C47" s="14" t="str">
        <f t="shared" si="0"/>
        <v>West Ham United - Manchester City</v>
      </c>
      <c r="D47" s="10" t="str">
        <f>Fixtures!C47</f>
        <v>West Ham United</v>
      </c>
      <c r="E47" s="17" t="str">
        <f t="shared" si="1"/>
        <v/>
      </c>
      <c r="F47" s="17" t="str">
        <f t="shared" si="2"/>
        <v/>
      </c>
      <c r="G47" s="10" t="str">
        <f>Fixtures!D47</f>
        <v>Manchester City</v>
      </c>
      <c r="H47" t="str">
        <f>_xlfn.XLOOKUP($D47,Fixtures!$L$8:$L$27,Fixtures!$M$8:$M$27," ",0,1)</f>
        <v>London Stadium</v>
      </c>
      <c r="I47" s="12" t="str">
        <f t="array" ref="I47">IF(E47=""," ",_xlfn.IFS(E47&gt;F47,Fixtures!$P$10,E47=F47,Fixtures!$P$11,E47&lt;F47,Fixtures!$P$12))</f>
        <v xml:space="preserve"> </v>
      </c>
      <c r="J47" t="str">
        <f t="array" ref="J47">IF(E47=""," ",_xlfn.IFS(E47&lt;F47,Fixtures!$P$10,E47=F47,Fixtures!$P$11,E47&gt;F47,Fixtures!$P$12))</f>
        <v xml:space="preserve"> </v>
      </c>
      <c r="L47" t="str">
        <f>IF(Pruebas!F47&lt;&gt;"",Pruebas!F47,"")</f>
        <v/>
      </c>
      <c r="M47" t="str">
        <f>IF(Pruebas!G47&lt;&gt;"",Pruebas!G47,"")</f>
        <v/>
      </c>
    </row>
    <row r="48" spans="1:13" x14ac:dyDescent="0.25">
      <c r="A48" s="13">
        <v>5</v>
      </c>
      <c r="B48" s="9" t="str">
        <f>Fixtures!B48</f>
        <v>16/09/2023</v>
      </c>
      <c r="C48" s="14" t="str">
        <f t="shared" si="0"/>
        <v>Everton FC - Arsenal FC</v>
      </c>
      <c r="D48" s="10" t="str">
        <f>Fixtures!C48</f>
        <v>Everton FC</v>
      </c>
      <c r="E48" s="17" t="str">
        <f t="shared" si="1"/>
        <v/>
      </c>
      <c r="F48" s="17" t="str">
        <f t="shared" si="2"/>
        <v/>
      </c>
      <c r="G48" s="10" t="str">
        <f>Fixtures!D48</f>
        <v>Arsenal FC</v>
      </c>
      <c r="H48" t="str">
        <f>_xlfn.XLOOKUP($D48,Fixtures!$L$8:$L$27,Fixtures!$M$8:$M$27," ",0,1)</f>
        <v>Goodison Park</v>
      </c>
      <c r="I48" s="12" t="str">
        <f t="array" ref="I48">IF(E48=""," ",_xlfn.IFS(E48&gt;F48,Fixtures!$P$10,E48=F48,Fixtures!$P$11,E48&lt;F48,Fixtures!$P$12))</f>
        <v xml:space="preserve"> </v>
      </c>
      <c r="J48" t="str">
        <f t="array" ref="J48">IF(E48=""," ",_xlfn.IFS(E48&lt;F48,Fixtures!$P$10,E48=F48,Fixtures!$P$11,E48&gt;F48,Fixtures!$P$12))</f>
        <v xml:space="preserve"> </v>
      </c>
      <c r="L48" t="str">
        <f>IF(Pruebas!F48&lt;&gt;"",Pruebas!F48,"")</f>
        <v/>
      </c>
      <c r="M48" t="str">
        <f>IF(Pruebas!G48&lt;&gt;"",Pruebas!G48,"")</f>
        <v/>
      </c>
    </row>
    <row r="49" spans="1:13" x14ac:dyDescent="0.25">
      <c r="A49" s="13">
        <v>5</v>
      </c>
      <c r="B49" s="9" t="str">
        <f>Fixtures!B49</f>
        <v>17/09/2023</v>
      </c>
      <c r="C49" s="14" t="str">
        <f t="shared" si="0"/>
        <v>AFC Bournemouth - Chelsea FC</v>
      </c>
      <c r="D49" s="10" t="str">
        <f>Fixtures!C49</f>
        <v>AFC Bournemouth</v>
      </c>
      <c r="E49" s="17" t="str">
        <f t="shared" si="1"/>
        <v/>
      </c>
      <c r="F49" s="17" t="str">
        <f t="shared" si="2"/>
        <v/>
      </c>
      <c r="G49" s="10" t="str">
        <f>Fixtures!D49</f>
        <v>Chelsea FC</v>
      </c>
      <c r="H49" t="str">
        <f>_xlfn.XLOOKUP($D49,Fixtures!$L$8:$L$27,Fixtures!$M$8:$M$27," ",0,1)</f>
        <v>Dean Court</v>
      </c>
      <c r="I49" s="12" t="str">
        <f t="array" ref="I49">IF(E49=""," ",_xlfn.IFS(E49&gt;F49,Fixtures!$P$10,E49=F49,Fixtures!$P$11,E49&lt;F49,Fixtures!$P$12))</f>
        <v xml:space="preserve"> </v>
      </c>
      <c r="J49" t="str">
        <f t="array" ref="J49">IF(E49=""," ",_xlfn.IFS(E49&lt;F49,Fixtures!$P$10,E49=F49,Fixtures!$P$11,E49&gt;F49,Fixtures!$P$12))</f>
        <v xml:space="preserve"> </v>
      </c>
      <c r="L49" t="str">
        <f>IF(Pruebas!F49&lt;&gt;"",Pruebas!F49,"")</f>
        <v/>
      </c>
      <c r="M49" t="str">
        <f>IF(Pruebas!G49&lt;&gt;"",Pruebas!G49,"")</f>
        <v/>
      </c>
    </row>
    <row r="50" spans="1:13" x14ac:dyDescent="0.25">
      <c r="A50" s="13">
        <v>5</v>
      </c>
      <c r="B50" s="9" t="str">
        <f>Fixtures!B50</f>
        <v>17/09/2023</v>
      </c>
      <c r="C50" s="14" t="str">
        <f t="shared" si="0"/>
        <v>Newcastle United - Brentford FC</v>
      </c>
      <c r="D50" s="10" t="str">
        <f>Fixtures!C50</f>
        <v>Newcastle United</v>
      </c>
      <c r="E50" s="17" t="str">
        <f t="shared" si="1"/>
        <v/>
      </c>
      <c r="F50" s="17" t="str">
        <f t="shared" si="2"/>
        <v/>
      </c>
      <c r="G50" s="10" t="str">
        <f>Fixtures!D50</f>
        <v>Brentford FC</v>
      </c>
      <c r="H50" t="str">
        <f>_xlfn.XLOOKUP($D50,Fixtures!$L$8:$L$27,Fixtures!$M$8:$M$27," ",0,1)</f>
        <v>St James' Park</v>
      </c>
      <c r="I50" s="12" t="str">
        <f t="array" ref="I50">IF(E50=""," ",_xlfn.IFS(E50&gt;F50,Fixtures!$P$10,E50=F50,Fixtures!$P$11,E50&lt;F50,Fixtures!$P$12))</f>
        <v xml:space="preserve"> </v>
      </c>
      <c r="J50" t="str">
        <f t="array" ref="J50">IF(E50=""," ",_xlfn.IFS(E50&lt;F50,Fixtures!$P$10,E50=F50,Fixtures!$P$11,E50&gt;F50,Fixtures!$P$12))</f>
        <v xml:space="preserve"> </v>
      </c>
      <c r="L50" t="str">
        <f>IF(Pruebas!F50&lt;&gt;"",Pruebas!F50,"")</f>
        <v/>
      </c>
      <c r="M50" t="str">
        <f>IF(Pruebas!G50&lt;&gt;"",Pruebas!G50,"")</f>
        <v/>
      </c>
    </row>
    <row r="51" spans="1:13" x14ac:dyDescent="0.25">
      <c r="A51" s="13">
        <v>5</v>
      </c>
      <c r="B51" s="9" t="str">
        <f>Fixtures!B51</f>
        <v>18/09/2023</v>
      </c>
      <c r="C51" s="14" t="str">
        <f t="shared" si="0"/>
        <v>Nottingham Forest - Burnley FC</v>
      </c>
      <c r="D51" s="10" t="str">
        <f>Fixtures!C51</f>
        <v>Nottingham Forest</v>
      </c>
      <c r="E51" s="17" t="str">
        <f t="shared" si="1"/>
        <v/>
      </c>
      <c r="F51" s="17" t="str">
        <f t="shared" si="2"/>
        <v/>
      </c>
      <c r="G51" s="10" t="str">
        <f>Fixtures!D51</f>
        <v>Burnley FC</v>
      </c>
      <c r="H51" t="str">
        <f>_xlfn.XLOOKUP($D51,Fixtures!$L$8:$L$27,Fixtures!$M$8:$M$27," ",0,1)</f>
        <v>City Ground</v>
      </c>
      <c r="I51" s="12" t="str">
        <f t="array" ref="I51">IF(E51=""," ",_xlfn.IFS(E51&gt;F51,Fixtures!$P$10,E51=F51,Fixtures!$P$11,E51&lt;F51,Fixtures!$P$12))</f>
        <v xml:space="preserve"> </v>
      </c>
      <c r="J51" t="str">
        <f t="array" ref="J51">IF(E51=""," ",_xlfn.IFS(E51&lt;F51,Fixtures!$P$10,E51=F51,Fixtures!$P$11,E51&gt;F51,Fixtures!$P$12))</f>
        <v xml:space="preserve"> </v>
      </c>
      <c r="L51" t="str">
        <f>IF(Pruebas!F51&lt;&gt;"",Pruebas!F51,"")</f>
        <v/>
      </c>
      <c r="M51" t="str">
        <f>IF(Pruebas!G51&lt;&gt;"",Pruebas!G51,"")</f>
        <v/>
      </c>
    </row>
    <row r="52" spans="1:13" x14ac:dyDescent="0.25">
      <c r="A52" s="13">
        <v>6</v>
      </c>
      <c r="B52" s="9" t="str">
        <f>Fixtures!B52</f>
        <v>23/09/2023</v>
      </c>
      <c r="C52" s="14" t="str">
        <f t="shared" si="0"/>
        <v>Chelsea FC - Aston Villa</v>
      </c>
      <c r="D52" s="10" t="str">
        <f>Fixtures!C52</f>
        <v>Chelsea FC</v>
      </c>
      <c r="E52" s="17" t="str">
        <f t="shared" si="1"/>
        <v/>
      </c>
      <c r="F52" s="17" t="str">
        <f t="shared" si="2"/>
        <v/>
      </c>
      <c r="G52" s="10" t="str">
        <f>Fixtures!D52</f>
        <v>Aston Villa</v>
      </c>
      <c r="H52" t="str">
        <f>_xlfn.XLOOKUP($D52,Fixtures!$L$8:$L$27,Fixtures!$M$8:$M$27," ",0,1)</f>
        <v>Stamford Bridge</v>
      </c>
      <c r="I52" s="12" t="str">
        <f t="array" ref="I52">IF(E52=""," ",_xlfn.IFS(E52&gt;F52,Fixtures!$P$10,E52=F52,Fixtures!$P$11,E52&lt;F52,Fixtures!$P$12))</f>
        <v xml:space="preserve"> </v>
      </c>
      <c r="J52" t="str">
        <f t="array" ref="J52">IF(E52=""," ",_xlfn.IFS(E52&lt;F52,Fixtures!$P$10,E52=F52,Fixtures!$P$11,E52&gt;F52,Fixtures!$P$12))</f>
        <v xml:space="preserve"> </v>
      </c>
      <c r="L52" t="str">
        <f>IF(Pruebas!F52&lt;&gt;"",Pruebas!F52,"")</f>
        <v/>
      </c>
      <c r="M52" t="str">
        <f>IF(Pruebas!G52&lt;&gt;"",Pruebas!G52,"")</f>
        <v/>
      </c>
    </row>
    <row r="53" spans="1:13" x14ac:dyDescent="0.25">
      <c r="A53" s="13">
        <v>6</v>
      </c>
      <c r="B53" s="9" t="str">
        <f>Fixtures!B53</f>
        <v>23/09/2023</v>
      </c>
      <c r="C53" s="14" t="str">
        <f t="shared" si="0"/>
        <v>Crystal Palace - Fulham FC</v>
      </c>
      <c r="D53" s="10" t="str">
        <f>Fixtures!C53</f>
        <v>Crystal Palace</v>
      </c>
      <c r="E53" s="17" t="str">
        <f t="shared" si="1"/>
        <v/>
      </c>
      <c r="F53" s="17" t="str">
        <f t="shared" si="2"/>
        <v/>
      </c>
      <c r="G53" s="10" t="str">
        <f>Fixtures!D53</f>
        <v>Fulham FC</v>
      </c>
      <c r="H53" t="str">
        <f>_xlfn.XLOOKUP($D53,Fixtures!$L$8:$L$27,Fixtures!$M$8:$M$27," ",0,1)</f>
        <v>Selhurst Park</v>
      </c>
      <c r="I53" s="12" t="str">
        <f t="array" ref="I53">IF(E53=""," ",_xlfn.IFS(E53&gt;F53,Fixtures!$P$10,E53=F53,Fixtures!$P$11,E53&lt;F53,Fixtures!$P$12))</f>
        <v xml:space="preserve"> </v>
      </c>
      <c r="J53" t="str">
        <f t="array" ref="J53">IF(E53=""," ",_xlfn.IFS(E53&lt;F53,Fixtures!$P$10,E53=F53,Fixtures!$P$11,E53&gt;F53,Fixtures!$P$12))</f>
        <v xml:space="preserve"> </v>
      </c>
      <c r="L53" t="str">
        <f>IF(Pruebas!F53&lt;&gt;"",Pruebas!F53,"")</f>
        <v/>
      </c>
      <c r="M53" t="str">
        <f>IF(Pruebas!G53&lt;&gt;"",Pruebas!G53,"")</f>
        <v/>
      </c>
    </row>
    <row r="54" spans="1:13" x14ac:dyDescent="0.25">
      <c r="A54" s="13">
        <v>6</v>
      </c>
      <c r="B54" s="9" t="str">
        <f>Fixtures!B54</f>
        <v>23/09/2023</v>
      </c>
      <c r="C54" s="14" t="str">
        <f t="shared" si="0"/>
        <v>Luton Town - Wolverhampton Wanderers</v>
      </c>
      <c r="D54" s="10" t="str">
        <f>Fixtures!C54</f>
        <v>Luton Town</v>
      </c>
      <c r="E54" s="17" t="str">
        <f t="shared" si="1"/>
        <v/>
      </c>
      <c r="F54" s="17" t="str">
        <f t="shared" si="2"/>
        <v/>
      </c>
      <c r="G54" s="10" t="str">
        <f>Fixtures!D54</f>
        <v>Wolverhampton Wanderers</v>
      </c>
      <c r="H54" t="str">
        <f>_xlfn.XLOOKUP($D54,Fixtures!$L$8:$L$27,Fixtures!$M$8:$M$27," ",0,1)</f>
        <v>Kenilworth Road</v>
      </c>
      <c r="I54" s="12" t="str">
        <f t="array" ref="I54">IF(E54=""," ",_xlfn.IFS(E54&gt;F54,Fixtures!$P$10,E54=F54,Fixtures!$P$11,E54&lt;F54,Fixtures!$P$12))</f>
        <v xml:space="preserve"> </v>
      </c>
      <c r="J54" t="str">
        <f t="array" ref="J54">IF(E54=""," ",_xlfn.IFS(E54&lt;F54,Fixtures!$P$10,E54=F54,Fixtures!$P$11,E54&gt;F54,Fixtures!$P$12))</f>
        <v xml:space="preserve"> </v>
      </c>
      <c r="L54" t="str">
        <f>IF(Pruebas!F54&lt;&gt;"",Pruebas!F54,"")</f>
        <v/>
      </c>
      <c r="M54" t="str">
        <f>IF(Pruebas!G54&lt;&gt;"",Pruebas!G54,"")</f>
        <v/>
      </c>
    </row>
    <row r="55" spans="1:13" x14ac:dyDescent="0.25">
      <c r="A55" s="13">
        <v>6</v>
      </c>
      <c r="B55" s="9" t="str">
        <f>Fixtures!B55</f>
        <v>23/09/2023</v>
      </c>
      <c r="C55" s="14" t="str">
        <f t="shared" si="0"/>
        <v>Manchester City - Nottingham Forest</v>
      </c>
      <c r="D55" s="10" t="str">
        <f>Fixtures!C55</f>
        <v>Manchester City</v>
      </c>
      <c r="E55" s="17" t="str">
        <f t="shared" si="1"/>
        <v/>
      </c>
      <c r="F55" s="17" t="str">
        <f t="shared" si="2"/>
        <v/>
      </c>
      <c r="G55" s="10" t="str">
        <f>Fixtures!D55</f>
        <v>Nottingham Forest</v>
      </c>
      <c r="H55" t="str">
        <f>_xlfn.XLOOKUP($D55,Fixtures!$L$8:$L$27,Fixtures!$M$8:$M$27," ",0,1)</f>
        <v>City of Manchester Stadium</v>
      </c>
      <c r="I55" s="12" t="str">
        <f t="array" ref="I55">IF(E55=""," ",_xlfn.IFS(E55&gt;F55,Fixtures!$P$10,E55=F55,Fixtures!$P$11,E55&lt;F55,Fixtures!$P$12))</f>
        <v xml:space="preserve"> </v>
      </c>
      <c r="J55" t="str">
        <f t="array" ref="J55">IF(E55=""," ",_xlfn.IFS(E55&lt;F55,Fixtures!$P$10,E55=F55,Fixtures!$P$11,E55&gt;F55,Fixtures!$P$12))</f>
        <v xml:space="preserve"> </v>
      </c>
      <c r="L55" t="str">
        <f>IF(Pruebas!F55&lt;&gt;"",Pruebas!F55,"")</f>
        <v/>
      </c>
      <c r="M55" t="str">
        <f>IF(Pruebas!G55&lt;&gt;"",Pruebas!G55,"")</f>
        <v/>
      </c>
    </row>
    <row r="56" spans="1:13" x14ac:dyDescent="0.25">
      <c r="A56" s="13">
        <v>6</v>
      </c>
      <c r="B56" s="9" t="str">
        <f>Fixtures!B56</f>
        <v>23/09/2023</v>
      </c>
      <c r="C56" s="14" t="str">
        <f t="shared" si="0"/>
        <v>Brentford FC - Everton FC</v>
      </c>
      <c r="D56" s="10" t="str">
        <f>Fixtures!C56</f>
        <v>Brentford FC</v>
      </c>
      <c r="E56" s="17" t="str">
        <f t="shared" si="1"/>
        <v/>
      </c>
      <c r="F56" s="17" t="str">
        <f t="shared" si="2"/>
        <v/>
      </c>
      <c r="G56" s="10" t="str">
        <f>Fixtures!D56</f>
        <v>Everton FC</v>
      </c>
      <c r="H56" t="str">
        <f>_xlfn.XLOOKUP($D56,Fixtures!$L$8:$L$27,Fixtures!$M$8:$M$27," ",0,1)</f>
        <v>Brentford Community Stadium</v>
      </c>
      <c r="I56" s="12" t="str">
        <f t="array" ref="I56">IF(E56=""," ",_xlfn.IFS(E56&gt;F56,Fixtures!$P$10,E56=F56,Fixtures!$P$11,E56&lt;F56,Fixtures!$P$12))</f>
        <v xml:space="preserve"> </v>
      </c>
      <c r="J56" t="str">
        <f t="array" ref="J56">IF(E56=""," ",_xlfn.IFS(E56&lt;F56,Fixtures!$P$10,E56=F56,Fixtures!$P$11,E56&gt;F56,Fixtures!$P$12))</f>
        <v xml:space="preserve"> </v>
      </c>
      <c r="L56" t="str">
        <f>IF(Pruebas!F56&lt;&gt;"",Pruebas!F56,"")</f>
        <v/>
      </c>
      <c r="M56" t="str">
        <f>IF(Pruebas!G56&lt;&gt;"",Pruebas!G56,"")</f>
        <v/>
      </c>
    </row>
    <row r="57" spans="1:13" x14ac:dyDescent="0.25">
      <c r="A57" s="13">
        <v>6</v>
      </c>
      <c r="B57" s="9" t="str">
        <f>Fixtures!B57</f>
        <v>23/09/2023</v>
      </c>
      <c r="C57" s="14" t="str">
        <f t="shared" si="0"/>
        <v>Burnley FC - Manchester United</v>
      </c>
      <c r="D57" s="10" t="str">
        <f>Fixtures!C57</f>
        <v>Burnley FC</v>
      </c>
      <c r="E57" s="17" t="str">
        <f t="shared" si="1"/>
        <v/>
      </c>
      <c r="F57" s="17" t="str">
        <f t="shared" si="2"/>
        <v/>
      </c>
      <c r="G57" s="10" t="str">
        <f>Fixtures!D57</f>
        <v>Manchester United</v>
      </c>
      <c r="H57" t="str">
        <f>_xlfn.XLOOKUP($D57,Fixtures!$L$8:$L$27,Fixtures!$M$8:$M$27," ",0,1)</f>
        <v>Turf Moor</v>
      </c>
      <c r="I57" s="12" t="str">
        <f t="array" ref="I57">IF(E57=""," ",_xlfn.IFS(E57&gt;F57,Fixtures!$P$10,E57=F57,Fixtures!$P$11,E57&lt;F57,Fixtures!$P$12))</f>
        <v xml:space="preserve"> </v>
      </c>
      <c r="J57" t="str">
        <f t="array" ref="J57">IF(E57=""," ",_xlfn.IFS(E57&lt;F57,Fixtures!$P$10,E57=F57,Fixtures!$P$11,E57&gt;F57,Fixtures!$P$12))</f>
        <v xml:space="preserve"> </v>
      </c>
      <c r="L57" t="str">
        <f>IF(Pruebas!F57&lt;&gt;"",Pruebas!F57,"")</f>
        <v/>
      </c>
      <c r="M57" t="str">
        <f>IF(Pruebas!G57&lt;&gt;"",Pruebas!G57,"")</f>
        <v/>
      </c>
    </row>
    <row r="58" spans="1:13" x14ac:dyDescent="0.25">
      <c r="A58" s="13">
        <v>6</v>
      </c>
      <c r="B58" s="9" t="str">
        <f>Fixtures!B58</f>
        <v>24/09/2023</v>
      </c>
      <c r="C58" s="14" t="str">
        <f t="shared" si="0"/>
        <v>Arsenal FC - Tottenham Hotspur</v>
      </c>
      <c r="D58" s="10" t="str">
        <f>Fixtures!C58</f>
        <v>Arsenal FC</v>
      </c>
      <c r="E58" s="17" t="str">
        <f t="shared" si="1"/>
        <v/>
      </c>
      <c r="F58" s="17" t="str">
        <f t="shared" si="2"/>
        <v/>
      </c>
      <c r="G58" s="10" t="str">
        <f>Fixtures!D58</f>
        <v>Tottenham Hotspur</v>
      </c>
      <c r="H58" t="str">
        <f>_xlfn.XLOOKUP($D58,Fixtures!$L$8:$L$27,Fixtures!$M$8:$M$27," ",0,1)</f>
        <v>Emirates Stadium</v>
      </c>
      <c r="I58" s="12" t="str">
        <f t="array" ref="I58">IF(E58=""," ",_xlfn.IFS(E58&gt;F58,Fixtures!$P$10,E58=F58,Fixtures!$P$11,E58&lt;F58,Fixtures!$P$12))</f>
        <v xml:space="preserve"> </v>
      </c>
      <c r="J58" t="str">
        <f t="array" ref="J58">IF(E58=""," ",_xlfn.IFS(E58&lt;F58,Fixtures!$P$10,E58=F58,Fixtures!$P$11,E58&gt;F58,Fixtures!$P$12))</f>
        <v xml:space="preserve"> </v>
      </c>
      <c r="L58" t="str">
        <f>IF(Pruebas!F58&lt;&gt;"",Pruebas!F58,"")</f>
        <v/>
      </c>
      <c r="M58" t="str">
        <f>IF(Pruebas!G58&lt;&gt;"",Pruebas!G58,"")</f>
        <v/>
      </c>
    </row>
    <row r="59" spans="1:13" x14ac:dyDescent="0.25">
      <c r="A59" s="13">
        <v>6</v>
      </c>
      <c r="B59" s="9" t="str">
        <f>Fixtures!B59</f>
        <v>24/09/2023</v>
      </c>
      <c r="C59" s="14" t="str">
        <f t="shared" si="0"/>
        <v>Brighton &amp; Hove Albion - AFC Bournemouth</v>
      </c>
      <c r="D59" s="10" t="str">
        <f>Fixtures!C59</f>
        <v>Brighton &amp; Hove Albion</v>
      </c>
      <c r="E59" s="17" t="str">
        <f t="shared" si="1"/>
        <v/>
      </c>
      <c r="F59" s="17" t="str">
        <f t="shared" si="2"/>
        <v/>
      </c>
      <c r="G59" s="10" t="str">
        <f>Fixtures!D59</f>
        <v>AFC Bournemouth</v>
      </c>
      <c r="H59" t="str">
        <f>_xlfn.XLOOKUP($D59,Fixtures!$L$8:$L$27,Fixtures!$M$8:$M$27," ",0,1)</f>
        <v>Falmer Stadium</v>
      </c>
      <c r="I59" s="12" t="str">
        <f t="array" ref="I59">IF(E59=""," ",_xlfn.IFS(E59&gt;F59,Fixtures!$P$10,E59=F59,Fixtures!$P$11,E59&lt;F59,Fixtures!$P$12))</f>
        <v xml:space="preserve"> </v>
      </c>
      <c r="J59" t="str">
        <f t="array" ref="J59">IF(E59=""," ",_xlfn.IFS(E59&lt;F59,Fixtures!$P$10,E59=F59,Fixtures!$P$11,E59&gt;F59,Fixtures!$P$12))</f>
        <v xml:space="preserve"> </v>
      </c>
      <c r="L59" t="str">
        <f>IF(Pruebas!F59&lt;&gt;"",Pruebas!F59,"")</f>
        <v/>
      </c>
      <c r="M59" t="str">
        <f>IF(Pruebas!G59&lt;&gt;"",Pruebas!G59,"")</f>
        <v/>
      </c>
    </row>
    <row r="60" spans="1:13" x14ac:dyDescent="0.25">
      <c r="A60" s="13">
        <v>6</v>
      </c>
      <c r="B60" s="9" t="str">
        <f>Fixtures!B60</f>
        <v>24/09/2023</v>
      </c>
      <c r="C60" s="14" t="str">
        <f t="shared" si="0"/>
        <v>Liverpool FC - West Ham United</v>
      </c>
      <c r="D60" s="10" t="str">
        <f>Fixtures!C60</f>
        <v>Liverpool FC</v>
      </c>
      <c r="E60" s="17" t="str">
        <f t="shared" si="1"/>
        <v/>
      </c>
      <c r="F60" s="17" t="str">
        <f t="shared" si="2"/>
        <v/>
      </c>
      <c r="G60" s="10" t="str">
        <f>Fixtures!D60</f>
        <v>West Ham United</v>
      </c>
      <c r="H60" t="str">
        <f>_xlfn.XLOOKUP($D60,Fixtures!$L$8:$L$27,Fixtures!$M$8:$M$27," ",0,1)</f>
        <v>Anfield</v>
      </c>
      <c r="I60" s="12" t="str">
        <f t="array" ref="I60">IF(E60=""," ",_xlfn.IFS(E60&gt;F60,Fixtures!$P$10,E60=F60,Fixtures!$P$11,E60&lt;F60,Fixtures!$P$12))</f>
        <v xml:space="preserve"> </v>
      </c>
      <c r="J60" t="str">
        <f t="array" ref="J60">IF(E60=""," ",_xlfn.IFS(E60&lt;F60,Fixtures!$P$10,E60=F60,Fixtures!$P$11,E60&gt;F60,Fixtures!$P$12))</f>
        <v xml:space="preserve"> </v>
      </c>
      <c r="L60" t="str">
        <f>IF(Pruebas!F60&lt;&gt;"",Pruebas!F60,"")</f>
        <v/>
      </c>
      <c r="M60" t="str">
        <f>IF(Pruebas!G60&lt;&gt;"",Pruebas!G60,"")</f>
        <v/>
      </c>
    </row>
    <row r="61" spans="1:13" x14ac:dyDescent="0.25">
      <c r="A61" s="13">
        <v>6</v>
      </c>
      <c r="B61" s="9" t="str">
        <f>Fixtures!B61</f>
        <v>24/09/2023</v>
      </c>
      <c r="C61" s="14" t="str">
        <f t="shared" si="0"/>
        <v>Sheffield United - Newcastle United</v>
      </c>
      <c r="D61" s="10" t="str">
        <f>Fixtures!C61</f>
        <v>Sheffield United</v>
      </c>
      <c r="E61" s="17" t="str">
        <f t="shared" si="1"/>
        <v/>
      </c>
      <c r="F61" s="17" t="str">
        <f t="shared" si="2"/>
        <v/>
      </c>
      <c r="G61" s="10" t="str">
        <f>Fixtures!D61</f>
        <v>Newcastle United</v>
      </c>
      <c r="H61" t="str">
        <f>_xlfn.XLOOKUP($D61,Fixtures!$L$8:$L$27,Fixtures!$M$8:$M$27," ",0,1)</f>
        <v>Bramall Lane</v>
      </c>
      <c r="I61" s="12" t="str">
        <f t="array" ref="I61">IF(E61=""," ",_xlfn.IFS(E61&gt;F61,Fixtures!$P$10,E61=F61,Fixtures!$P$11,E61&lt;F61,Fixtures!$P$12))</f>
        <v xml:space="preserve"> </v>
      </c>
      <c r="J61" t="str">
        <f t="array" ref="J61">IF(E61=""," ",_xlfn.IFS(E61&lt;F61,Fixtures!$P$10,E61=F61,Fixtures!$P$11,E61&gt;F61,Fixtures!$P$12))</f>
        <v xml:space="preserve"> </v>
      </c>
      <c r="L61" t="str">
        <f>IF(Pruebas!F61&lt;&gt;"",Pruebas!F61,"")</f>
        <v/>
      </c>
      <c r="M61" t="str">
        <f>IF(Pruebas!G61&lt;&gt;"",Pruebas!G61,"")</f>
        <v/>
      </c>
    </row>
    <row r="62" spans="1:13" x14ac:dyDescent="0.25">
      <c r="A62" s="13">
        <v>6</v>
      </c>
      <c r="B62" s="9" t="str">
        <f>Fixtures!B62</f>
        <v>30/09/2023</v>
      </c>
      <c r="C62" s="14" t="str">
        <f t="shared" si="0"/>
        <v>Aston Villa - Brighton &amp; Hove Albion</v>
      </c>
      <c r="D62" s="10" t="str">
        <f>Fixtures!C62</f>
        <v>Aston Villa</v>
      </c>
      <c r="E62" s="17" t="str">
        <f t="shared" si="1"/>
        <v/>
      </c>
      <c r="F62" s="17" t="str">
        <f t="shared" si="2"/>
        <v/>
      </c>
      <c r="G62" s="10" t="str">
        <f>Fixtures!D62</f>
        <v>Brighton &amp; Hove Albion</v>
      </c>
      <c r="H62" t="str">
        <f>_xlfn.XLOOKUP($D62,Fixtures!$L$8:$L$27,Fixtures!$M$8:$M$27," ",0,1)</f>
        <v>Villa Park</v>
      </c>
      <c r="I62" s="12" t="str">
        <f t="array" ref="I62">IF(E62=""," ",_xlfn.IFS(E62&gt;F62,Fixtures!$P$10,E62=F62,Fixtures!$P$11,E62&lt;F62,Fixtures!$P$12))</f>
        <v xml:space="preserve"> </v>
      </c>
      <c r="J62" t="str">
        <f t="array" ref="J62">IF(E62=""," ",_xlfn.IFS(E62&lt;F62,Fixtures!$P$10,E62=F62,Fixtures!$P$11,E62&gt;F62,Fixtures!$P$12))</f>
        <v xml:space="preserve"> </v>
      </c>
      <c r="L62" t="str">
        <f>IF(Pruebas!F62&lt;&gt;"",Pruebas!F62,"")</f>
        <v/>
      </c>
      <c r="M62" t="str">
        <f>IF(Pruebas!G62&lt;&gt;"",Pruebas!G62,"")</f>
        <v/>
      </c>
    </row>
    <row r="63" spans="1:13" x14ac:dyDescent="0.25">
      <c r="A63" s="13">
        <v>7</v>
      </c>
      <c r="B63" s="9" t="str">
        <f>Fixtures!B63</f>
        <v>30/09/2023</v>
      </c>
      <c r="C63" s="14" t="str">
        <f t="shared" si="0"/>
        <v>AFC Bournemouth - Arsenal FC</v>
      </c>
      <c r="D63" s="10" t="str">
        <f>Fixtures!C63</f>
        <v>AFC Bournemouth</v>
      </c>
      <c r="E63" s="17" t="str">
        <f t="shared" si="1"/>
        <v/>
      </c>
      <c r="F63" s="17" t="str">
        <f t="shared" si="2"/>
        <v/>
      </c>
      <c r="G63" s="10" t="str">
        <f>Fixtures!D63</f>
        <v>Arsenal FC</v>
      </c>
      <c r="H63" t="str">
        <f>_xlfn.XLOOKUP($D63,Fixtures!$L$8:$L$27,Fixtures!$M$8:$M$27," ",0,1)</f>
        <v>Dean Court</v>
      </c>
      <c r="I63" s="12" t="str">
        <f t="array" ref="I63">IF(E63=""," ",_xlfn.IFS(E63&gt;F63,Fixtures!$P$10,E63=F63,Fixtures!$P$11,E63&lt;F63,Fixtures!$P$12))</f>
        <v xml:space="preserve"> </v>
      </c>
      <c r="J63" t="str">
        <f t="array" ref="J63">IF(E63=""," ",_xlfn.IFS(E63&lt;F63,Fixtures!$P$10,E63=F63,Fixtures!$P$11,E63&gt;F63,Fixtures!$P$12))</f>
        <v xml:space="preserve"> </v>
      </c>
      <c r="L63" t="str">
        <f>IF(Pruebas!F63&lt;&gt;"",Pruebas!F63,"")</f>
        <v/>
      </c>
      <c r="M63" t="str">
        <f>IF(Pruebas!G63&lt;&gt;"",Pruebas!G63,"")</f>
        <v/>
      </c>
    </row>
    <row r="64" spans="1:13" x14ac:dyDescent="0.25">
      <c r="A64" s="13">
        <v>7</v>
      </c>
      <c r="B64" s="9" t="str">
        <f>Fixtures!B64</f>
        <v>30/09/2023</v>
      </c>
      <c r="C64" s="14" t="str">
        <f t="shared" si="0"/>
        <v>Everton FC - Luton Town</v>
      </c>
      <c r="D64" s="10" t="str">
        <f>Fixtures!C64</f>
        <v>Everton FC</v>
      </c>
      <c r="E64" s="17" t="str">
        <f t="shared" si="1"/>
        <v/>
      </c>
      <c r="F64" s="17" t="str">
        <f t="shared" si="2"/>
        <v/>
      </c>
      <c r="G64" s="10" t="str">
        <f>Fixtures!D64</f>
        <v>Luton Town</v>
      </c>
      <c r="H64" t="str">
        <f>_xlfn.XLOOKUP($D64,Fixtures!$L$8:$L$27,Fixtures!$M$8:$M$27," ",0,1)</f>
        <v>Goodison Park</v>
      </c>
      <c r="I64" s="12" t="str">
        <f t="array" ref="I64">IF(E64=""," ",_xlfn.IFS(E64&gt;F64,Fixtures!$P$10,E64=F64,Fixtures!$P$11,E64&lt;F64,Fixtures!$P$12))</f>
        <v xml:space="preserve"> </v>
      </c>
      <c r="J64" t="str">
        <f t="array" ref="J64">IF(E64=""," ",_xlfn.IFS(E64&lt;F64,Fixtures!$P$10,E64=F64,Fixtures!$P$11,E64&gt;F64,Fixtures!$P$12))</f>
        <v xml:space="preserve"> </v>
      </c>
      <c r="L64" t="str">
        <f>IF(Pruebas!F64&lt;&gt;"",Pruebas!F64,"")</f>
        <v/>
      </c>
      <c r="M64" t="str">
        <f>IF(Pruebas!G64&lt;&gt;"",Pruebas!G64,"")</f>
        <v/>
      </c>
    </row>
    <row r="65" spans="1:13" x14ac:dyDescent="0.25">
      <c r="A65" s="13">
        <v>7</v>
      </c>
      <c r="B65" s="9" t="str">
        <f>Fixtures!B65</f>
        <v>30/09/2023</v>
      </c>
      <c r="C65" s="14" t="str">
        <f t="shared" si="0"/>
        <v>Manchester United - Crystal Palace</v>
      </c>
      <c r="D65" s="10" t="str">
        <f>Fixtures!C65</f>
        <v>Manchester United</v>
      </c>
      <c r="E65" s="17" t="str">
        <f t="shared" si="1"/>
        <v/>
      </c>
      <c r="F65" s="17" t="str">
        <f t="shared" si="2"/>
        <v/>
      </c>
      <c r="G65" s="10" t="str">
        <f>Fixtures!D65</f>
        <v>Crystal Palace</v>
      </c>
      <c r="H65" t="str">
        <f>_xlfn.XLOOKUP($D65,Fixtures!$L$8:$L$27,Fixtures!$M$8:$M$27," ",0,1)</f>
        <v>Old Trafford</v>
      </c>
      <c r="I65" s="12" t="str">
        <f t="array" ref="I65">IF(E65=""," ",_xlfn.IFS(E65&gt;F65,Fixtures!$P$10,E65=F65,Fixtures!$P$11,E65&lt;F65,Fixtures!$P$12))</f>
        <v xml:space="preserve"> </v>
      </c>
      <c r="J65" t="str">
        <f t="array" ref="J65">IF(E65=""," ",_xlfn.IFS(E65&lt;F65,Fixtures!$P$10,E65=F65,Fixtures!$P$11,E65&gt;F65,Fixtures!$P$12))</f>
        <v xml:space="preserve"> </v>
      </c>
      <c r="L65" t="str">
        <f>IF(Pruebas!F65&lt;&gt;"",Pruebas!F65,"")</f>
        <v/>
      </c>
      <c r="M65" t="str">
        <f>IF(Pruebas!G65&lt;&gt;"",Pruebas!G65,"")</f>
        <v/>
      </c>
    </row>
    <row r="66" spans="1:13" x14ac:dyDescent="0.25">
      <c r="A66" s="13">
        <v>7</v>
      </c>
      <c r="B66" s="9" t="str">
        <f>Fixtures!B66</f>
        <v>30/09/2023</v>
      </c>
      <c r="C66" s="14" t="str">
        <f t="shared" ref="C66:C129" si="3">CONCATENATE(D66," ","-"," ",G66)</f>
        <v>Newcastle United - Burnley FC</v>
      </c>
      <c r="D66" s="10" t="str">
        <f>Fixtures!C66</f>
        <v>Newcastle United</v>
      </c>
      <c r="E66" s="17" t="str">
        <f t="shared" ref="E66:E129" si="4">IF(L66&lt;&gt;"",VALUE(L66),"")</f>
        <v/>
      </c>
      <c r="F66" s="17" t="str">
        <f t="shared" ref="F66:F129" si="5">IF(M66&lt;&gt;"",VALUE(M66),"")</f>
        <v/>
      </c>
      <c r="G66" s="10" t="str">
        <f>Fixtures!D66</f>
        <v>Burnley FC</v>
      </c>
      <c r="H66" t="str">
        <f>_xlfn.XLOOKUP($D66,Fixtures!$L$8:$L$27,Fixtures!$M$8:$M$27," ",0,1)</f>
        <v>St James' Park</v>
      </c>
      <c r="I66" s="12" t="str">
        <f t="array" ref="I66">IF(E66=""," ",_xlfn.IFS(E66&gt;F66,Fixtures!$P$10,E66=F66,Fixtures!$P$11,E66&lt;F66,Fixtures!$P$12))</f>
        <v xml:space="preserve"> </v>
      </c>
      <c r="J66" t="str">
        <f t="array" ref="J66">IF(E66=""," ",_xlfn.IFS(E66&lt;F66,Fixtures!$P$10,E66=F66,Fixtures!$P$11,E66&gt;F66,Fixtures!$P$12))</f>
        <v xml:space="preserve"> </v>
      </c>
      <c r="L66" t="str">
        <f>IF(Pruebas!F66&lt;&gt;"",Pruebas!F66,"")</f>
        <v/>
      </c>
      <c r="M66" t="str">
        <f>IF(Pruebas!G66&lt;&gt;"",Pruebas!G66,"")</f>
        <v/>
      </c>
    </row>
    <row r="67" spans="1:13" x14ac:dyDescent="0.25">
      <c r="A67" s="13">
        <v>7</v>
      </c>
      <c r="B67" s="9" t="str">
        <f>Fixtures!B67</f>
        <v>30/09/2023</v>
      </c>
      <c r="C67" s="14" t="str">
        <f t="shared" si="3"/>
        <v>West Ham United - Sheffield United</v>
      </c>
      <c r="D67" s="10" t="str">
        <f>Fixtures!C67</f>
        <v>West Ham United</v>
      </c>
      <c r="E67" s="17" t="str">
        <f t="shared" si="4"/>
        <v/>
      </c>
      <c r="F67" s="17" t="str">
        <f t="shared" si="5"/>
        <v/>
      </c>
      <c r="G67" s="10" t="str">
        <f>Fixtures!D67</f>
        <v>Sheffield United</v>
      </c>
      <c r="H67" t="str">
        <f>_xlfn.XLOOKUP($D67,Fixtures!$L$8:$L$27,Fixtures!$M$8:$M$27," ",0,1)</f>
        <v>London Stadium</v>
      </c>
      <c r="I67" s="12" t="str">
        <f t="array" ref="I67">IF(E67=""," ",_xlfn.IFS(E67&gt;F67,Fixtures!$P$10,E67=F67,Fixtures!$P$11,E67&lt;F67,Fixtures!$P$12))</f>
        <v xml:space="preserve"> </v>
      </c>
      <c r="J67" t="str">
        <f t="array" ref="J67">IF(E67=""," ",_xlfn.IFS(E67&lt;F67,Fixtures!$P$10,E67=F67,Fixtures!$P$11,E67&gt;F67,Fixtures!$P$12))</f>
        <v xml:space="preserve"> </v>
      </c>
      <c r="L67" t="str">
        <f>IF(Pruebas!F67&lt;&gt;"",Pruebas!F67,"")</f>
        <v/>
      </c>
      <c r="M67" t="str">
        <f>IF(Pruebas!G67&lt;&gt;"",Pruebas!G67,"")</f>
        <v/>
      </c>
    </row>
    <row r="68" spans="1:13" x14ac:dyDescent="0.25">
      <c r="A68" s="13">
        <v>7</v>
      </c>
      <c r="B68" s="9" t="str">
        <f>Fixtures!B68</f>
        <v>30/09/2023</v>
      </c>
      <c r="C68" s="14" t="str">
        <f t="shared" si="3"/>
        <v>Wolverhampton Wanderers - Manchester City</v>
      </c>
      <c r="D68" s="10" t="str">
        <f>Fixtures!C68</f>
        <v>Wolverhampton Wanderers</v>
      </c>
      <c r="E68" s="17" t="str">
        <f t="shared" si="4"/>
        <v/>
      </c>
      <c r="F68" s="17" t="str">
        <f t="shared" si="5"/>
        <v/>
      </c>
      <c r="G68" s="10" t="str">
        <f>Fixtures!D68</f>
        <v>Manchester City</v>
      </c>
      <c r="H68" t="str">
        <f>_xlfn.XLOOKUP($D68,Fixtures!$L$8:$L$27,Fixtures!$M$8:$M$27," ",0,1)</f>
        <v>Molineux Stadium</v>
      </c>
      <c r="I68" s="12" t="str">
        <f t="array" ref="I68">IF(E68=""," ",_xlfn.IFS(E68&gt;F68,Fixtures!$P$10,E68=F68,Fixtures!$P$11,E68&lt;F68,Fixtures!$P$12))</f>
        <v xml:space="preserve"> </v>
      </c>
      <c r="J68" t="str">
        <f t="array" ref="J68">IF(E68=""," ",_xlfn.IFS(E68&lt;F68,Fixtures!$P$10,E68=F68,Fixtures!$P$11,E68&gt;F68,Fixtures!$P$12))</f>
        <v xml:space="preserve"> </v>
      </c>
      <c r="L68" t="str">
        <f>IF(Pruebas!F68&lt;&gt;"",Pruebas!F68,"")</f>
        <v/>
      </c>
      <c r="M68" t="str">
        <f>IF(Pruebas!G68&lt;&gt;"",Pruebas!G68,"")</f>
        <v/>
      </c>
    </row>
    <row r="69" spans="1:13" x14ac:dyDescent="0.25">
      <c r="A69" s="13">
        <v>7</v>
      </c>
      <c r="B69" s="9" t="str">
        <f>Fixtures!B69</f>
        <v>30/09/2023</v>
      </c>
      <c r="C69" s="14" t="str">
        <f t="shared" si="3"/>
        <v>Tottenham Hotspur - Liverpool FC</v>
      </c>
      <c r="D69" s="10" t="str">
        <f>Fixtures!C69</f>
        <v>Tottenham Hotspur</v>
      </c>
      <c r="E69" s="17" t="str">
        <f t="shared" si="4"/>
        <v/>
      </c>
      <c r="F69" s="17" t="str">
        <f t="shared" si="5"/>
        <v/>
      </c>
      <c r="G69" s="10" t="str">
        <f>Fixtures!D69</f>
        <v>Liverpool FC</v>
      </c>
      <c r="H69" t="str">
        <f>_xlfn.XLOOKUP($D69,Fixtures!$L$8:$L$27,Fixtures!$M$8:$M$27," ",0,1)</f>
        <v>Tottenham Hotspur Stadium</v>
      </c>
      <c r="I69" s="12" t="str">
        <f t="array" ref="I69">IF(E69=""," ",_xlfn.IFS(E69&gt;F69,Fixtures!$P$10,E69=F69,Fixtures!$P$11,E69&lt;F69,Fixtures!$P$12))</f>
        <v xml:space="preserve"> </v>
      </c>
      <c r="J69" t="str">
        <f t="array" ref="J69">IF(E69=""," ",_xlfn.IFS(E69&lt;F69,Fixtures!$P$10,E69=F69,Fixtures!$P$11,E69&gt;F69,Fixtures!$P$12))</f>
        <v xml:space="preserve"> </v>
      </c>
      <c r="L69" t="str">
        <f>IF(Pruebas!F69&lt;&gt;"",Pruebas!F69,"")</f>
        <v/>
      </c>
      <c r="M69" t="str">
        <f>IF(Pruebas!G69&lt;&gt;"",Pruebas!G69,"")</f>
        <v/>
      </c>
    </row>
    <row r="70" spans="1:13" x14ac:dyDescent="0.25">
      <c r="A70" s="13">
        <v>7</v>
      </c>
      <c r="B70" s="9" t="str">
        <f>Fixtures!B70</f>
        <v>01/10/2023</v>
      </c>
      <c r="C70" s="14" t="str">
        <f t="shared" si="3"/>
        <v>Nottingham Forest - Brentford FC</v>
      </c>
      <c r="D70" s="10" t="str">
        <f>Fixtures!C70</f>
        <v>Nottingham Forest</v>
      </c>
      <c r="E70" s="17" t="str">
        <f t="shared" si="4"/>
        <v/>
      </c>
      <c r="F70" s="17" t="str">
        <f t="shared" si="5"/>
        <v/>
      </c>
      <c r="G70" s="10" t="str">
        <f>Fixtures!D70</f>
        <v>Brentford FC</v>
      </c>
      <c r="H70" t="str">
        <f>_xlfn.XLOOKUP($D70,Fixtures!$L$8:$L$27,Fixtures!$M$8:$M$27," ",0,1)</f>
        <v>City Ground</v>
      </c>
      <c r="I70" s="12" t="str">
        <f t="array" ref="I70">IF(E70=""," ",_xlfn.IFS(E70&gt;F70,Fixtures!$P$10,E70=F70,Fixtures!$P$11,E70&lt;F70,Fixtures!$P$12))</f>
        <v xml:space="preserve"> </v>
      </c>
      <c r="J70" t="str">
        <f t="array" ref="J70">IF(E70=""," ",_xlfn.IFS(E70&lt;F70,Fixtures!$P$10,E70=F70,Fixtures!$P$11,E70&gt;F70,Fixtures!$P$12))</f>
        <v xml:space="preserve"> </v>
      </c>
      <c r="L70" t="str">
        <f>IF(Pruebas!F70&lt;&gt;"",Pruebas!F70,"")</f>
        <v/>
      </c>
      <c r="M70" t="str">
        <f>IF(Pruebas!G70&lt;&gt;"",Pruebas!G70,"")</f>
        <v/>
      </c>
    </row>
    <row r="71" spans="1:13" x14ac:dyDescent="0.25">
      <c r="A71" s="13">
        <v>7</v>
      </c>
      <c r="B71" s="9" t="str">
        <f>Fixtures!B71</f>
        <v>02/10/2023</v>
      </c>
      <c r="C71" s="14" t="str">
        <f t="shared" si="3"/>
        <v>Fulham FC - Chelsea FC</v>
      </c>
      <c r="D71" s="10" t="str">
        <f>Fixtures!C71</f>
        <v>Fulham FC</v>
      </c>
      <c r="E71" s="17" t="str">
        <f t="shared" si="4"/>
        <v/>
      </c>
      <c r="F71" s="17" t="str">
        <f t="shared" si="5"/>
        <v/>
      </c>
      <c r="G71" s="10" t="str">
        <f>Fixtures!D71</f>
        <v>Chelsea FC</v>
      </c>
      <c r="H71" t="str">
        <f>_xlfn.XLOOKUP($D71,Fixtures!$L$8:$L$27,Fixtures!$M$8:$M$27," ",0,1)</f>
        <v>Craven Cottage</v>
      </c>
      <c r="I71" s="12" t="str">
        <f t="array" ref="I71">IF(E71=""," ",_xlfn.IFS(E71&gt;F71,Fixtures!$P$10,E71=F71,Fixtures!$P$11,E71&lt;F71,Fixtures!$P$12))</f>
        <v xml:space="preserve"> </v>
      </c>
      <c r="J71" t="str">
        <f t="array" ref="J71">IF(E71=""," ",_xlfn.IFS(E71&lt;F71,Fixtures!$P$10,E71=F71,Fixtures!$P$11,E71&gt;F71,Fixtures!$P$12))</f>
        <v xml:space="preserve"> </v>
      </c>
      <c r="L71" t="str">
        <f>IF(Pruebas!F71&lt;&gt;"",Pruebas!F71,"")</f>
        <v/>
      </c>
      <c r="M71" t="str">
        <f>IF(Pruebas!G71&lt;&gt;"",Pruebas!G71,"")</f>
        <v/>
      </c>
    </row>
    <row r="72" spans="1:13" x14ac:dyDescent="0.25">
      <c r="A72" s="13">
        <v>7</v>
      </c>
      <c r="B72" s="9" t="str">
        <f>Fixtures!B72</f>
        <v>07/10/2023</v>
      </c>
      <c r="C72" s="14" t="str">
        <f t="shared" si="3"/>
        <v>Luton Town - Tottenham Hotspur</v>
      </c>
      <c r="D72" s="10" t="str">
        <f>Fixtures!C72</f>
        <v>Luton Town</v>
      </c>
      <c r="E72" s="17" t="str">
        <f t="shared" si="4"/>
        <v/>
      </c>
      <c r="F72" s="17" t="str">
        <f t="shared" si="5"/>
        <v/>
      </c>
      <c r="G72" s="10" t="str">
        <f>Fixtures!D72</f>
        <v>Tottenham Hotspur</v>
      </c>
      <c r="H72" t="str">
        <f>_xlfn.XLOOKUP($D72,Fixtures!$L$8:$L$27,Fixtures!$M$8:$M$27," ",0,1)</f>
        <v>Kenilworth Road</v>
      </c>
      <c r="I72" s="12" t="str">
        <f t="array" ref="I72">IF(E72=""," ",_xlfn.IFS(E72&gt;F72,Fixtures!$P$10,E72=F72,Fixtures!$P$11,E72&lt;F72,Fixtures!$P$12))</f>
        <v xml:space="preserve"> </v>
      </c>
      <c r="J72" t="str">
        <f t="array" ref="J72">IF(E72=""," ",_xlfn.IFS(E72&lt;F72,Fixtures!$P$10,E72=F72,Fixtures!$P$11,E72&gt;F72,Fixtures!$P$12))</f>
        <v xml:space="preserve"> </v>
      </c>
      <c r="L72" t="str">
        <f>IF(Pruebas!F72&lt;&gt;"",Pruebas!F72,"")</f>
        <v/>
      </c>
      <c r="M72" t="str">
        <f>IF(Pruebas!G72&lt;&gt;"",Pruebas!G72,"")</f>
        <v/>
      </c>
    </row>
    <row r="73" spans="1:13" x14ac:dyDescent="0.25">
      <c r="A73" s="13">
        <v>8</v>
      </c>
      <c r="B73" s="9" t="str">
        <f>Fixtures!B73</f>
        <v>07/10/2023</v>
      </c>
      <c r="C73" s="14" t="str">
        <f t="shared" si="3"/>
        <v>Burnley FC - Chelsea FC</v>
      </c>
      <c r="D73" s="10" t="str">
        <f>Fixtures!C73</f>
        <v>Burnley FC</v>
      </c>
      <c r="E73" s="17" t="str">
        <f t="shared" si="4"/>
        <v/>
      </c>
      <c r="F73" s="17" t="str">
        <f t="shared" si="5"/>
        <v/>
      </c>
      <c r="G73" s="10" t="str">
        <f>Fixtures!D73</f>
        <v>Chelsea FC</v>
      </c>
      <c r="H73" t="str">
        <f>_xlfn.XLOOKUP($D73,Fixtures!$L$8:$L$27,Fixtures!$M$8:$M$27," ",0,1)</f>
        <v>Turf Moor</v>
      </c>
      <c r="I73" s="12" t="str">
        <f t="array" ref="I73">IF(E73=""," ",_xlfn.IFS(E73&gt;F73,Fixtures!$P$10,E73=F73,Fixtures!$P$11,E73&lt;F73,Fixtures!$P$12))</f>
        <v xml:space="preserve"> </v>
      </c>
      <c r="J73" t="str">
        <f t="array" ref="J73">IF(E73=""," ",_xlfn.IFS(E73&lt;F73,Fixtures!$P$10,E73=F73,Fixtures!$P$11,E73&gt;F73,Fixtures!$P$12))</f>
        <v xml:space="preserve"> </v>
      </c>
      <c r="L73" t="str">
        <f>IF(Pruebas!F73&lt;&gt;"",Pruebas!F73,"")</f>
        <v/>
      </c>
      <c r="M73" t="str">
        <f>IF(Pruebas!G73&lt;&gt;"",Pruebas!G73,"")</f>
        <v/>
      </c>
    </row>
    <row r="74" spans="1:13" x14ac:dyDescent="0.25">
      <c r="A74" s="13">
        <v>8</v>
      </c>
      <c r="B74" s="9" t="str">
        <f>Fixtures!B74</f>
        <v>07/10/2023</v>
      </c>
      <c r="C74" s="14" t="str">
        <f t="shared" si="3"/>
        <v>Everton FC - AFC Bournemouth</v>
      </c>
      <c r="D74" s="10" t="str">
        <f>Fixtures!C74</f>
        <v>Everton FC</v>
      </c>
      <c r="E74" s="17" t="str">
        <f t="shared" si="4"/>
        <v/>
      </c>
      <c r="F74" s="17" t="str">
        <f t="shared" si="5"/>
        <v/>
      </c>
      <c r="G74" s="10" t="str">
        <f>Fixtures!D74</f>
        <v>AFC Bournemouth</v>
      </c>
      <c r="H74" t="str">
        <f>_xlfn.XLOOKUP($D74,Fixtures!$L$8:$L$27,Fixtures!$M$8:$M$27," ",0,1)</f>
        <v>Goodison Park</v>
      </c>
      <c r="I74" s="12" t="str">
        <f t="array" ref="I74">IF(E74=""," ",_xlfn.IFS(E74&gt;F74,Fixtures!$P$10,E74=F74,Fixtures!$P$11,E74&lt;F74,Fixtures!$P$12))</f>
        <v xml:space="preserve"> </v>
      </c>
      <c r="J74" t="str">
        <f t="array" ref="J74">IF(E74=""," ",_xlfn.IFS(E74&lt;F74,Fixtures!$P$10,E74=F74,Fixtures!$P$11,E74&gt;F74,Fixtures!$P$12))</f>
        <v xml:space="preserve"> </v>
      </c>
      <c r="L74" t="str">
        <f>IF(Pruebas!F74&lt;&gt;"",Pruebas!F74,"")</f>
        <v/>
      </c>
      <c r="M74" t="str">
        <f>IF(Pruebas!G74&lt;&gt;"",Pruebas!G74,"")</f>
        <v/>
      </c>
    </row>
    <row r="75" spans="1:13" x14ac:dyDescent="0.25">
      <c r="A75" s="13">
        <v>8</v>
      </c>
      <c r="B75" s="9" t="str">
        <f>Fixtures!B75</f>
        <v>07/10/2023</v>
      </c>
      <c r="C75" s="14" t="str">
        <f t="shared" si="3"/>
        <v>Fulham FC - Sheffield United</v>
      </c>
      <c r="D75" s="10" t="str">
        <f>Fixtures!C75</f>
        <v>Fulham FC</v>
      </c>
      <c r="E75" s="17" t="str">
        <f t="shared" si="4"/>
        <v/>
      </c>
      <c r="F75" s="17" t="str">
        <f t="shared" si="5"/>
        <v/>
      </c>
      <c r="G75" s="10" t="str">
        <f>Fixtures!D75</f>
        <v>Sheffield United</v>
      </c>
      <c r="H75" t="str">
        <f>_xlfn.XLOOKUP($D75,Fixtures!$L$8:$L$27,Fixtures!$M$8:$M$27," ",0,1)</f>
        <v>Craven Cottage</v>
      </c>
      <c r="I75" s="12" t="str">
        <f t="array" ref="I75">IF(E75=""," ",_xlfn.IFS(E75&gt;F75,Fixtures!$P$10,E75=F75,Fixtures!$P$11,E75&lt;F75,Fixtures!$P$12))</f>
        <v xml:space="preserve"> </v>
      </c>
      <c r="J75" t="str">
        <f t="array" ref="J75">IF(E75=""," ",_xlfn.IFS(E75&lt;F75,Fixtures!$P$10,E75=F75,Fixtures!$P$11,E75&gt;F75,Fixtures!$P$12))</f>
        <v xml:space="preserve"> </v>
      </c>
      <c r="L75" t="str">
        <f>IF(Pruebas!F75&lt;&gt;"",Pruebas!F75,"")</f>
        <v/>
      </c>
      <c r="M75" t="str">
        <f>IF(Pruebas!G75&lt;&gt;"",Pruebas!G75,"")</f>
        <v/>
      </c>
    </row>
    <row r="76" spans="1:13" x14ac:dyDescent="0.25">
      <c r="A76" s="13">
        <v>8</v>
      </c>
      <c r="B76" s="9" t="str">
        <f>Fixtures!B76</f>
        <v>07/10/2023</v>
      </c>
      <c r="C76" s="14" t="str">
        <f t="shared" si="3"/>
        <v>Manchester United - Brentford FC</v>
      </c>
      <c r="D76" s="10" t="str">
        <f>Fixtures!C76</f>
        <v>Manchester United</v>
      </c>
      <c r="E76" s="17" t="str">
        <f t="shared" si="4"/>
        <v/>
      </c>
      <c r="F76" s="17" t="str">
        <f t="shared" si="5"/>
        <v/>
      </c>
      <c r="G76" s="10" t="str">
        <f>Fixtures!D76</f>
        <v>Brentford FC</v>
      </c>
      <c r="H76" t="str">
        <f>_xlfn.XLOOKUP($D76,Fixtures!$L$8:$L$27,Fixtures!$M$8:$M$27," ",0,1)</f>
        <v>Old Trafford</v>
      </c>
      <c r="I76" s="12" t="str">
        <f t="array" ref="I76">IF(E76=""," ",_xlfn.IFS(E76&gt;F76,Fixtures!$P$10,E76=F76,Fixtures!$P$11,E76&lt;F76,Fixtures!$P$12))</f>
        <v xml:space="preserve"> </v>
      </c>
      <c r="J76" t="str">
        <f t="array" ref="J76">IF(E76=""," ",_xlfn.IFS(E76&lt;F76,Fixtures!$P$10,E76=F76,Fixtures!$P$11,E76&gt;F76,Fixtures!$P$12))</f>
        <v xml:space="preserve"> </v>
      </c>
      <c r="L76" t="str">
        <f>IF(Pruebas!F76&lt;&gt;"",Pruebas!F76,"")</f>
        <v/>
      </c>
      <c r="M76" t="str">
        <f>IF(Pruebas!G76&lt;&gt;"",Pruebas!G76,"")</f>
        <v/>
      </c>
    </row>
    <row r="77" spans="1:13" x14ac:dyDescent="0.25">
      <c r="A77" s="13">
        <v>8</v>
      </c>
      <c r="B77" s="9" t="str">
        <f>Fixtures!B77</f>
        <v>07/10/2023</v>
      </c>
      <c r="C77" s="14" t="str">
        <f t="shared" si="3"/>
        <v>Wolverhampton Wanderers - Aston Villa</v>
      </c>
      <c r="D77" s="10" t="str">
        <f>Fixtures!C77</f>
        <v>Wolverhampton Wanderers</v>
      </c>
      <c r="E77" s="17" t="str">
        <f t="shared" si="4"/>
        <v/>
      </c>
      <c r="F77" s="17" t="str">
        <f t="shared" si="5"/>
        <v/>
      </c>
      <c r="G77" s="10" t="str">
        <f>Fixtures!D77</f>
        <v>Aston Villa</v>
      </c>
      <c r="H77" t="str">
        <f>_xlfn.XLOOKUP($D77,Fixtures!$L$8:$L$27,Fixtures!$M$8:$M$27," ",0,1)</f>
        <v>Molineux Stadium</v>
      </c>
      <c r="I77" s="12" t="str">
        <f t="array" ref="I77">IF(E77=""," ",_xlfn.IFS(E77&gt;F77,Fixtures!$P$10,E77=F77,Fixtures!$P$11,E77&lt;F77,Fixtures!$P$12))</f>
        <v xml:space="preserve"> </v>
      </c>
      <c r="J77" t="str">
        <f t="array" ref="J77">IF(E77=""," ",_xlfn.IFS(E77&lt;F77,Fixtures!$P$10,E77=F77,Fixtures!$P$11,E77&gt;F77,Fixtures!$P$12))</f>
        <v xml:space="preserve"> </v>
      </c>
      <c r="L77" t="str">
        <f>IF(Pruebas!F77&lt;&gt;"",Pruebas!F77,"")</f>
        <v/>
      </c>
      <c r="M77" t="str">
        <f>IF(Pruebas!G77&lt;&gt;"",Pruebas!G77,"")</f>
        <v/>
      </c>
    </row>
    <row r="78" spans="1:13" x14ac:dyDescent="0.25">
      <c r="A78" s="13">
        <v>8</v>
      </c>
      <c r="B78" s="9" t="str">
        <f>Fixtures!B78</f>
        <v>07/10/2023</v>
      </c>
      <c r="C78" s="14" t="str">
        <f t="shared" si="3"/>
        <v>Crystal Palace - Nottingham Forest</v>
      </c>
      <c r="D78" s="10" t="str">
        <f>Fixtures!C78</f>
        <v>Crystal Palace</v>
      </c>
      <c r="E78" s="17" t="str">
        <f t="shared" si="4"/>
        <v/>
      </c>
      <c r="F78" s="17" t="str">
        <f t="shared" si="5"/>
        <v/>
      </c>
      <c r="G78" s="10" t="str">
        <f>Fixtures!D78</f>
        <v>Nottingham Forest</v>
      </c>
      <c r="H78" t="str">
        <f>_xlfn.XLOOKUP($D78,Fixtures!$L$8:$L$27,Fixtures!$M$8:$M$27," ",0,1)</f>
        <v>Selhurst Park</v>
      </c>
      <c r="I78" s="12" t="str">
        <f t="array" ref="I78">IF(E78=""," ",_xlfn.IFS(E78&gt;F78,Fixtures!$P$10,E78=F78,Fixtures!$P$11,E78&lt;F78,Fixtures!$P$12))</f>
        <v xml:space="preserve"> </v>
      </c>
      <c r="J78" t="str">
        <f t="array" ref="J78">IF(E78=""," ",_xlfn.IFS(E78&lt;F78,Fixtures!$P$10,E78=F78,Fixtures!$P$11,E78&gt;F78,Fixtures!$P$12))</f>
        <v xml:space="preserve"> </v>
      </c>
      <c r="L78" t="str">
        <f>IF(Pruebas!F78&lt;&gt;"",Pruebas!F78,"")</f>
        <v/>
      </c>
      <c r="M78" t="str">
        <f>IF(Pruebas!G78&lt;&gt;"",Pruebas!G78,"")</f>
        <v/>
      </c>
    </row>
    <row r="79" spans="1:13" x14ac:dyDescent="0.25">
      <c r="A79" s="13">
        <v>8</v>
      </c>
      <c r="B79" s="9" t="str">
        <f>Fixtures!B79</f>
        <v>08/10/2023</v>
      </c>
      <c r="C79" s="14" t="str">
        <f t="shared" si="3"/>
        <v>Brighton &amp; Hove Albion - Liverpool FC</v>
      </c>
      <c r="D79" s="10" t="str">
        <f>Fixtures!C79</f>
        <v>Brighton &amp; Hove Albion</v>
      </c>
      <c r="E79" s="17" t="str">
        <f t="shared" si="4"/>
        <v/>
      </c>
      <c r="F79" s="17" t="str">
        <f t="shared" si="5"/>
        <v/>
      </c>
      <c r="G79" s="10" t="str">
        <f>Fixtures!D79</f>
        <v>Liverpool FC</v>
      </c>
      <c r="H79" t="str">
        <f>_xlfn.XLOOKUP($D79,Fixtures!$L$8:$L$27,Fixtures!$M$8:$M$27," ",0,1)</f>
        <v>Falmer Stadium</v>
      </c>
      <c r="I79" s="12" t="str">
        <f t="array" ref="I79">IF(E79=""," ",_xlfn.IFS(E79&gt;F79,Fixtures!$P$10,E79=F79,Fixtures!$P$11,E79&lt;F79,Fixtures!$P$12))</f>
        <v xml:space="preserve"> </v>
      </c>
      <c r="J79" t="str">
        <f t="array" ref="J79">IF(E79=""," ",_xlfn.IFS(E79&lt;F79,Fixtures!$P$10,E79=F79,Fixtures!$P$11,E79&gt;F79,Fixtures!$P$12))</f>
        <v xml:space="preserve"> </v>
      </c>
      <c r="L79" t="str">
        <f>IF(Pruebas!F79&lt;&gt;"",Pruebas!F79,"")</f>
        <v/>
      </c>
      <c r="M79" t="str">
        <f>IF(Pruebas!G79&lt;&gt;"",Pruebas!G79,"")</f>
        <v/>
      </c>
    </row>
    <row r="80" spans="1:13" x14ac:dyDescent="0.25">
      <c r="A80" s="13">
        <v>8</v>
      </c>
      <c r="B80" s="9" t="str">
        <f>Fixtures!B80</f>
        <v>08/10/2023</v>
      </c>
      <c r="C80" s="14" t="str">
        <f t="shared" si="3"/>
        <v>West Ham United - Newcastle United</v>
      </c>
      <c r="D80" s="10" t="str">
        <f>Fixtures!C80</f>
        <v>West Ham United</v>
      </c>
      <c r="E80" s="17" t="str">
        <f t="shared" si="4"/>
        <v/>
      </c>
      <c r="F80" s="17" t="str">
        <f t="shared" si="5"/>
        <v/>
      </c>
      <c r="G80" s="10" t="str">
        <f>Fixtures!D80</f>
        <v>Newcastle United</v>
      </c>
      <c r="H80" t="str">
        <f>_xlfn.XLOOKUP($D80,Fixtures!$L$8:$L$27,Fixtures!$M$8:$M$27," ",0,1)</f>
        <v>London Stadium</v>
      </c>
      <c r="I80" s="12" t="str">
        <f t="array" ref="I80">IF(E80=""," ",_xlfn.IFS(E80&gt;F80,Fixtures!$P$10,E80=F80,Fixtures!$P$11,E80&lt;F80,Fixtures!$P$12))</f>
        <v xml:space="preserve"> </v>
      </c>
      <c r="J80" t="str">
        <f t="array" ref="J80">IF(E80=""," ",_xlfn.IFS(E80&lt;F80,Fixtures!$P$10,E80=F80,Fixtures!$P$11,E80&gt;F80,Fixtures!$P$12))</f>
        <v xml:space="preserve"> </v>
      </c>
      <c r="L80" t="str">
        <f>IF(Pruebas!F80&lt;&gt;"",Pruebas!F80,"")</f>
        <v/>
      </c>
      <c r="M80" t="str">
        <f>IF(Pruebas!G80&lt;&gt;"",Pruebas!G80,"")</f>
        <v/>
      </c>
    </row>
    <row r="81" spans="1:13" x14ac:dyDescent="0.25">
      <c r="A81" s="13">
        <v>8</v>
      </c>
      <c r="B81" s="9" t="str">
        <f>Fixtures!B81</f>
        <v>08/10/2023</v>
      </c>
      <c r="C81" s="14" t="str">
        <f t="shared" si="3"/>
        <v>Arsenal FC - Manchester City</v>
      </c>
      <c r="D81" s="10" t="str">
        <f>Fixtures!C81</f>
        <v>Arsenal FC</v>
      </c>
      <c r="E81" s="17" t="str">
        <f t="shared" si="4"/>
        <v/>
      </c>
      <c r="F81" s="17" t="str">
        <f t="shared" si="5"/>
        <v/>
      </c>
      <c r="G81" s="10" t="str">
        <f>Fixtures!D81</f>
        <v>Manchester City</v>
      </c>
      <c r="H81" t="str">
        <f>_xlfn.XLOOKUP($D81,Fixtures!$L$8:$L$27,Fixtures!$M$8:$M$27," ",0,1)</f>
        <v>Emirates Stadium</v>
      </c>
      <c r="I81" s="12" t="str">
        <f t="array" ref="I81">IF(E81=""," ",_xlfn.IFS(E81&gt;F81,Fixtures!$P$10,E81=F81,Fixtures!$P$11,E81&lt;F81,Fixtures!$P$12))</f>
        <v xml:space="preserve"> </v>
      </c>
      <c r="J81" t="str">
        <f t="array" ref="J81">IF(E81=""," ",_xlfn.IFS(E81&lt;F81,Fixtures!$P$10,E81=F81,Fixtures!$P$11,E81&gt;F81,Fixtures!$P$12))</f>
        <v xml:space="preserve"> </v>
      </c>
      <c r="L81" t="str">
        <f>IF(Pruebas!F81&lt;&gt;"",Pruebas!F81,"")</f>
        <v/>
      </c>
      <c r="M81" t="str">
        <f>IF(Pruebas!G81&lt;&gt;"",Pruebas!G81,"")</f>
        <v/>
      </c>
    </row>
    <row r="82" spans="1:13" x14ac:dyDescent="0.25">
      <c r="A82" s="13">
        <v>8</v>
      </c>
      <c r="B82" s="9" t="str">
        <f>Fixtures!B82</f>
        <v>21/10/2023</v>
      </c>
      <c r="C82" s="14" t="str">
        <f t="shared" si="3"/>
        <v>Liverpool FC - Everton FC</v>
      </c>
      <c r="D82" s="10" t="str">
        <f>Fixtures!C82</f>
        <v>Liverpool FC</v>
      </c>
      <c r="E82" s="17" t="str">
        <f t="shared" si="4"/>
        <v/>
      </c>
      <c r="F82" s="17" t="str">
        <f t="shared" si="5"/>
        <v/>
      </c>
      <c r="G82" s="10" t="str">
        <f>Fixtures!D82</f>
        <v>Everton FC</v>
      </c>
      <c r="H82" t="str">
        <f>_xlfn.XLOOKUP($D82,Fixtures!$L$8:$L$27,Fixtures!$M$8:$M$27," ",0,1)</f>
        <v>Anfield</v>
      </c>
      <c r="I82" s="12" t="str">
        <f t="array" ref="I82">IF(E82=""," ",_xlfn.IFS(E82&gt;F82,Fixtures!$P$10,E82=F82,Fixtures!$P$11,E82&lt;F82,Fixtures!$P$12))</f>
        <v xml:space="preserve"> </v>
      </c>
      <c r="J82" t="str">
        <f t="array" ref="J82">IF(E82=""," ",_xlfn.IFS(E82&lt;F82,Fixtures!$P$10,E82=F82,Fixtures!$P$11,E82&gt;F82,Fixtures!$P$12))</f>
        <v xml:space="preserve"> </v>
      </c>
      <c r="L82" t="str">
        <f>IF(Pruebas!F82&lt;&gt;"",Pruebas!F82,"")</f>
        <v/>
      </c>
      <c r="M82" t="str">
        <f>IF(Pruebas!G82&lt;&gt;"",Pruebas!G82,"")</f>
        <v/>
      </c>
    </row>
    <row r="83" spans="1:13" x14ac:dyDescent="0.25">
      <c r="A83" s="13">
        <v>9</v>
      </c>
      <c r="B83" s="9" t="str">
        <f>Fixtures!B83</f>
        <v>21/10/2023</v>
      </c>
      <c r="C83" s="14" t="str">
        <f t="shared" si="3"/>
        <v>AFC Bournemouth - Wolverhampton Wanderers</v>
      </c>
      <c r="D83" s="10" t="str">
        <f>Fixtures!C83</f>
        <v>AFC Bournemouth</v>
      </c>
      <c r="E83" s="17" t="str">
        <f t="shared" si="4"/>
        <v/>
      </c>
      <c r="F83" s="17" t="str">
        <f t="shared" si="5"/>
        <v/>
      </c>
      <c r="G83" s="10" t="str">
        <f>Fixtures!D83</f>
        <v>Wolverhampton Wanderers</v>
      </c>
      <c r="H83" t="str">
        <f>_xlfn.XLOOKUP($D83,Fixtures!$L$8:$L$27,Fixtures!$M$8:$M$27," ",0,1)</f>
        <v>Dean Court</v>
      </c>
      <c r="I83" s="12" t="str">
        <f t="array" ref="I83">IF(E83=""," ",_xlfn.IFS(E83&gt;F83,Fixtures!$P$10,E83=F83,Fixtures!$P$11,E83&lt;F83,Fixtures!$P$12))</f>
        <v xml:space="preserve"> </v>
      </c>
      <c r="J83" t="str">
        <f t="array" ref="J83">IF(E83=""," ",_xlfn.IFS(E83&lt;F83,Fixtures!$P$10,E83=F83,Fixtures!$P$11,E83&gt;F83,Fixtures!$P$12))</f>
        <v xml:space="preserve"> </v>
      </c>
      <c r="L83" t="str">
        <f>IF(Pruebas!F83&lt;&gt;"",Pruebas!F83,"")</f>
        <v/>
      </c>
      <c r="M83" t="str">
        <f>IF(Pruebas!G83&lt;&gt;"",Pruebas!G83,"")</f>
        <v/>
      </c>
    </row>
    <row r="84" spans="1:13" x14ac:dyDescent="0.25">
      <c r="A84" s="13">
        <v>9</v>
      </c>
      <c r="B84" s="9" t="str">
        <f>Fixtures!B84</f>
        <v>21/10/2023</v>
      </c>
      <c r="C84" s="14" t="str">
        <f t="shared" si="3"/>
        <v>Brentford FC - Burnley FC</v>
      </c>
      <c r="D84" s="10" t="str">
        <f>Fixtures!C84</f>
        <v>Brentford FC</v>
      </c>
      <c r="E84" s="17" t="str">
        <f t="shared" si="4"/>
        <v/>
      </c>
      <c r="F84" s="17" t="str">
        <f t="shared" si="5"/>
        <v/>
      </c>
      <c r="G84" s="10" t="str">
        <f>Fixtures!D84</f>
        <v>Burnley FC</v>
      </c>
      <c r="H84" t="str">
        <f>_xlfn.XLOOKUP($D84,Fixtures!$L$8:$L$27,Fixtures!$M$8:$M$27," ",0,1)</f>
        <v>Brentford Community Stadium</v>
      </c>
      <c r="I84" s="12" t="str">
        <f t="array" ref="I84">IF(E84=""," ",_xlfn.IFS(E84&gt;F84,Fixtures!$P$10,E84=F84,Fixtures!$P$11,E84&lt;F84,Fixtures!$P$12))</f>
        <v xml:space="preserve"> </v>
      </c>
      <c r="J84" t="str">
        <f t="array" ref="J84">IF(E84=""," ",_xlfn.IFS(E84&lt;F84,Fixtures!$P$10,E84=F84,Fixtures!$P$11,E84&gt;F84,Fixtures!$P$12))</f>
        <v xml:space="preserve"> </v>
      </c>
      <c r="L84" t="str">
        <f>IF(Pruebas!F84&lt;&gt;"",Pruebas!F84,"")</f>
        <v/>
      </c>
      <c r="M84" t="str">
        <f>IF(Pruebas!G84&lt;&gt;"",Pruebas!G84,"")</f>
        <v/>
      </c>
    </row>
    <row r="85" spans="1:13" x14ac:dyDescent="0.25">
      <c r="A85" s="13">
        <v>9</v>
      </c>
      <c r="B85" s="9" t="str">
        <f>Fixtures!B85</f>
        <v>21/10/2023</v>
      </c>
      <c r="C85" s="14" t="str">
        <f t="shared" si="3"/>
        <v>Manchester City - Brighton &amp; Hove Albion</v>
      </c>
      <c r="D85" s="10" t="str">
        <f>Fixtures!C85</f>
        <v>Manchester City</v>
      </c>
      <c r="E85" s="17" t="str">
        <f t="shared" si="4"/>
        <v/>
      </c>
      <c r="F85" s="17" t="str">
        <f t="shared" si="5"/>
        <v/>
      </c>
      <c r="G85" s="10" t="str">
        <f>Fixtures!D85</f>
        <v>Brighton &amp; Hove Albion</v>
      </c>
      <c r="H85" t="str">
        <f>_xlfn.XLOOKUP($D85,Fixtures!$L$8:$L$27,Fixtures!$M$8:$M$27," ",0,1)</f>
        <v>City of Manchester Stadium</v>
      </c>
      <c r="I85" s="12" t="str">
        <f t="array" ref="I85">IF(E85=""," ",_xlfn.IFS(E85&gt;F85,Fixtures!$P$10,E85=F85,Fixtures!$P$11,E85&lt;F85,Fixtures!$P$12))</f>
        <v xml:space="preserve"> </v>
      </c>
      <c r="J85" t="str">
        <f t="array" ref="J85">IF(E85=""," ",_xlfn.IFS(E85&lt;F85,Fixtures!$P$10,E85=F85,Fixtures!$P$11,E85&gt;F85,Fixtures!$P$12))</f>
        <v xml:space="preserve"> </v>
      </c>
      <c r="L85" t="str">
        <f>IF(Pruebas!F85&lt;&gt;"",Pruebas!F85,"")</f>
        <v/>
      </c>
      <c r="M85" t="str">
        <f>IF(Pruebas!G85&lt;&gt;"",Pruebas!G85,"")</f>
        <v/>
      </c>
    </row>
    <row r="86" spans="1:13" x14ac:dyDescent="0.25">
      <c r="A86" s="13">
        <v>9</v>
      </c>
      <c r="B86" s="9" t="str">
        <f>Fixtures!B86</f>
        <v>21/10/2023</v>
      </c>
      <c r="C86" s="14" t="str">
        <f t="shared" si="3"/>
        <v>Newcastle United - Crystal Palace</v>
      </c>
      <c r="D86" s="10" t="str">
        <f>Fixtures!C86</f>
        <v>Newcastle United</v>
      </c>
      <c r="E86" s="17" t="str">
        <f t="shared" si="4"/>
        <v/>
      </c>
      <c r="F86" s="17" t="str">
        <f t="shared" si="5"/>
        <v/>
      </c>
      <c r="G86" s="10" t="str">
        <f>Fixtures!D86</f>
        <v>Crystal Palace</v>
      </c>
      <c r="H86" t="str">
        <f>_xlfn.XLOOKUP($D86,Fixtures!$L$8:$L$27,Fixtures!$M$8:$M$27," ",0,1)</f>
        <v>St James' Park</v>
      </c>
      <c r="I86" s="12" t="str">
        <f t="array" ref="I86">IF(E86=""," ",_xlfn.IFS(E86&gt;F86,Fixtures!$P$10,E86=F86,Fixtures!$P$11,E86&lt;F86,Fixtures!$P$12))</f>
        <v xml:space="preserve"> </v>
      </c>
      <c r="J86" t="str">
        <f t="array" ref="J86">IF(E86=""," ",_xlfn.IFS(E86&lt;F86,Fixtures!$P$10,E86=F86,Fixtures!$P$11,E86&gt;F86,Fixtures!$P$12))</f>
        <v xml:space="preserve"> </v>
      </c>
      <c r="L86" t="str">
        <f>IF(Pruebas!F86&lt;&gt;"",Pruebas!F86,"")</f>
        <v/>
      </c>
      <c r="M86" t="str">
        <f>IF(Pruebas!G86&lt;&gt;"",Pruebas!G86,"")</f>
        <v/>
      </c>
    </row>
    <row r="87" spans="1:13" x14ac:dyDescent="0.25">
      <c r="A87" s="13">
        <v>9</v>
      </c>
      <c r="B87" s="9" t="str">
        <f>Fixtures!B87</f>
        <v>21/10/2023</v>
      </c>
      <c r="C87" s="14" t="str">
        <f t="shared" si="3"/>
        <v>Nottingham Forest - Luton Town</v>
      </c>
      <c r="D87" s="10" t="str">
        <f>Fixtures!C87</f>
        <v>Nottingham Forest</v>
      </c>
      <c r="E87" s="17" t="str">
        <f t="shared" si="4"/>
        <v/>
      </c>
      <c r="F87" s="17" t="str">
        <f t="shared" si="5"/>
        <v/>
      </c>
      <c r="G87" s="10" t="str">
        <f>Fixtures!D87</f>
        <v>Luton Town</v>
      </c>
      <c r="H87" t="str">
        <f>_xlfn.XLOOKUP($D87,Fixtures!$L$8:$L$27,Fixtures!$M$8:$M$27," ",0,1)</f>
        <v>City Ground</v>
      </c>
      <c r="I87" s="12" t="str">
        <f t="array" ref="I87">IF(E87=""," ",_xlfn.IFS(E87&gt;F87,Fixtures!$P$10,E87=F87,Fixtures!$P$11,E87&lt;F87,Fixtures!$P$12))</f>
        <v xml:space="preserve"> </v>
      </c>
      <c r="J87" t="str">
        <f t="array" ref="J87">IF(E87=""," ",_xlfn.IFS(E87&lt;F87,Fixtures!$P$10,E87=F87,Fixtures!$P$11,E87&gt;F87,Fixtures!$P$12))</f>
        <v xml:space="preserve"> </v>
      </c>
      <c r="L87" t="str">
        <f>IF(Pruebas!F87&lt;&gt;"",Pruebas!F87,"")</f>
        <v/>
      </c>
      <c r="M87" t="str">
        <f>IF(Pruebas!G87&lt;&gt;"",Pruebas!G87,"")</f>
        <v/>
      </c>
    </row>
    <row r="88" spans="1:13" x14ac:dyDescent="0.25">
      <c r="A88" s="13">
        <v>9</v>
      </c>
      <c r="B88" s="9" t="str">
        <f>Fixtures!B88</f>
        <v>21/10/2023</v>
      </c>
      <c r="C88" s="14" t="str">
        <f t="shared" si="3"/>
        <v>Chelsea FC - Arsenal FC</v>
      </c>
      <c r="D88" s="10" t="str">
        <f>Fixtures!C88</f>
        <v>Chelsea FC</v>
      </c>
      <c r="E88" s="17" t="str">
        <f t="shared" si="4"/>
        <v/>
      </c>
      <c r="F88" s="17" t="str">
        <f t="shared" si="5"/>
        <v/>
      </c>
      <c r="G88" s="10" t="str">
        <f>Fixtures!D88</f>
        <v>Arsenal FC</v>
      </c>
      <c r="H88" t="str">
        <f>_xlfn.XLOOKUP($D88,Fixtures!$L$8:$L$27,Fixtures!$M$8:$M$27," ",0,1)</f>
        <v>Stamford Bridge</v>
      </c>
      <c r="I88" s="12" t="str">
        <f t="array" ref="I88">IF(E88=""," ",_xlfn.IFS(E88&gt;F88,Fixtures!$P$10,E88=F88,Fixtures!$P$11,E88&lt;F88,Fixtures!$P$12))</f>
        <v xml:space="preserve"> </v>
      </c>
      <c r="J88" t="str">
        <f t="array" ref="J88">IF(E88=""," ",_xlfn.IFS(E88&lt;F88,Fixtures!$P$10,E88=F88,Fixtures!$P$11,E88&gt;F88,Fixtures!$P$12))</f>
        <v xml:space="preserve"> </v>
      </c>
      <c r="L88" t="str">
        <f>IF(Pruebas!F88&lt;&gt;"",Pruebas!F88,"")</f>
        <v/>
      </c>
      <c r="M88" t="str">
        <f>IF(Pruebas!G88&lt;&gt;"",Pruebas!G88,"")</f>
        <v/>
      </c>
    </row>
    <row r="89" spans="1:13" x14ac:dyDescent="0.25">
      <c r="A89" s="13">
        <v>9</v>
      </c>
      <c r="B89" s="9" t="str">
        <f>Fixtures!B89</f>
        <v>22/10/2023</v>
      </c>
      <c r="C89" s="14" t="str">
        <f t="shared" si="3"/>
        <v>Sheffield United - Manchester United</v>
      </c>
      <c r="D89" s="10" t="str">
        <f>Fixtures!C89</f>
        <v>Sheffield United</v>
      </c>
      <c r="E89" s="17" t="str">
        <f t="shared" si="4"/>
        <v/>
      </c>
      <c r="F89" s="17" t="str">
        <f t="shared" si="5"/>
        <v/>
      </c>
      <c r="G89" s="10" t="str">
        <f>Fixtures!D89</f>
        <v>Manchester United</v>
      </c>
      <c r="H89" t="str">
        <f>_xlfn.XLOOKUP($D89,Fixtures!$L$8:$L$27,Fixtures!$M$8:$M$27," ",0,1)</f>
        <v>Bramall Lane</v>
      </c>
      <c r="I89" s="12" t="str">
        <f t="array" ref="I89">IF(E89=""," ",_xlfn.IFS(E89&gt;F89,Fixtures!$P$10,E89=F89,Fixtures!$P$11,E89&lt;F89,Fixtures!$P$12))</f>
        <v xml:space="preserve"> </v>
      </c>
      <c r="J89" t="str">
        <f t="array" ref="J89">IF(E89=""," ",_xlfn.IFS(E89&lt;F89,Fixtures!$P$10,E89=F89,Fixtures!$P$11,E89&gt;F89,Fixtures!$P$12))</f>
        <v xml:space="preserve"> </v>
      </c>
      <c r="L89" t="str">
        <f>IF(Pruebas!F89&lt;&gt;"",Pruebas!F89,"")</f>
        <v/>
      </c>
      <c r="M89" t="str">
        <f>IF(Pruebas!G89&lt;&gt;"",Pruebas!G89,"")</f>
        <v/>
      </c>
    </row>
    <row r="90" spans="1:13" x14ac:dyDescent="0.25">
      <c r="A90" s="13">
        <v>9</v>
      </c>
      <c r="B90" s="9" t="str">
        <f>Fixtures!B90</f>
        <v>22/10/2023</v>
      </c>
      <c r="C90" s="14" t="str">
        <f t="shared" si="3"/>
        <v>Aston Villa - West Ham United</v>
      </c>
      <c r="D90" s="10" t="str">
        <f>Fixtures!C90</f>
        <v>Aston Villa</v>
      </c>
      <c r="E90" s="17" t="str">
        <f t="shared" si="4"/>
        <v/>
      </c>
      <c r="F90" s="17" t="str">
        <f t="shared" si="5"/>
        <v/>
      </c>
      <c r="G90" s="10" t="str">
        <f>Fixtures!D90</f>
        <v>West Ham United</v>
      </c>
      <c r="H90" t="str">
        <f>_xlfn.XLOOKUP($D90,Fixtures!$L$8:$L$27,Fixtures!$M$8:$M$27," ",0,1)</f>
        <v>Villa Park</v>
      </c>
      <c r="I90" s="12" t="str">
        <f t="array" ref="I90">IF(E90=""," ",_xlfn.IFS(E90&gt;F90,Fixtures!$P$10,E90=F90,Fixtures!$P$11,E90&lt;F90,Fixtures!$P$12))</f>
        <v xml:space="preserve"> </v>
      </c>
      <c r="J90" t="str">
        <f t="array" ref="J90">IF(E90=""," ",_xlfn.IFS(E90&lt;F90,Fixtures!$P$10,E90=F90,Fixtures!$P$11,E90&gt;F90,Fixtures!$P$12))</f>
        <v xml:space="preserve"> </v>
      </c>
      <c r="L90" t="str">
        <f>IF(Pruebas!F90&lt;&gt;"",Pruebas!F90,"")</f>
        <v/>
      </c>
      <c r="M90" t="str">
        <f>IF(Pruebas!G90&lt;&gt;"",Pruebas!G90,"")</f>
        <v/>
      </c>
    </row>
    <row r="91" spans="1:13" x14ac:dyDescent="0.25">
      <c r="A91" s="13">
        <v>9</v>
      </c>
      <c r="B91" s="9" t="str">
        <f>Fixtures!B91</f>
        <v>23/10/2023</v>
      </c>
      <c r="C91" s="14" t="str">
        <f t="shared" si="3"/>
        <v>Tottenham Hotspur - Fulham FC</v>
      </c>
      <c r="D91" s="10" t="str">
        <f>Fixtures!C91</f>
        <v>Tottenham Hotspur</v>
      </c>
      <c r="E91" s="17" t="str">
        <f t="shared" si="4"/>
        <v/>
      </c>
      <c r="F91" s="17" t="str">
        <f t="shared" si="5"/>
        <v/>
      </c>
      <c r="G91" s="10" t="str">
        <f>Fixtures!D91</f>
        <v>Fulham FC</v>
      </c>
      <c r="H91" t="str">
        <f>_xlfn.XLOOKUP($D91,Fixtures!$L$8:$L$27,Fixtures!$M$8:$M$27," ",0,1)</f>
        <v>Tottenham Hotspur Stadium</v>
      </c>
      <c r="I91" s="12" t="str">
        <f t="array" ref="I91">IF(E91=""," ",_xlfn.IFS(E91&gt;F91,Fixtures!$P$10,E91=F91,Fixtures!$P$11,E91&lt;F91,Fixtures!$P$12))</f>
        <v xml:space="preserve"> </v>
      </c>
      <c r="J91" t="str">
        <f t="array" ref="J91">IF(E91=""," ",_xlfn.IFS(E91&lt;F91,Fixtures!$P$10,E91=F91,Fixtures!$P$11,E91&gt;F91,Fixtures!$P$12))</f>
        <v xml:space="preserve"> </v>
      </c>
      <c r="L91" t="str">
        <f>IF(Pruebas!F91&lt;&gt;"",Pruebas!F91,"")</f>
        <v/>
      </c>
      <c r="M91" t="str">
        <f>IF(Pruebas!G91&lt;&gt;"",Pruebas!G91,"")</f>
        <v/>
      </c>
    </row>
    <row r="92" spans="1:13" x14ac:dyDescent="0.25">
      <c r="A92" s="13">
        <v>9</v>
      </c>
      <c r="B92" s="9" t="str">
        <f>Fixtures!B92</f>
        <v>27/10/2023</v>
      </c>
      <c r="C92" s="14" t="str">
        <f t="shared" si="3"/>
        <v>Crystal Palace - Tottenham Hotspur</v>
      </c>
      <c r="D92" s="10" t="str">
        <f>Fixtures!C92</f>
        <v>Crystal Palace</v>
      </c>
      <c r="E92" s="17" t="str">
        <f t="shared" si="4"/>
        <v/>
      </c>
      <c r="F92" s="17" t="str">
        <f t="shared" si="5"/>
        <v/>
      </c>
      <c r="G92" s="10" t="str">
        <f>Fixtures!D92</f>
        <v>Tottenham Hotspur</v>
      </c>
      <c r="H92" t="str">
        <f>_xlfn.XLOOKUP($D92,Fixtures!$L$8:$L$27,Fixtures!$M$8:$M$27," ",0,1)</f>
        <v>Selhurst Park</v>
      </c>
      <c r="I92" s="12" t="str">
        <f t="array" ref="I92">IF(E92=""," ",_xlfn.IFS(E92&gt;F92,Fixtures!$P$10,E92=F92,Fixtures!$P$11,E92&lt;F92,Fixtures!$P$12))</f>
        <v xml:space="preserve"> </v>
      </c>
      <c r="J92" t="str">
        <f t="array" ref="J92">IF(E92=""," ",_xlfn.IFS(E92&lt;F92,Fixtures!$P$10,E92=F92,Fixtures!$P$11,E92&gt;F92,Fixtures!$P$12))</f>
        <v xml:space="preserve"> </v>
      </c>
      <c r="L92" t="str">
        <f>IF(Pruebas!F92&lt;&gt;"",Pruebas!F92,"")</f>
        <v/>
      </c>
      <c r="M92" t="str">
        <f>IF(Pruebas!G92&lt;&gt;"",Pruebas!G92,"")</f>
        <v/>
      </c>
    </row>
    <row r="93" spans="1:13" x14ac:dyDescent="0.25">
      <c r="A93" s="13">
        <v>10</v>
      </c>
      <c r="B93" s="9" t="str">
        <f>Fixtures!B93</f>
        <v>28/10/2023</v>
      </c>
      <c r="C93" s="14" t="str">
        <f t="shared" si="3"/>
        <v>Chelsea FC - Brentford FC</v>
      </c>
      <c r="D93" s="10" t="str">
        <f>Fixtures!C93</f>
        <v>Chelsea FC</v>
      </c>
      <c r="E93" s="17" t="str">
        <f t="shared" si="4"/>
        <v/>
      </c>
      <c r="F93" s="17" t="str">
        <f t="shared" si="5"/>
        <v/>
      </c>
      <c r="G93" s="10" t="str">
        <f>Fixtures!D93</f>
        <v>Brentford FC</v>
      </c>
      <c r="H93" t="str">
        <f>_xlfn.XLOOKUP($D93,Fixtures!$L$8:$L$27,Fixtures!$M$8:$M$27," ",0,1)</f>
        <v>Stamford Bridge</v>
      </c>
      <c r="I93" s="12" t="str">
        <f t="array" ref="I93">IF(E93=""," ",_xlfn.IFS(E93&gt;F93,Fixtures!$P$10,E93=F93,Fixtures!$P$11,E93&lt;F93,Fixtures!$P$12))</f>
        <v xml:space="preserve"> </v>
      </c>
      <c r="J93" t="str">
        <f t="array" ref="J93">IF(E93=""," ",_xlfn.IFS(E93&lt;F93,Fixtures!$P$10,E93=F93,Fixtures!$P$11,E93&gt;F93,Fixtures!$P$12))</f>
        <v xml:space="preserve"> </v>
      </c>
      <c r="L93" t="str">
        <f>IF(Pruebas!F93&lt;&gt;"",Pruebas!F93,"")</f>
        <v/>
      </c>
      <c r="M93" t="str">
        <f>IF(Pruebas!G93&lt;&gt;"",Pruebas!G93,"")</f>
        <v/>
      </c>
    </row>
    <row r="94" spans="1:13" x14ac:dyDescent="0.25">
      <c r="A94" s="13">
        <v>10</v>
      </c>
      <c r="B94" s="9" t="str">
        <f>Fixtures!B94</f>
        <v>28/10/2023</v>
      </c>
      <c r="C94" s="14" t="str">
        <f t="shared" si="3"/>
        <v>AFC Bournemouth - Burnley FC</v>
      </c>
      <c r="D94" s="10" t="str">
        <f>Fixtures!C94</f>
        <v>AFC Bournemouth</v>
      </c>
      <c r="E94" s="17" t="str">
        <f t="shared" si="4"/>
        <v/>
      </c>
      <c r="F94" s="17" t="str">
        <f t="shared" si="5"/>
        <v/>
      </c>
      <c r="G94" s="10" t="str">
        <f>Fixtures!D94</f>
        <v>Burnley FC</v>
      </c>
      <c r="H94" t="str">
        <f>_xlfn.XLOOKUP($D94,Fixtures!$L$8:$L$27,Fixtures!$M$8:$M$27," ",0,1)</f>
        <v>Dean Court</v>
      </c>
      <c r="I94" s="12" t="str">
        <f t="array" ref="I94">IF(E94=""," ",_xlfn.IFS(E94&gt;F94,Fixtures!$P$10,E94=F94,Fixtures!$P$11,E94&lt;F94,Fixtures!$P$12))</f>
        <v xml:space="preserve"> </v>
      </c>
      <c r="J94" t="str">
        <f t="array" ref="J94">IF(E94=""," ",_xlfn.IFS(E94&lt;F94,Fixtures!$P$10,E94=F94,Fixtures!$P$11,E94&gt;F94,Fixtures!$P$12))</f>
        <v xml:space="preserve"> </v>
      </c>
      <c r="L94" t="str">
        <f>IF(Pruebas!F94&lt;&gt;"",Pruebas!F94,"")</f>
        <v/>
      </c>
      <c r="M94" t="str">
        <f>IF(Pruebas!G94&lt;&gt;"",Pruebas!G94,"")</f>
        <v/>
      </c>
    </row>
    <row r="95" spans="1:13" x14ac:dyDescent="0.25">
      <c r="A95" s="13">
        <v>10</v>
      </c>
      <c r="B95" s="9" t="str">
        <f>Fixtures!B95</f>
        <v>28/10/2023</v>
      </c>
      <c r="C95" s="14" t="str">
        <f t="shared" si="3"/>
        <v>Arsenal FC - Sheffield United</v>
      </c>
      <c r="D95" s="10" t="str">
        <f>Fixtures!C95</f>
        <v>Arsenal FC</v>
      </c>
      <c r="E95" s="17" t="str">
        <f t="shared" si="4"/>
        <v/>
      </c>
      <c r="F95" s="17" t="str">
        <f t="shared" si="5"/>
        <v/>
      </c>
      <c r="G95" s="10" t="str">
        <f>Fixtures!D95</f>
        <v>Sheffield United</v>
      </c>
      <c r="H95" t="str">
        <f>_xlfn.XLOOKUP($D95,Fixtures!$L$8:$L$27,Fixtures!$M$8:$M$27," ",0,1)</f>
        <v>Emirates Stadium</v>
      </c>
      <c r="I95" s="12" t="str">
        <f t="array" ref="I95">IF(E95=""," ",_xlfn.IFS(E95&gt;F95,Fixtures!$P$10,E95=F95,Fixtures!$P$11,E95&lt;F95,Fixtures!$P$12))</f>
        <v xml:space="preserve"> </v>
      </c>
      <c r="J95" t="str">
        <f t="array" ref="J95">IF(E95=""," ",_xlfn.IFS(E95&lt;F95,Fixtures!$P$10,E95=F95,Fixtures!$P$11,E95&gt;F95,Fixtures!$P$12))</f>
        <v xml:space="preserve"> </v>
      </c>
      <c r="L95" t="str">
        <f>IF(Pruebas!F95&lt;&gt;"",Pruebas!F95,"")</f>
        <v/>
      </c>
      <c r="M95" t="str">
        <f>IF(Pruebas!G95&lt;&gt;"",Pruebas!G95,"")</f>
        <v/>
      </c>
    </row>
    <row r="96" spans="1:13" x14ac:dyDescent="0.25">
      <c r="A96" s="13">
        <v>10</v>
      </c>
      <c r="B96" s="9" t="str">
        <f>Fixtures!B96</f>
        <v>28/10/2023</v>
      </c>
      <c r="C96" s="14" t="str">
        <f t="shared" si="3"/>
        <v>Aston Villa - Luton Town</v>
      </c>
      <c r="D96" s="10" t="str">
        <f>Fixtures!C96</f>
        <v>Aston Villa</v>
      </c>
      <c r="E96" s="17" t="str">
        <f t="shared" si="4"/>
        <v/>
      </c>
      <c r="F96" s="17" t="str">
        <f t="shared" si="5"/>
        <v/>
      </c>
      <c r="G96" s="10" t="str">
        <f>Fixtures!D96</f>
        <v>Luton Town</v>
      </c>
      <c r="H96" t="str">
        <f>_xlfn.XLOOKUP($D96,Fixtures!$L$8:$L$27,Fixtures!$M$8:$M$27," ",0,1)</f>
        <v>Villa Park</v>
      </c>
      <c r="I96" s="12" t="str">
        <f t="array" ref="I96">IF(E96=""," ",_xlfn.IFS(E96&gt;F96,Fixtures!$P$10,E96=F96,Fixtures!$P$11,E96&lt;F96,Fixtures!$P$12))</f>
        <v xml:space="preserve"> </v>
      </c>
      <c r="J96" t="str">
        <f t="array" ref="J96">IF(E96=""," ",_xlfn.IFS(E96&lt;F96,Fixtures!$P$10,E96=F96,Fixtures!$P$11,E96&gt;F96,Fixtures!$P$12))</f>
        <v xml:space="preserve"> </v>
      </c>
      <c r="L96" t="str">
        <f>IF(Pruebas!F96&lt;&gt;"",Pruebas!F96,"")</f>
        <v/>
      </c>
      <c r="M96" t="str">
        <f>IF(Pruebas!G96&lt;&gt;"",Pruebas!G96,"")</f>
        <v/>
      </c>
    </row>
    <row r="97" spans="1:13" x14ac:dyDescent="0.25">
      <c r="A97" s="13">
        <v>10</v>
      </c>
      <c r="B97" s="9" t="str">
        <f>Fixtures!B97</f>
        <v>28/10/2023</v>
      </c>
      <c r="C97" s="14" t="str">
        <f t="shared" si="3"/>
        <v>Wolverhampton Wanderers - Newcastle United</v>
      </c>
      <c r="D97" s="10" t="str">
        <f>Fixtures!C97</f>
        <v>Wolverhampton Wanderers</v>
      </c>
      <c r="E97" s="17" t="str">
        <f t="shared" si="4"/>
        <v/>
      </c>
      <c r="F97" s="17" t="str">
        <f t="shared" si="5"/>
        <v/>
      </c>
      <c r="G97" s="10" t="str">
        <f>Fixtures!D97</f>
        <v>Newcastle United</v>
      </c>
      <c r="H97" t="str">
        <f>_xlfn.XLOOKUP($D97,Fixtures!$L$8:$L$27,Fixtures!$M$8:$M$27," ",0,1)</f>
        <v>Molineux Stadium</v>
      </c>
      <c r="I97" s="12" t="str">
        <f t="array" ref="I97">IF(E97=""," ",_xlfn.IFS(E97&gt;F97,Fixtures!$P$10,E97=F97,Fixtures!$P$11,E97&lt;F97,Fixtures!$P$12))</f>
        <v xml:space="preserve"> </v>
      </c>
      <c r="J97" t="str">
        <f t="array" ref="J97">IF(E97=""," ",_xlfn.IFS(E97&lt;F97,Fixtures!$P$10,E97=F97,Fixtures!$P$11,E97&gt;F97,Fixtures!$P$12))</f>
        <v xml:space="preserve"> </v>
      </c>
      <c r="L97" t="str">
        <f>IF(Pruebas!F97&lt;&gt;"",Pruebas!F97,"")</f>
        <v/>
      </c>
      <c r="M97" t="str">
        <f>IF(Pruebas!G97&lt;&gt;"",Pruebas!G97,"")</f>
        <v/>
      </c>
    </row>
    <row r="98" spans="1:13" x14ac:dyDescent="0.25">
      <c r="A98" s="13">
        <v>10</v>
      </c>
      <c r="B98" s="9" t="str">
        <f>Fixtures!B98</f>
        <v>29/10/2023</v>
      </c>
      <c r="C98" s="14" t="str">
        <f t="shared" si="3"/>
        <v>West Ham United - Everton FC</v>
      </c>
      <c r="D98" s="10" t="str">
        <f>Fixtures!C98</f>
        <v>West Ham United</v>
      </c>
      <c r="E98" s="17" t="str">
        <f t="shared" si="4"/>
        <v/>
      </c>
      <c r="F98" s="17" t="str">
        <f t="shared" si="5"/>
        <v/>
      </c>
      <c r="G98" s="10" t="str">
        <f>Fixtures!D98</f>
        <v>Everton FC</v>
      </c>
      <c r="H98" t="str">
        <f>_xlfn.XLOOKUP($D98,Fixtures!$L$8:$L$27,Fixtures!$M$8:$M$27," ",0,1)</f>
        <v>London Stadium</v>
      </c>
      <c r="I98" s="12" t="str">
        <f t="array" ref="I98">IF(E98=""," ",_xlfn.IFS(E98&gt;F98,Fixtures!$P$10,E98=F98,Fixtures!$P$11,E98&lt;F98,Fixtures!$P$12))</f>
        <v xml:space="preserve"> </v>
      </c>
      <c r="J98" t="str">
        <f t="array" ref="J98">IF(E98=""," ",_xlfn.IFS(E98&lt;F98,Fixtures!$P$10,E98=F98,Fixtures!$P$11,E98&gt;F98,Fixtures!$P$12))</f>
        <v xml:space="preserve"> </v>
      </c>
      <c r="L98" t="str">
        <f>IF(Pruebas!F98&lt;&gt;"",Pruebas!F98,"")</f>
        <v/>
      </c>
      <c r="M98" t="str">
        <f>IF(Pruebas!G98&lt;&gt;"",Pruebas!G98,"")</f>
        <v/>
      </c>
    </row>
    <row r="99" spans="1:13" x14ac:dyDescent="0.25">
      <c r="A99" s="13">
        <v>10</v>
      </c>
      <c r="B99" s="9" t="str">
        <f>Fixtures!B99</f>
        <v>29/10/2023</v>
      </c>
      <c r="C99" s="14" t="str">
        <f t="shared" si="3"/>
        <v>Brighton &amp; Hove Albion - Fulham FC</v>
      </c>
      <c r="D99" s="10" t="str">
        <f>Fixtures!C99</f>
        <v>Brighton &amp; Hove Albion</v>
      </c>
      <c r="E99" s="17" t="str">
        <f t="shared" si="4"/>
        <v/>
      </c>
      <c r="F99" s="17" t="str">
        <f t="shared" si="5"/>
        <v/>
      </c>
      <c r="G99" s="10" t="str">
        <f>Fixtures!D99</f>
        <v>Fulham FC</v>
      </c>
      <c r="H99" t="str">
        <f>_xlfn.XLOOKUP($D99,Fixtures!$L$8:$L$27,Fixtures!$M$8:$M$27," ",0,1)</f>
        <v>Falmer Stadium</v>
      </c>
      <c r="I99" s="12" t="str">
        <f t="array" ref="I99">IF(E99=""," ",_xlfn.IFS(E99&gt;F99,Fixtures!$P$10,E99=F99,Fixtures!$P$11,E99&lt;F99,Fixtures!$P$12))</f>
        <v xml:space="preserve"> </v>
      </c>
      <c r="J99" t="str">
        <f t="array" ref="J99">IF(E99=""," ",_xlfn.IFS(E99&lt;F99,Fixtures!$P$10,E99=F99,Fixtures!$P$11,E99&gt;F99,Fixtures!$P$12))</f>
        <v xml:space="preserve"> </v>
      </c>
      <c r="L99" t="str">
        <f>IF(Pruebas!F99&lt;&gt;"",Pruebas!F99,"")</f>
        <v/>
      </c>
      <c r="M99" t="str">
        <f>IF(Pruebas!G99&lt;&gt;"",Pruebas!G99,"")</f>
        <v/>
      </c>
    </row>
    <row r="100" spans="1:13" x14ac:dyDescent="0.25">
      <c r="A100" s="13">
        <v>10</v>
      </c>
      <c r="B100" s="9" t="str">
        <f>Fixtures!B100</f>
        <v>29/10/2023</v>
      </c>
      <c r="C100" s="14" t="str">
        <f t="shared" si="3"/>
        <v>Liverpool FC - Nottingham Forest</v>
      </c>
      <c r="D100" s="10" t="str">
        <f>Fixtures!C100</f>
        <v>Liverpool FC</v>
      </c>
      <c r="E100" s="17" t="str">
        <f t="shared" si="4"/>
        <v/>
      </c>
      <c r="F100" s="17" t="str">
        <f t="shared" si="5"/>
        <v/>
      </c>
      <c r="G100" s="10" t="str">
        <f>Fixtures!D100</f>
        <v>Nottingham Forest</v>
      </c>
      <c r="H100" t="str">
        <f>_xlfn.XLOOKUP($D100,Fixtures!$L$8:$L$27,Fixtures!$M$8:$M$27," ",0,1)</f>
        <v>Anfield</v>
      </c>
      <c r="I100" s="12" t="str">
        <f t="array" ref="I100">IF(E100=""," ",_xlfn.IFS(E100&gt;F100,Fixtures!$P$10,E100=F100,Fixtures!$P$11,E100&lt;F100,Fixtures!$P$12))</f>
        <v xml:space="preserve"> </v>
      </c>
      <c r="J100" t="str">
        <f t="array" ref="J100">IF(E100=""," ",_xlfn.IFS(E100&lt;F100,Fixtures!$P$10,E100=F100,Fixtures!$P$11,E100&gt;F100,Fixtures!$P$12))</f>
        <v xml:space="preserve"> </v>
      </c>
      <c r="L100" t="str">
        <f>IF(Pruebas!F100&lt;&gt;"",Pruebas!F100,"")</f>
        <v/>
      </c>
      <c r="M100" t="str">
        <f>IF(Pruebas!G100&lt;&gt;"",Pruebas!G100,"")</f>
        <v/>
      </c>
    </row>
    <row r="101" spans="1:13" x14ac:dyDescent="0.25">
      <c r="A101" s="13">
        <v>10</v>
      </c>
      <c r="B101" s="9" t="str">
        <f>Fixtures!B101</f>
        <v>29/10/2023</v>
      </c>
      <c r="C101" s="14" t="str">
        <f t="shared" si="3"/>
        <v>Manchester United - Manchester City</v>
      </c>
      <c r="D101" s="10" t="str">
        <f>Fixtures!C101</f>
        <v>Manchester United</v>
      </c>
      <c r="E101" s="17" t="str">
        <f t="shared" si="4"/>
        <v/>
      </c>
      <c r="F101" s="17" t="str">
        <f t="shared" si="5"/>
        <v/>
      </c>
      <c r="G101" s="10" t="str">
        <f>Fixtures!D101</f>
        <v>Manchester City</v>
      </c>
      <c r="H101" t="str">
        <f>_xlfn.XLOOKUP($D101,Fixtures!$L$8:$L$27,Fixtures!$M$8:$M$27," ",0,1)</f>
        <v>Old Trafford</v>
      </c>
      <c r="I101" s="12" t="str">
        <f t="array" ref="I101">IF(E101=""," ",_xlfn.IFS(E101&gt;F101,Fixtures!$P$10,E101=F101,Fixtures!$P$11,E101&lt;F101,Fixtures!$P$12))</f>
        <v xml:space="preserve"> </v>
      </c>
      <c r="J101" t="str">
        <f t="array" ref="J101">IF(E101=""," ",_xlfn.IFS(E101&lt;F101,Fixtures!$P$10,E101=F101,Fixtures!$P$11,E101&gt;F101,Fixtures!$P$12))</f>
        <v xml:space="preserve"> </v>
      </c>
      <c r="L101" t="str">
        <f>IF(Pruebas!F101&lt;&gt;"",Pruebas!F101,"")</f>
        <v/>
      </c>
      <c r="M101" t="str">
        <f>IF(Pruebas!G101&lt;&gt;"",Pruebas!G101,"")</f>
        <v/>
      </c>
    </row>
    <row r="102" spans="1:13" x14ac:dyDescent="0.25">
      <c r="A102" s="13">
        <v>11</v>
      </c>
      <c r="B102" s="9" t="str">
        <f>Fixtures!B102</f>
        <v>04/11/2023</v>
      </c>
      <c r="C102" s="14" t="str">
        <f t="shared" si="3"/>
        <v>Brentford FC - West Ham United</v>
      </c>
      <c r="D102" s="10" t="str">
        <f>Fixtures!C102</f>
        <v>Brentford FC</v>
      </c>
      <c r="E102" s="17" t="str">
        <f t="shared" si="4"/>
        <v/>
      </c>
      <c r="F102" s="17" t="str">
        <f t="shared" si="5"/>
        <v/>
      </c>
      <c r="G102" s="10" t="str">
        <f>Fixtures!D102</f>
        <v>West Ham United</v>
      </c>
      <c r="H102" t="str">
        <f>_xlfn.XLOOKUP($D102,Fixtures!$L$8:$L$27,Fixtures!$M$8:$M$27," ",0,1)</f>
        <v>Brentford Community Stadium</v>
      </c>
      <c r="I102" s="12" t="str">
        <f t="array" ref="I102">IF(E102=""," ",_xlfn.IFS(E102&gt;F102,Fixtures!$P$10,E102=F102,Fixtures!$P$11,E102&lt;F102,Fixtures!$P$12))</f>
        <v xml:space="preserve"> </v>
      </c>
      <c r="J102" t="str">
        <f t="array" ref="J102">IF(E102=""," ",_xlfn.IFS(E102&lt;F102,Fixtures!$P$10,E102=F102,Fixtures!$P$11,E102&gt;F102,Fixtures!$P$12))</f>
        <v xml:space="preserve"> </v>
      </c>
      <c r="L102" t="str">
        <f>IF(Pruebas!F102&lt;&gt;"",Pruebas!F102,"")</f>
        <v/>
      </c>
      <c r="M102" t="str">
        <f>IF(Pruebas!G102&lt;&gt;"",Pruebas!G102,"")</f>
        <v/>
      </c>
    </row>
    <row r="103" spans="1:13" x14ac:dyDescent="0.25">
      <c r="A103" s="13">
        <v>11</v>
      </c>
      <c r="B103" s="9" t="str">
        <f>Fixtures!B103</f>
        <v>04/11/2023</v>
      </c>
      <c r="C103" s="14" t="str">
        <f t="shared" si="3"/>
        <v>Burnley FC - Crystal Palace</v>
      </c>
      <c r="D103" s="10" t="str">
        <f>Fixtures!C103</f>
        <v>Burnley FC</v>
      </c>
      <c r="E103" s="17" t="str">
        <f t="shared" si="4"/>
        <v/>
      </c>
      <c r="F103" s="17" t="str">
        <f t="shared" si="5"/>
        <v/>
      </c>
      <c r="G103" s="10" t="str">
        <f>Fixtures!D103</f>
        <v>Crystal Palace</v>
      </c>
      <c r="H103" t="str">
        <f>_xlfn.XLOOKUP($D103,Fixtures!$L$8:$L$27,Fixtures!$M$8:$M$27," ",0,1)</f>
        <v>Turf Moor</v>
      </c>
      <c r="I103" s="12" t="str">
        <f t="array" ref="I103">IF(E103=""," ",_xlfn.IFS(E103&gt;F103,Fixtures!$P$10,E103=F103,Fixtures!$P$11,E103&lt;F103,Fixtures!$P$12))</f>
        <v xml:space="preserve"> </v>
      </c>
      <c r="J103" t="str">
        <f t="array" ref="J103">IF(E103=""," ",_xlfn.IFS(E103&lt;F103,Fixtures!$P$10,E103=F103,Fixtures!$P$11,E103&gt;F103,Fixtures!$P$12))</f>
        <v xml:space="preserve"> </v>
      </c>
      <c r="L103" t="str">
        <f>IF(Pruebas!F103&lt;&gt;"",Pruebas!F103,"")</f>
        <v/>
      </c>
      <c r="M103" t="str">
        <f>IF(Pruebas!G103&lt;&gt;"",Pruebas!G103,"")</f>
        <v/>
      </c>
    </row>
    <row r="104" spans="1:13" x14ac:dyDescent="0.25">
      <c r="A104" s="13">
        <v>11</v>
      </c>
      <c r="B104" s="9" t="str">
        <f>Fixtures!B104</f>
        <v>04/11/2023</v>
      </c>
      <c r="C104" s="14" t="str">
        <f t="shared" si="3"/>
        <v>Everton FC - Brighton &amp; Hove Albion</v>
      </c>
      <c r="D104" s="10" t="str">
        <f>Fixtures!C104</f>
        <v>Everton FC</v>
      </c>
      <c r="E104" s="17" t="str">
        <f t="shared" si="4"/>
        <v/>
      </c>
      <c r="F104" s="17" t="str">
        <f t="shared" si="5"/>
        <v/>
      </c>
      <c r="G104" s="10" t="str">
        <f>Fixtures!D104</f>
        <v>Brighton &amp; Hove Albion</v>
      </c>
      <c r="H104" t="str">
        <f>_xlfn.XLOOKUP($D104,Fixtures!$L$8:$L$27,Fixtures!$M$8:$M$27," ",0,1)</f>
        <v>Goodison Park</v>
      </c>
      <c r="I104" s="12" t="str">
        <f t="array" ref="I104">IF(E104=""," ",_xlfn.IFS(E104&gt;F104,Fixtures!$P$10,E104=F104,Fixtures!$P$11,E104&lt;F104,Fixtures!$P$12))</f>
        <v xml:space="preserve"> </v>
      </c>
      <c r="J104" t="str">
        <f t="array" ref="J104">IF(E104=""," ",_xlfn.IFS(E104&lt;F104,Fixtures!$P$10,E104=F104,Fixtures!$P$11,E104&gt;F104,Fixtures!$P$12))</f>
        <v xml:space="preserve"> </v>
      </c>
      <c r="L104" t="str">
        <f>IF(Pruebas!F104&lt;&gt;"",Pruebas!F104,"")</f>
        <v/>
      </c>
      <c r="M104" t="str">
        <f>IF(Pruebas!G104&lt;&gt;"",Pruebas!G104,"")</f>
        <v/>
      </c>
    </row>
    <row r="105" spans="1:13" x14ac:dyDescent="0.25">
      <c r="A105" s="13">
        <v>11</v>
      </c>
      <c r="B105" s="9" t="str">
        <f>Fixtures!B105</f>
        <v>04/11/2023</v>
      </c>
      <c r="C105" s="14" t="str">
        <f t="shared" si="3"/>
        <v>Fulham FC - Manchester United</v>
      </c>
      <c r="D105" s="10" t="str">
        <f>Fixtures!C105</f>
        <v>Fulham FC</v>
      </c>
      <c r="E105" s="17" t="str">
        <f t="shared" si="4"/>
        <v/>
      </c>
      <c r="F105" s="17" t="str">
        <f t="shared" si="5"/>
        <v/>
      </c>
      <c r="G105" s="10" t="str">
        <f>Fixtures!D105</f>
        <v>Manchester United</v>
      </c>
      <c r="H105" t="str">
        <f>_xlfn.XLOOKUP($D105,Fixtures!$L$8:$L$27,Fixtures!$M$8:$M$27," ",0,1)</f>
        <v>Craven Cottage</v>
      </c>
      <c r="I105" s="12" t="str">
        <f t="array" ref="I105">IF(E105=""," ",_xlfn.IFS(E105&gt;F105,Fixtures!$P$10,E105=F105,Fixtures!$P$11,E105&lt;F105,Fixtures!$P$12))</f>
        <v xml:space="preserve"> </v>
      </c>
      <c r="J105" t="str">
        <f t="array" ref="J105">IF(E105=""," ",_xlfn.IFS(E105&lt;F105,Fixtures!$P$10,E105=F105,Fixtures!$P$11,E105&gt;F105,Fixtures!$P$12))</f>
        <v xml:space="preserve"> </v>
      </c>
      <c r="L105" t="str">
        <f>IF(Pruebas!F105&lt;&gt;"",Pruebas!F105,"")</f>
        <v/>
      </c>
      <c r="M105" t="str">
        <f>IF(Pruebas!G105&lt;&gt;"",Pruebas!G105,"")</f>
        <v/>
      </c>
    </row>
    <row r="106" spans="1:13" x14ac:dyDescent="0.25">
      <c r="A106" s="13">
        <v>11</v>
      </c>
      <c r="B106" s="9" t="str">
        <f>Fixtures!B106</f>
        <v>04/11/2023</v>
      </c>
      <c r="C106" s="14" t="str">
        <f t="shared" si="3"/>
        <v>Luton Town - Liverpool FC</v>
      </c>
      <c r="D106" s="10" t="str">
        <f>Fixtures!C106</f>
        <v>Luton Town</v>
      </c>
      <c r="E106" s="17" t="str">
        <f t="shared" si="4"/>
        <v/>
      </c>
      <c r="F106" s="17" t="str">
        <f t="shared" si="5"/>
        <v/>
      </c>
      <c r="G106" s="10" t="str">
        <f>Fixtures!D106</f>
        <v>Liverpool FC</v>
      </c>
      <c r="H106" t="str">
        <f>_xlfn.XLOOKUP($D106,Fixtures!$L$8:$L$27,Fixtures!$M$8:$M$27," ",0,1)</f>
        <v>Kenilworth Road</v>
      </c>
      <c r="I106" s="12" t="str">
        <f t="array" ref="I106">IF(E106=""," ",_xlfn.IFS(E106&gt;F106,Fixtures!$P$10,E106=F106,Fixtures!$P$11,E106&lt;F106,Fixtures!$P$12))</f>
        <v xml:space="preserve"> </v>
      </c>
      <c r="J106" t="str">
        <f t="array" ref="J106">IF(E106=""," ",_xlfn.IFS(E106&lt;F106,Fixtures!$P$10,E106=F106,Fixtures!$P$11,E106&gt;F106,Fixtures!$P$12))</f>
        <v xml:space="preserve"> </v>
      </c>
      <c r="L106" t="str">
        <f>IF(Pruebas!F106&lt;&gt;"",Pruebas!F106,"")</f>
        <v/>
      </c>
      <c r="M106" t="str">
        <f>IF(Pruebas!G106&lt;&gt;"",Pruebas!G106,"")</f>
        <v/>
      </c>
    </row>
    <row r="107" spans="1:13" x14ac:dyDescent="0.25">
      <c r="A107" s="13">
        <v>11</v>
      </c>
      <c r="B107" s="9" t="str">
        <f>Fixtures!B107</f>
        <v>04/11/2023</v>
      </c>
      <c r="C107" s="14" t="str">
        <f t="shared" si="3"/>
        <v>Manchester City - AFC Bournemouth</v>
      </c>
      <c r="D107" s="10" t="str">
        <f>Fixtures!C107</f>
        <v>Manchester City</v>
      </c>
      <c r="E107" s="17" t="str">
        <f t="shared" si="4"/>
        <v/>
      </c>
      <c r="F107" s="17" t="str">
        <f t="shared" si="5"/>
        <v/>
      </c>
      <c r="G107" s="10" t="str">
        <f>Fixtures!D107</f>
        <v>AFC Bournemouth</v>
      </c>
      <c r="H107" t="str">
        <f>_xlfn.XLOOKUP($D107,Fixtures!$L$8:$L$27,Fixtures!$M$8:$M$27," ",0,1)</f>
        <v>City of Manchester Stadium</v>
      </c>
      <c r="I107" s="12" t="str">
        <f t="array" ref="I107">IF(E107=""," ",_xlfn.IFS(E107&gt;F107,Fixtures!$P$10,E107=F107,Fixtures!$P$11,E107&lt;F107,Fixtures!$P$12))</f>
        <v xml:space="preserve"> </v>
      </c>
      <c r="J107" t="str">
        <f t="array" ref="J107">IF(E107=""," ",_xlfn.IFS(E107&lt;F107,Fixtures!$P$10,E107=F107,Fixtures!$P$11,E107&gt;F107,Fixtures!$P$12))</f>
        <v xml:space="preserve"> </v>
      </c>
      <c r="L107" t="str">
        <f>IF(Pruebas!F107&lt;&gt;"",Pruebas!F107,"")</f>
        <v/>
      </c>
      <c r="M107" t="str">
        <f>IF(Pruebas!G107&lt;&gt;"",Pruebas!G107,"")</f>
        <v/>
      </c>
    </row>
    <row r="108" spans="1:13" x14ac:dyDescent="0.25">
      <c r="A108" s="13">
        <v>11</v>
      </c>
      <c r="B108" s="9" t="str">
        <f>Fixtures!B108</f>
        <v>04/11/2023</v>
      </c>
      <c r="C108" s="14" t="str">
        <f t="shared" si="3"/>
        <v>Newcastle United - Arsenal FC</v>
      </c>
      <c r="D108" s="10" t="str">
        <f>Fixtures!C108</f>
        <v>Newcastle United</v>
      </c>
      <c r="E108" s="17" t="str">
        <f t="shared" si="4"/>
        <v/>
      </c>
      <c r="F108" s="17" t="str">
        <f t="shared" si="5"/>
        <v/>
      </c>
      <c r="G108" s="10" t="str">
        <f>Fixtures!D108</f>
        <v>Arsenal FC</v>
      </c>
      <c r="H108" t="str">
        <f>_xlfn.XLOOKUP($D108,Fixtures!$L$8:$L$27,Fixtures!$M$8:$M$27," ",0,1)</f>
        <v>St James' Park</v>
      </c>
      <c r="I108" s="12" t="str">
        <f t="array" ref="I108">IF(E108=""," ",_xlfn.IFS(E108&gt;F108,Fixtures!$P$10,E108=F108,Fixtures!$P$11,E108&lt;F108,Fixtures!$P$12))</f>
        <v xml:space="preserve"> </v>
      </c>
      <c r="J108" t="str">
        <f t="array" ref="J108">IF(E108=""," ",_xlfn.IFS(E108&lt;F108,Fixtures!$P$10,E108=F108,Fixtures!$P$11,E108&gt;F108,Fixtures!$P$12))</f>
        <v xml:space="preserve"> </v>
      </c>
      <c r="L108" t="str">
        <f>IF(Pruebas!F108&lt;&gt;"",Pruebas!F108,"")</f>
        <v/>
      </c>
      <c r="M108" t="str">
        <f>IF(Pruebas!G108&lt;&gt;"",Pruebas!G108,"")</f>
        <v/>
      </c>
    </row>
    <row r="109" spans="1:13" x14ac:dyDescent="0.25">
      <c r="A109" s="13">
        <v>11</v>
      </c>
      <c r="B109" s="9" t="str">
        <f>Fixtures!B109</f>
        <v>04/11/2023</v>
      </c>
      <c r="C109" s="14" t="str">
        <f t="shared" si="3"/>
        <v>Nottingham Forest - Aston Villa</v>
      </c>
      <c r="D109" s="10" t="str">
        <f>Fixtures!C109</f>
        <v>Nottingham Forest</v>
      </c>
      <c r="E109" s="17" t="str">
        <f t="shared" si="4"/>
        <v/>
      </c>
      <c r="F109" s="17" t="str">
        <f t="shared" si="5"/>
        <v/>
      </c>
      <c r="G109" s="10" t="str">
        <f>Fixtures!D109</f>
        <v>Aston Villa</v>
      </c>
      <c r="H109" t="str">
        <f>_xlfn.XLOOKUP($D109,Fixtures!$L$8:$L$27,Fixtures!$M$8:$M$27," ",0,1)</f>
        <v>City Ground</v>
      </c>
      <c r="I109" s="12" t="str">
        <f t="array" ref="I109">IF(E109=""," ",_xlfn.IFS(E109&gt;F109,Fixtures!$P$10,E109=F109,Fixtures!$P$11,E109&lt;F109,Fixtures!$P$12))</f>
        <v xml:space="preserve"> </v>
      </c>
      <c r="J109" t="str">
        <f t="array" ref="J109">IF(E109=""," ",_xlfn.IFS(E109&lt;F109,Fixtures!$P$10,E109=F109,Fixtures!$P$11,E109&gt;F109,Fixtures!$P$12))</f>
        <v xml:space="preserve"> </v>
      </c>
      <c r="L109" t="str">
        <f>IF(Pruebas!F109&lt;&gt;"",Pruebas!F109,"")</f>
        <v/>
      </c>
      <c r="M109" t="str">
        <f>IF(Pruebas!G109&lt;&gt;"",Pruebas!G109,"")</f>
        <v/>
      </c>
    </row>
    <row r="110" spans="1:13" x14ac:dyDescent="0.25">
      <c r="A110" s="13">
        <v>11</v>
      </c>
      <c r="B110" s="9" t="str">
        <f>Fixtures!B110</f>
        <v>04/11/2023</v>
      </c>
      <c r="C110" s="14" t="str">
        <f t="shared" si="3"/>
        <v>Sheffield United - Wolverhampton Wanderers</v>
      </c>
      <c r="D110" s="10" t="str">
        <f>Fixtures!C110</f>
        <v>Sheffield United</v>
      </c>
      <c r="E110" s="17" t="str">
        <f t="shared" si="4"/>
        <v/>
      </c>
      <c r="F110" s="17" t="str">
        <f t="shared" si="5"/>
        <v/>
      </c>
      <c r="G110" s="10" t="str">
        <f>Fixtures!D110</f>
        <v>Wolverhampton Wanderers</v>
      </c>
      <c r="H110" t="str">
        <f>_xlfn.XLOOKUP($D110,Fixtures!$L$8:$L$27,Fixtures!$M$8:$M$27," ",0,1)</f>
        <v>Bramall Lane</v>
      </c>
      <c r="I110" s="12" t="str">
        <f t="array" ref="I110">IF(E110=""," ",_xlfn.IFS(E110&gt;F110,Fixtures!$P$10,E110=F110,Fixtures!$P$11,E110&lt;F110,Fixtures!$P$12))</f>
        <v xml:space="preserve"> </v>
      </c>
      <c r="J110" t="str">
        <f t="array" ref="J110">IF(E110=""," ",_xlfn.IFS(E110&lt;F110,Fixtures!$P$10,E110=F110,Fixtures!$P$11,E110&gt;F110,Fixtures!$P$12))</f>
        <v xml:space="preserve"> </v>
      </c>
      <c r="L110" t="str">
        <f>IF(Pruebas!F110&lt;&gt;"",Pruebas!F110,"")</f>
        <v/>
      </c>
      <c r="M110" t="str">
        <f>IF(Pruebas!G110&lt;&gt;"",Pruebas!G110,"")</f>
        <v/>
      </c>
    </row>
    <row r="111" spans="1:13" x14ac:dyDescent="0.25">
      <c r="A111" s="13">
        <v>11</v>
      </c>
      <c r="B111" s="9" t="str">
        <f>Fixtures!B111</f>
        <v>04/11/2023</v>
      </c>
      <c r="C111" s="14" t="str">
        <f t="shared" si="3"/>
        <v>Tottenham Hotspur - Chelsea FC</v>
      </c>
      <c r="D111" s="10" t="str">
        <f>Fixtures!C111</f>
        <v>Tottenham Hotspur</v>
      </c>
      <c r="E111" s="17" t="str">
        <f t="shared" si="4"/>
        <v/>
      </c>
      <c r="F111" s="17" t="str">
        <f t="shared" si="5"/>
        <v/>
      </c>
      <c r="G111" s="10" t="str">
        <f>Fixtures!D111</f>
        <v>Chelsea FC</v>
      </c>
      <c r="H111" t="str">
        <f>_xlfn.XLOOKUP($D111,Fixtures!$L$8:$L$27,Fixtures!$M$8:$M$27," ",0,1)</f>
        <v>Tottenham Hotspur Stadium</v>
      </c>
      <c r="I111" s="12" t="str">
        <f t="array" ref="I111">IF(E111=""," ",_xlfn.IFS(E111&gt;F111,Fixtures!$P$10,E111=F111,Fixtures!$P$11,E111&lt;F111,Fixtures!$P$12))</f>
        <v xml:space="preserve"> </v>
      </c>
      <c r="J111" t="str">
        <f t="array" ref="J111">IF(E111=""," ",_xlfn.IFS(E111&lt;F111,Fixtures!$P$10,E111=F111,Fixtures!$P$11,E111&gt;F111,Fixtures!$P$12))</f>
        <v xml:space="preserve"> </v>
      </c>
      <c r="L111" t="str">
        <f>IF(Pruebas!F111&lt;&gt;"",Pruebas!F111,"")</f>
        <v/>
      </c>
      <c r="M111" t="str">
        <f>IF(Pruebas!G111&lt;&gt;"",Pruebas!G111,"")</f>
        <v/>
      </c>
    </row>
    <row r="112" spans="1:13" x14ac:dyDescent="0.25">
      <c r="A112" s="13">
        <v>12</v>
      </c>
      <c r="B112" s="9" t="str">
        <f>Fixtures!B112</f>
        <v>11/11/2023</v>
      </c>
      <c r="C112" s="14" t="str">
        <f t="shared" si="3"/>
        <v>AFC Bournemouth - Newcastle United</v>
      </c>
      <c r="D112" s="10" t="str">
        <f>Fixtures!C112</f>
        <v>AFC Bournemouth</v>
      </c>
      <c r="E112" s="17" t="str">
        <f t="shared" si="4"/>
        <v/>
      </c>
      <c r="F112" s="17" t="str">
        <f t="shared" si="5"/>
        <v/>
      </c>
      <c r="G112" s="10" t="str">
        <f>Fixtures!D112</f>
        <v>Newcastle United</v>
      </c>
      <c r="H112" t="str">
        <f>_xlfn.XLOOKUP($D112,Fixtures!$L$8:$L$27,Fixtures!$M$8:$M$27," ",0,1)</f>
        <v>Dean Court</v>
      </c>
      <c r="I112" s="12" t="str">
        <f t="array" ref="I112">IF(E112=""," ",_xlfn.IFS(E112&gt;F112,Fixtures!$P$10,E112=F112,Fixtures!$P$11,E112&lt;F112,Fixtures!$P$12))</f>
        <v xml:space="preserve"> </v>
      </c>
      <c r="J112" t="str">
        <f t="array" ref="J112">IF(E112=""," ",_xlfn.IFS(E112&lt;F112,Fixtures!$P$10,E112=F112,Fixtures!$P$11,E112&gt;F112,Fixtures!$P$12))</f>
        <v xml:space="preserve"> </v>
      </c>
      <c r="L112" t="str">
        <f>IF(Pruebas!F112&lt;&gt;"",Pruebas!F112,"")</f>
        <v/>
      </c>
      <c r="M112" t="str">
        <f>IF(Pruebas!G112&lt;&gt;"",Pruebas!G112,"")</f>
        <v/>
      </c>
    </row>
    <row r="113" spans="1:13" x14ac:dyDescent="0.25">
      <c r="A113" s="13">
        <v>12</v>
      </c>
      <c r="B113" s="9" t="str">
        <f>Fixtures!B113</f>
        <v>11/11/2023</v>
      </c>
      <c r="C113" s="14" t="str">
        <f t="shared" si="3"/>
        <v>Arsenal FC - Burnley FC</v>
      </c>
      <c r="D113" s="10" t="str">
        <f>Fixtures!C113</f>
        <v>Arsenal FC</v>
      </c>
      <c r="E113" s="17" t="str">
        <f t="shared" si="4"/>
        <v/>
      </c>
      <c r="F113" s="17" t="str">
        <f t="shared" si="5"/>
        <v/>
      </c>
      <c r="G113" s="10" t="str">
        <f>Fixtures!D113</f>
        <v>Burnley FC</v>
      </c>
      <c r="H113" t="str">
        <f>_xlfn.XLOOKUP($D113,Fixtures!$L$8:$L$27,Fixtures!$M$8:$M$27," ",0,1)</f>
        <v>Emirates Stadium</v>
      </c>
      <c r="I113" s="12" t="str">
        <f t="array" ref="I113">IF(E113=""," ",_xlfn.IFS(E113&gt;F113,Fixtures!$P$10,E113=F113,Fixtures!$P$11,E113&lt;F113,Fixtures!$P$12))</f>
        <v xml:space="preserve"> </v>
      </c>
      <c r="J113" t="str">
        <f t="array" ref="J113">IF(E113=""," ",_xlfn.IFS(E113&lt;F113,Fixtures!$P$10,E113=F113,Fixtures!$P$11,E113&gt;F113,Fixtures!$P$12))</f>
        <v xml:space="preserve"> </v>
      </c>
      <c r="L113" t="str">
        <f>IF(Pruebas!F113&lt;&gt;"",Pruebas!F113,"")</f>
        <v/>
      </c>
      <c r="M113" t="str">
        <f>IF(Pruebas!G113&lt;&gt;"",Pruebas!G113,"")</f>
        <v/>
      </c>
    </row>
    <row r="114" spans="1:13" x14ac:dyDescent="0.25">
      <c r="A114" s="13">
        <v>12</v>
      </c>
      <c r="B114" s="9" t="str">
        <f>Fixtures!B114</f>
        <v>11/11/2023</v>
      </c>
      <c r="C114" s="14" t="str">
        <f t="shared" si="3"/>
        <v>Aston Villa - Fulham FC</v>
      </c>
      <c r="D114" s="10" t="str">
        <f>Fixtures!C114</f>
        <v>Aston Villa</v>
      </c>
      <c r="E114" s="17" t="str">
        <f t="shared" si="4"/>
        <v/>
      </c>
      <c r="F114" s="17" t="str">
        <f t="shared" si="5"/>
        <v/>
      </c>
      <c r="G114" s="10" t="str">
        <f>Fixtures!D114</f>
        <v>Fulham FC</v>
      </c>
      <c r="H114" t="str">
        <f>_xlfn.XLOOKUP($D114,Fixtures!$L$8:$L$27,Fixtures!$M$8:$M$27," ",0,1)</f>
        <v>Villa Park</v>
      </c>
      <c r="I114" s="12" t="str">
        <f t="array" ref="I114">IF(E114=""," ",_xlfn.IFS(E114&gt;F114,Fixtures!$P$10,E114=F114,Fixtures!$P$11,E114&lt;F114,Fixtures!$P$12))</f>
        <v xml:space="preserve"> </v>
      </c>
      <c r="J114" t="str">
        <f t="array" ref="J114">IF(E114=""," ",_xlfn.IFS(E114&lt;F114,Fixtures!$P$10,E114=F114,Fixtures!$P$11,E114&gt;F114,Fixtures!$P$12))</f>
        <v xml:space="preserve"> </v>
      </c>
      <c r="L114" t="str">
        <f>IF(Pruebas!F114&lt;&gt;"",Pruebas!F114,"")</f>
        <v/>
      </c>
      <c r="M114" t="str">
        <f>IF(Pruebas!G114&lt;&gt;"",Pruebas!G114,"")</f>
        <v/>
      </c>
    </row>
    <row r="115" spans="1:13" x14ac:dyDescent="0.25">
      <c r="A115" s="13">
        <v>12</v>
      </c>
      <c r="B115" s="9" t="str">
        <f>Fixtures!B115</f>
        <v>11/11/2023</v>
      </c>
      <c r="C115" s="14" t="str">
        <f t="shared" si="3"/>
        <v>Brighton &amp; Hove Albion - Sheffield United</v>
      </c>
      <c r="D115" s="10" t="str">
        <f>Fixtures!C115</f>
        <v>Brighton &amp; Hove Albion</v>
      </c>
      <c r="E115" s="17" t="str">
        <f t="shared" si="4"/>
        <v/>
      </c>
      <c r="F115" s="17" t="str">
        <f t="shared" si="5"/>
        <v/>
      </c>
      <c r="G115" s="10" t="str">
        <f>Fixtures!D115</f>
        <v>Sheffield United</v>
      </c>
      <c r="H115" t="str">
        <f>_xlfn.XLOOKUP($D115,Fixtures!$L$8:$L$27,Fixtures!$M$8:$M$27," ",0,1)</f>
        <v>Falmer Stadium</v>
      </c>
      <c r="I115" s="12" t="str">
        <f t="array" ref="I115">IF(E115=""," ",_xlfn.IFS(E115&gt;F115,Fixtures!$P$10,E115=F115,Fixtures!$P$11,E115&lt;F115,Fixtures!$P$12))</f>
        <v xml:space="preserve"> </v>
      </c>
      <c r="J115" t="str">
        <f t="array" ref="J115">IF(E115=""," ",_xlfn.IFS(E115&lt;F115,Fixtures!$P$10,E115=F115,Fixtures!$P$11,E115&gt;F115,Fixtures!$P$12))</f>
        <v xml:space="preserve"> </v>
      </c>
      <c r="L115" t="str">
        <f>IF(Pruebas!F115&lt;&gt;"",Pruebas!F115,"")</f>
        <v/>
      </c>
      <c r="M115" t="str">
        <f>IF(Pruebas!G115&lt;&gt;"",Pruebas!G115,"")</f>
        <v/>
      </c>
    </row>
    <row r="116" spans="1:13" x14ac:dyDescent="0.25">
      <c r="A116" s="13">
        <v>12</v>
      </c>
      <c r="B116" s="9" t="str">
        <f>Fixtures!B116</f>
        <v>11/11/2023</v>
      </c>
      <c r="C116" s="14" t="str">
        <f t="shared" si="3"/>
        <v>Chelsea FC - Manchester City</v>
      </c>
      <c r="D116" s="10" t="str">
        <f>Fixtures!C116</f>
        <v>Chelsea FC</v>
      </c>
      <c r="E116" s="17" t="str">
        <f t="shared" si="4"/>
        <v/>
      </c>
      <c r="F116" s="17" t="str">
        <f t="shared" si="5"/>
        <v/>
      </c>
      <c r="G116" s="10" t="str">
        <f>Fixtures!D116</f>
        <v>Manchester City</v>
      </c>
      <c r="H116" t="str">
        <f>_xlfn.XLOOKUP($D116,Fixtures!$L$8:$L$27,Fixtures!$M$8:$M$27," ",0,1)</f>
        <v>Stamford Bridge</v>
      </c>
      <c r="I116" s="12" t="str">
        <f t="array" ref="I116">IF(E116=""," ",_xlfn.IFS(E116&gt;F116,Fixtures!$P$10,E116=F116,Fixtures!$P$11,E116&lt;F116,Fixtures!$P$12))</f>
        <v xml:space="preserve"> </v>
      </c>
      <c r="J116" t="str">
        <f t="array" ref="J116">IF(E116=""," ",_xlfn.IFS(E116&lt;F116,Fixtures!$P$10,E116=F116,Fixtures!$P$11,E116&gt;F116,Fixtures!$P$12))</f>
        <v xml:space="preserve"> </v>
      </c>
      <c r="L116" t="str">
        <f>IF(Pruebas!F116&lt;&gt;"",Pruebas!F116,"")</f>
        <v/>
      </c>
      <c r="M116" t="str">
        <f>IF(Pruebas!G116&lt;&gt;"",Pruebas!G116,"")</f>
        <v/>
      </c>
    </row>
    <row r="117" spans="1:13" x14ac:dyDescent="0.25">
      <c r="A117" s="13">
        <v>12</v>
      </c>
      <c r="B117" s="9" t="str">
        <f>Fixtures!B117</f>
        <v>11/11/2023</v>
      </c>
      <c r="C117" s="14" t="str">
        <f t="shared" si="3"/>
        <v>Crystal Palace - Everton FC</v>
      </c>
      <c r="D117" s="10" t="str">
        <f>Fixtures!C117</f>
        <v>Crystal Palace</v>
      </c>
      <c r="E117" s="17" t="str">
        <f t="shared" si="4"/>
        <v/>
      </c>
      <c r="F117" s="17" t="str">
        <f t="shared" si="5"/>
        <v/>
      </c>
      <c r="G117" s="10" t="str">
        <f>Fixtures!D117</f>
        <v>Everton FC</v>
      </c>
      <c r="H117" t="str">
        <f>_xlfn.XLOOKUP($D117,Fixtures!$L$8:$L$27,Fixtures!$M$8:$M$27," ",0,1)</f>
        <v>Selhurst Park</v>
      </c>
      <c r="I117" s="12" t="str">
        <f t="array" ref="I117">IF(E117=""," ",_xlfn.IFS(E117&gt;F117,Fixtures!$P$10,E117=F117,Fixtures!$P$11,E117&lt;F117,Fixtures!$P$12))</f>
        <v xml:space="preserve"> </v>
      </c>
      <c r="J117" t="str">
        <f t="array" ref="J117">IF(E117=""," ",_xlfn.IFS(E117&lt;F117,Fixtures!$P$10,E117=F117,Fixtures!$P$11,E117&gt;F117,Fixtures!$P$12))</f>
        <v xml:space="preserve"> </v>
      </c>
      <c r="L117" t="str">
        <f>IF(Pruebas!F117&lt;&gt;"",Pruebas!F117,"")</f>
        <v/>
      </c>
      <c r="M117" t="str">
        <f>IF(Pruebas!G117&lt;&gt;"",Pruebas!G117,"")</f>
        <v/>
      </c>
    </row>
    <row r="118" spans="1:13" x14ac:dyDescent="0.25">
      <c r="A118" s="13">
        <v>12</v>
      </c>
      <c r="B118" s="9" t="str">
        <f>Fixtures!B118</f>
        <v>11/11/2023</v>
      </c>
      <c r="C118" s="14" t="str">
        <f t="shared" si="3"/>
        <v>Liverpool FC - Brentford FC</v>
      </c>
      <c r="D118" s="10" t="str">
        <f>Fixtures!C118</f>
        <v>Liverpool FC</v>
      </c>
      <c r="E118" s="17" t="str">
        <f t="shared" si="4"/>
        <v/>
      </c>
      <c r="F118" s="17" t="str">
        <f t="shared" si="5"/>
        <v/>
      </c>
      <c r="G118" s="10" t="str">
        <f>Fixtures!D118</f>
        <v>Brentford FC</v>
      </c>
      <c r="H118" t="str">
        <f>_xlfn.XLOOKUP($D118,Fixtures!$L$8:$L$27,Fixtures!$M$8:$M$27," ",0,1)</f>
        <v>Anfield</v>
      </c>
      <c r="I118" s="12" t="str">
        <f t="array" ref="I118">IF(E118=""," ",_xlfn.IFS(E118&gt;F118,Fixtures!$P$10,E118=F118,Fixtures!$P$11,E118&lt;F118,Fixtures!$P$12))</f>
        <v xml:space="preserve"> </v>
      </c>
      <c r="J118" t="str">
        <f t="array" ref="J118">IF(E118=""," ",_xlfn.IFS(E118&lt;F118,Fixtures!$P$10,E118=F118,Fixtures!$P$11,E118&gt;F118,Fixtures!$P$12))</f>
        <v xml:space="preserve"> </v>
      </c>
      <c r="L118" t="str">
        <f>IF(Pruebas!F118&lt;&gt;"",Pruebas!F118,"")</f>
        <v/>
      </c>
      <c r="M118" t="str">
        <f>IF(Pruebas!G118&lt;&gt;"",Pruebas!G118,"")</f>
        <v/>
      </c>
    </row>
    <row r="119" spans="1:13" x14ac:dyDescent="0.25">
      <c r="A119" s="13">
        <v>12</v>
      </c>
      <c r="B119" s="9" t="str">
        <f>Fixtures!B119</f>
        <v>11/11/2023</v>
      </c>
      <c r="C119" s="14" t="str">
        <f t="shared" si="3"/>
        <v>Manchester United - Luton Town</v>
      </c>
      <c r="D119" s="10" t="str">
        <f>Fixtures!C119</f>
        <v>Manchester United</v>
      </c>
      <c r="E119" s="17" t="str">
        <f t="shared" si="4"/>
        <v/>
      </c>
      <c r="F119" s="17" t="str">
        <f t="shared" si="5"/>
        <v/>
      </c>
      <c r="G119" s="10" t="str">
        <f>Fixtures!D119</f>
        <v>Luton Town</v>
      </c>
      <c r="H119" t="str">
        <f>_xlfn.XLOOKUP($D119,Fixtures!$L$8:$L$27,Fixtures!$M$8:$M$27," ",0,1)</f>
        <v>Old Trafford</v>
      </c>
      <c r="I119" s="12" t="str">
        <f t="array" ref="I119">IF(E119=""," ",_xlfn.IFS(E119&gt;F119,Fixtures!$P$10,E119=F119,Fixtures!$P$11,E119&lt;F119,Fixtures!$P$12))</f>
        <v xml:space="preserve"> </v>
      </c>
      <c r="J119" t="str">
        <f t="array" ref="J119">IF(E119=""," ",_xlfn.IFS(E119&lt;F119,Fixtures!$P$10,E119=F119,Fixtures!$P$11,E119&gt;F119,Fixtures!$P$12))</f>
        <v xml:space="preserve"> </v>
      </c>
      <c r="L119" t="str">
        <f>IF(Pruebas!F119&lt;&gt;"",Pruebas!F119,"")</f>
        <v/>
      </c>
      <c r="M119" t="str">
        <f>IF(Pruebas!G119&lt;&gt;"",Pruebas!G119,"")</f>
        <v/>
      </c>
    </row>
    <row r="120" spans="1:13" x14ac:dyDescent="0.25">
      <c r="A120" s="13">
        <v>12</v>
      </c>
      <c r="B120" s="9" t="str">
        <f>Fixtures!B120</f>
        <v>11/11/2023</v>
      </c>
      <c r="C120" s="14" t="str">
        <f t="shared" si="3"/>
        <v>West Ham United - Nottingham Forest</v>
      </c>
      <c r="D120" s="10" t="str">
        <f>Fixtures!C120</f>
        <v>West Ham United</v>
      </c>
      <c r="E120" s="17" t="str">
        <f t="shared" si="4"/>
        <v/>
      </c>
      <c r="F120" s="17" t="str">
        <f t="shared" si="5"/>
        <v/>
      </c>
      <c r="G120" s="10" t="str">
        <f>Fixtures!D120</f>
        <v>Nottingham Forest</v>
      </c>
      <c r="H120" t="str">
        <f>_xlfn.XLOOKUP($D120,Fixtures!$L$8:$L$27,Fixtures!$M$8:$M$27," ",0,1)</f>
        <v>London Stadium</v>
      </c>
      <c r="I120" s="12" t="str">
        <f t="array" ref="I120">IF(E120=""," ",_xlfn.IFS(E120&gt;F120,Fixtures!$P$10,E120=F120,Fixtures!$P$11,E120&lt;F120,Fixtures!$P$12))</f>
        <v xml:space="preserve"> </v>
      </c>
      <c r="J120" t="str">
        <f t="array" ref="J120">IF(E120=""," ",_xlfn.IFS(E120&lt;F120,Fixtures!$P$10,E120=F120,Fixtures!$P$11,E120&gt;F120,Fixtures!$P$12))</f>
        <v xml:space="preserve"> </v>
      </c>
      <c r="L120" t="str">
        <f>IF(Pruebas!F120&lt;&gt;"",Pruebas!F120,"")</f>
        <v/>
      </c>
      <c r="M120" t="str">
        <f>IF(Pruebas!G120&lt;&gt;"",Pruebas!G120,"")</f>
        <v/>
      </c>
    </row>
    <row r="121" spans="1:13" x14ac:dyDescent="0.25">
      <c r="A121" s="13">
        <v>12</v>
      </c>
      <c r="B121" s="9" t="str">
        <f>Fixtures!B121</f>
        <v>11/11/2023</v>
      </c>
      <c r="C121" s="14" t="str">
        <f t="shared" si="3"/>
        <v>Wolverhampton Wanderers - Tottenham Hotspur</v>
      </c>
      <c r="D121" s="10" t="str">
        <f>Fixtures!C121</f>
        <v>Wolverhampton Wanderers</v>
      </c>
      <c r="E121" s="17" t="str">
        <f t="shared" si="4"/>
        <v/>
      </c>
      <c r="F121" s="17" t="str">
        <f t="shared" si="5"/>
        <v/>
      </c>
      <c r="G121" s="10" t="str">
        <f>Fixtures!D121</f>
        <v>Tottenham Hotspur</v>
      </c>
      <c r="H121" t="str">
        <f>_xlfn.XLOOKUP($D121,Fixtures!$L$8:$L$27,Fixtures!$M$8:$M$27," ",0,1)</f>
        <v>Molineux Stadium</v>
      </c>
      <c r="I121" s="12" t="str">
        <f t="array" ref="I121">IF(E121=""," ",_xlfn.IFS(E121&gt;F121,Fixtures!$P$10,E121=F121,Fixtures!$P$11,E121&lt;F121,Fixtures!$P$12))</f>
        <v xml:space="preserve"> </v>
      </c>
      <c r="J121" t="str">
        <f t="array" ref="J121">IF(E121=""," ",_xlfn.IFS(E121&lt;F121,Fixtures!$P$10,E121=F121,Fixtures!$P$11,E121&gt;F121,Fixtures!$P$12))</f>
        <v xml:space="preserve"> </v>
      </c>
      <c r="L121" t="str">
        <f>IF(Pruebas!F121&lt;&gt;"",Pruebas!F121,"")</f>
        <v/>
      </c>
      <c r="M121" t="str">
        <f>IF(Pruebas!G121&lt;&gt;"",Pruebas!G121,"")</f>
        <v/>
      </c>
    </row>
    <row r="122" spans="1:13" x14ac:dyDescent="0.25">
      <c r="A122" s="13">
        <v>13</v>
      </c>
      <c r="B122" s="9" t="str">
        <f>Fixtures!B122</f>
        <v>25/11/2023</v>
      </c>
      <c r="C122" s="14" t="str">
        <f t="shared" si="3"/>
        <v>Brentford FC - Arsenal FC</v>
      </c>
      <c r="D122" s="10" t="str">
        <f>Fixtures!C122</f>
        <v>Brentford FC</v>
      </c>
      <c r="E122" s="17" t="str">
        <f t="shared" si="4"/>
        <v/>
      </c>
      <c r="F122" s="17" t="str">
        <f t="shared" si="5"/>
        <v/>
      </c>
      <c r="G122" s="10" t="str">
        <f>Fixtures!D122</f>
        <v>Arsenal FC</v>
      </c>
      <c r="H122" t="str">
        <f>_xlfn.XLOOKUP($D122,Fixtures!$L$8:$L$27,Fixtures!$M$8:$M$27," ",0,1)</f>
        <v>Brentford Community Stadium</v>
      </c>
      <c r="I122" s="12" t="str">
        <f t="array" ref="I122">IF(E122=""," ",_xlfn.IFS(E122&gt;F122,Fixtures!$P$10,E122=F122,Fixtures!$P$11,E122&lt;F122,Fixtures!$P$12))</f>
        <v xml:space="preserve"> </v>
      </c>
      <c r="J122" t="str">
        <f t="array" ref="J122">IF(E122=""," ",_xlfn.IFS(E122&lt;F122,Fixtures!$P$10,E122=F122,Fixtures!$P$11,E122&gt;F122,Fixtures!$P$12))</f>
        <v xml:space="preserve"> </v>
      </c>
      <c r="L122" t="str">
        <f>IF(Pruebas!F122&lt;&gt;"",Pruebas!F122,"")</f>
        <v/>
      </c>
      <c r="M122" t="str">
        <f>IF(Pruebas!G122&lt;&gt;"",Pruebas!G122,"")</f>
        <v/>
      </c>
    </row>
    <row r="123" spans="1:13" x14ac:dyDescent="0.25">
      <c r="A123" s="13">
        <v>13</v>
      </c>
      <c r="B123" s="9" t="str">
        <f>Fixtures!B123</f>
        <v>25/11/2023</v>
      </c>
      <c r="C123" s="14" t="str">
        <f t="shared" si="3"/>
        <v>Burnley FC - West Ham United</v>
      </c>
      <c r="D123" s="10" t="str">
        <f>Fixtures!C123</f>
        <v>Burnley FC</v>
      </c>
      <c r="E123" s="17" t="str">
        <f t="shared" si="4"/>
        <v/>
      </c>
      <c r="F123" s="17" t="str">
        <f t="shared" si="5"/>
        <v/>
      </c>
      <c r="G123" s="10" t="str">
        <f>Fixtures!D123</f>
        <v>West Ham United</v>
      </c>
      <c r="H123" t="str">
        <f>_xlfn.XLOOKUP($D123,Fixtures!$L$8:$L$27,Fixtures!$M$8:$M$27," ",0,1)</f>
        <v>Turf Moor</v>
      </c>
      <c r="I123" s="12" t="str">
        <f t="array" ref="I123">IF(E123=""," ",_xlfn.IFS(E123&gt;F123,Fixtures!$P$10,E123=F123,Fixtures!$P$11,E123&lt;F123,Fixtures!$P$12))</f>
        <v xml:space="preserve"> </v>
      </c>
      <c r="J123" t="str">
        <f t="array" ref="J123">IF(E123=""," ",_xlfn.IFS(E123&lt;F123,Fixtures!$P$10,E123=F123,Fixtures!$P$11,E123&gt;F123,Fixtures!$P$12))</f>
        <v xml:space="preserve"> </v>
      </c>
      <c r="L123" t="str">
        <f>IF(Pruebas!F123&lt;&gt;"",Pruebas!F123,"")</f>
        <v/>
      </c>
      <c r="M123" t="str">
        <f>IF(Pruebas!G123&lt;&gt;"",Pruebas!G123,"")</f>
        <v/>
      </c>
    </row>
    <row r="124" spans="1:13" x14ac:dyDescent="0.25">
      <c r="A124" s="13">
        <v>13</v>
      </c>
      <c r="B124" s="9" t="str">
        <f>Fixtures!B124</f>
        <v>25/11/2023</v>
      </c>
      <c r="C124" s="14" t="str">
        <f t="shared" si="3"/>
        <v>Everton FC - Manchester United</v>
      </c>
      <c r="D124" s="10" t="str">
        <f>Fixtures!C124</f>
        <v>Everton FC</v>
      </c>
      <c r="E124" s="17" t="str">
        <f t="shared" si="4"/>
        <v/>
      </c>
      <c r="F124" s="17" t="str">
        <f t="shared" si="5"/>
        <v/>
      </c>
      <c r="G124" s="10" t="str">
        <f>Fixtures!D124</f>
        <v>Manchester United</v>
      </c>
      <c r="H124" t="str">
        <f>_xlfn.XLOOKUP($D124,Fixtures!$L$8:$L$27,Fixtures!$M$8:$M$27," ",0,1)</f>
        <v>Goodison Park</v>
      </c>
      <c r="I124" s="12" t="str">
        <f t="array" ref="I124">IF(E124=""," ",_xlfn.IFS(E124&gt;F124,Fixtures!$P$10,E124=F124,Fixtures!$P$11,E124&lt;F124,Fixtures!$P$12))</f>
        <v xml:space="preserve"> </v>
      </c>
      <c r="J124" t="str">
        <f t="array" ref="J124">IF(E124=""," ",_xlfn.IFS(E124&lt;F124,Fixtures!$P$10,E124=F124,Fixtures!$P$11,E124&gt;F124,Fixtures!$P$12))</f>
        <v xml:space="preserve"> </v>
      </c>
      <c r="L124" t="str">
        <f>IF(Pruebas!F124&lt;&gt;"",Pruebas!F124,"")</f>
        <v/>
      </c>
      <c r="M124" t="str">
        <f>IF(Pruebas!G124&lt;&gt;"",Pruebas!G124,"")</f>
        <v/>
      </c>
    </row>
    <row r="125" spans="1:13" x14ac:dyDescent="0.25">
      <c r="A125" s="13">
        <v>13</v>
      </c>
      <c r="B125" s="9" t="str">
        <f>Fixtures!B125</f>
        <v>25/11/2023</v>
      </c>
      <c r="C125" s="14" t="str">
        <f t="shared" si="3"/>
        <v>Fulham FC - Wolverhampton Wanderers</v>
      </c>
      <c r="D125" s="10" t="str">
        <f>Fixtures!C125</f>
        <v>Fulham FC</v>
      </c>
      <c r="E125" s="17" t="str">
        <f t="shared" si="4"/>
        <v/>
      </c>
      <c r="F125" s="17" t="str">
        <f t="shared" si="5"/>
        <v/>
      </c>
      <c r="G125" s="10" t="str">
        <f>Fixtures!D125</f>
        <v>Wolverhampton Wanderers</v>
      </c>
      <c r="H125" t="str">
        <f>_xlfn.XLOOKUP($D125,Fixtures!$L$8:$L$27,Fixtures!$M$8:$M$27," ",0,1)</f>
        <v>Craven Cottage</v>
      </c>
      <c r="I125" s="12" t="str">
        <f t="array" ref="I125">IF(E125=""," ",_xlfn.IFS(E125&gt;F125,Fixtures!$P$10,E125=F125,Fixtures!$P$11,E125&lt;F125,Fixtures!$P$12))</f>
        <v xml:space="preserve"> </v>
      </c>
      <c r="J125" t="str">
        <f t="array" ref="J125">IF(E125=""," ",_xlfn.IFS(E125&lt;F125,Fixtures!$P$10,E125=F125,Fixtures!$P$11,E125&gt;F125,Fixtures!$P$12))</f>
        <v xml:space="preserve"> </v>
      </c>
      <c r="L125" t="str">
        <f>IF(Pruebas!F125&lt;&gt;"",Pruebas!F125,"")</f>
        <v/>
      </c>
      <c r="M125" t="str">
        <f>IF(Pruebas!G125&lt;&gt;"",Pruebas!G125,"")</f>
        <v/>
      </c>
    </row>
    <row r="126" spans="1:13" x14ac:dyDescent="0.25">
      <c r="A126" s="13">
        <v>13</v>
      </c>
      <c r="B126" s="9" t="str">
        <f>Fixtures!B126</f>
        <v>25/11/2023</v>
      </c>
      <c r="C126" s="14" t="str">
        <f t="shared" si="3"/>
        <v>Luton Town - Crystal Palace</v>
      </c>
      <c r="D126" s="10" t="str">
        <f>Fixtures!C126</f>
        <v>Luton Town</v>
      </c>
      <c r="E126" s="17" t="str">
        <f t="shared" si="4"/>
        <v/>
      </c>
      <c r="F126" s="17" t="str">
        <f t="shared" si="5"/>
        <v/>
      </c>
      <c r="G126" s="10" t="str">
        <f>Fixtures!D126</f>
        <v>Crystal Palace</v>
      </c>
      <c r="H126" t="str">
        <f>_xlfn.XLOOKUP($D126,Fixtures!$L$8:$L$27,Fixtures!$M$8:$M$27," ",0,1)</f>
        <v>Kenilworth Road</v>
      </c>
      <c r="I126" s="12" t="str">
        <f t="array" ref="I126">IF(E126=""," ",_xlfn.IFS(E126&gt;F126,Fixtures!$P$10,E126=F126,Fixtures!$P$11,E126&lt;F126,Fixtures!$P$12))</f>
        <v xml:space="preserve"> </v>
      </c>
      <c r="J126" t="str">
        <f t="array" ref="J126">IF(E126=""," ",_xlfn.IFS(E126&lt;F126,Fixtures!$P$10,E126=F126,Fixtures!$P$11,E126&gt;F126,Fixtures!$P$12))</f>
        <v xml:space="preserve"> </v>
      </c>
      <c r="L126" t="str">
        <f>IF(Pruebas!F126&lt;&gt;"",Pruebas!F126,"")</f>
        <v/>
      </c>
      <c r="M126" t="str">
        <f>IF(Pruebas!G126&lt;&gt;"",Pruebas!G126,"")</f>
        <v/>
      </c>
    </row>
    <row r="127" spans="1:13" x14ac:dyDescent="0.25">
      <c r="A127" s="13">
        <v>13</v>
      </c>
      <c r="B127" s="9" t="str">
        <f>Fixtures!B127</f>
        <v>25/11/2023</v>
      </c>
      <c r="C127" s="14" t="str">
        <f t="shared" si="3"/>
        <v>Manchester City - Liverpool FC</v>
      </c>
      <c r="D127" s="10" t="str">
        <f>Fixtures!C127</f>
        <v>Manchester City</v>
      </c>
      <c r="E127" s="17" t="str">
        <f t="shared" si="4"/>
        <v/>
      </c>
      <c r="F127" s="17" t="str">
        <f t="shared" si="5"/>
        <v/>
      </c>
      <c r="G127" s="10" t="str">
        <f>Fixtures!D127</f>
        <v>Liverpool FC</v>
      </c>
      <c r="H127" t="str">
        <f>_xlfn.XLOOKUP($D127,Fixtures!$L$8:$L$27,Fixtures!$M$8:$M$27," ",0,1)</f>
        <v>City of Manchester Stadium</v>
      </c>
      <c r="I127" s="12" t="str">
        <f t="array" ref="I127">IF(E127=""," ",_xlfn.IFS(E127&gt;F127,Fixtures!$P$10,E127=F127,Fixtures!$P$11,E127&lt;F127,Fixtures!$P$12))</f>
        <v xml:space="preserve"> </v>
      </c>
      <c r="J127" t="str">
        <f t="array" ref="J127">IF(E127=""," ",_xlfn.IFS(E127&lt;F127,Fixtures!$P$10,E127=F127,Fixtures!$P$11,E127&gt;F127,Fixtures!$P$12))</f>
        <v xml:space="preserve"> </v>
      </c>
      <c r="L127" t="str">
        <f>IF(Pruebas!F127&lt;&gt;"",Pruebas!F127,"")</f>
        <v/>
      </c>
      <c r="M127" t="str">
        <f>IF(Pruebas!G127&lt;&gt;"",Pruebas!G127,"")</f>
        <v/>
      </c>
    </row>
    <row r="128" spans="1:13" x14ac:dyDescent="0.25">
      <c r="A128" s="13">
        <v>13</v>
      </c>
      <c r="B128" s="9" t="str">
        <f>Fixtures!B128</f>
        <v>25/11/2023</v>
      </c>
      <c r="C128" s="14" t="str">
        <f t="shared" si="3"/>
        <v>Newcastle United - Chelsea FC</v>
      </c>
      <c r="D128" s="10" t="str">
        <f>Fixtures!C128</f>
        <v>Newcastle United</v>
      </c>
      <c r="E128" s="17" t="str">
        <f t="shared" si="4"/>
        <v/>
      </c>
      <c r="F128" s="17" t="str">
        <f t="shared" si="5"/>
        <v/>
      </c>
      <c r="G128" s="10" t="str">
        <f>Fixtures!D128</f>
        <v>Chelsea FC</v>
      </c>
      <c r="H128" t="str">
        <f>_xlfn.XLOOKUP($D128,Fixtures!$L$8:$L$27,Fixtures!$M$8:$M$27," ",0,1)</f>
        <v>St James' Park</v>
      </c>
      <c r="I128" s="12" t="str">
        <f t="array" ref="I128">IF(E128=""," ",_xlfn.IFS(E128&gt;F128,Fixtures!$P$10,E128=F128,Fixtures!$P$11,E128&lt;F128,Fixtures!$P$12))</f>
        <v xml:space="preserve"> </v>
      </c>
      <c r="J128" t="str">
        <f t="array" ref="J128">IF(E128=""," ",_xlfn.IFS(E128&lt;F128,Fixtures!$P$10,E128=F128,Fixtures!$P$11,E128&gt;F128,Fixtures!$P$12))</f>
        <v xml:space="preserve"> </v>
      </c>
      <c r="L128" t="str">
        <f>IF(Pruebas!F128&lt;&gt;"",Pruebas!F128,"")</f>
        <v/>
      </c>
      <c r="M128" t="str">
        <f>IF(Pruebas!G128&lt;&gt;"",Pruebas!G128,"")</f>
        <v/>
      </c>
    </row>
    <row r="129" spans="1:13" x14ac:dyDescent="0.25">
      <c r="A129" s="13">
        <v>13</v>
      </c>
      <c r="B129" s="9" t="str">
        <f>Fixtures!B129</f>
        <v>25/11/2023</v>
      </c>
      <c r="C129" s="14" t="str">
        <f t="shared" si="3"/>
        <v>Nottingham Forest - Brighton &amp; Hove Albion</v>
      </c>
      <c r="D129" s="10" t="str">
        <f>Fixtures!C129</f>
        <v>Nottingham Forest</v>
      </c>
      <c r="E129" s="17" t="str">
        <f t="shared" si="4"/>
        <v/>
      </c>
      <c r="F129" s="17" t="str">
        <f t="shared" si="5"/>
        <v/>
      </c>
      <c r="G129" s="10" t="str">
        <f>Fixtures!D129</f>
        <v>Brighton &amp; Hove Albion</v>
      </c>
      <c r="H129" t="str">
        <f>_xlfn.XLOOKUP($D129,Fixtures!$L$8:$L$27,Fixtures!$M$8:$M$27," ",0,1)</f>
        <v>City Ground</v>
      </c>
      <c r="I129" s="12" t="str">
        <f t="array" ref="I129">IF(E129=""," ",_xlfn.IFS(E129&gt;F129,Fixtures!$P$10,E129=F129,Fixtures!$P$11,E129&lt;F129,Fixtures!$P$12))</f>
        <v xml:space="preserve"> </v>
      </c>
      <c r="J129" t="str">
        <f t="array" ref="J129">IF(E129=""," ",_xlfn.IFS(E129&lt;F129,Fixtures!$P$10,E129=F129,Fixtures!$P$11,E129&gt;F129,Fixtures!$P$12))</f>
        <v xml:space="preserve"> </v>
      </c>
      <c r="L129" t="str">
        <f>IF(Pruebas!F129&lt;&gt;"",Pruebas!F129,"")</f>
        <v/>
      </c>
      <c r="M129" t="str">
        <f>IF(Pruebas!G129&lt;&gt;"",Pruebas!G129,"")</f>
        <v/>
      </c>
    </row>
    <row r="130" spans="1:13" x14ac:dyDescent="0.25">
      <c r="A130" s="13">
        <v>13</v>
      </c>
      <c r="B130" s="9" t="str">
        <f>Fixtures!B130</f>
        <v>25/11/2023</v>
      </c>
      <c r="C130" s="14" t="str">
        <f t="shared" ref="C130:C193" si="6">CONCATENATE(D130," ","-"," ",G130)</f>
        <v>Sheffield United - AFC Bournemouth</v>
      </c>
      <c r="D130" s="10" t="str">
        <f>Fixtures!C130</f>
        <v>Sheffield United</v>
      </c>
      <c r="E130" s="17" t="str">
        <f t="shared" ref="E130:E193" si="7">IF(L130&lt;&gt;"",VALUE(L130),"")</f>
        <v/>
      </c>
      <c r="F130" s="17" t="str">
        <f t="shared" ref="F130:F193" si="8">IF(M130&lt;&gt;"",VALUE(M130),"")</f>
        <v/>
      </c>
      <c r="G130" s="10" t="str">
        <f>Fixtures!D130</f>
        <v>AFC Bournemouth</v>
      </c>
      <c r="H130" t="str">
        <f>_xlfn.XLOOKUP($D130,Fixtures!$L$8:$L$27,Fixtures!$M$8:$M$27," ",0,1)</f>
        <v>Bramall Lane</v>
      </c>
      <c r="I130" s="12" t="str">
        <f t="array" ref="I130">IF(E130=""," ",_xlfn.IFS(E130&gt;F130,Fixtures!$P$10,E130=F130,Fixtures!$P$11,E130&lt;F130,Fixtures!$P$12))</f>
        <v xml:space="preserve"> </v>
      </c>
      <c r="J130" t="str">
        <f t="array" ref="J130">IF(E130=""," ",_xlfn.IFS(E130&lt;F130,Fixtures!$P$10,E130=F130,Fixtures!$P$11,E130&gt;F130,Fixtures!$P$12))</f>
        <v xml:space="preserve"> </v>
      </c>
      <c r="L130" t="str">
        <f>IF(Pruebas!F130&lt;&gt;"",Pruebas!F130,"")</f>
        <v/>
      </c>
      <c r="M130" t="str">
        <f>IF(Pruebas!G130&lt;&gt;"",Pruebas!G130,"")</f>
        <v/>
      </c>
    </row>
    <row r="131" spans="1:13" x14ac:dyDescent="0.25">
      <c r="A131" s="13">
        <v>13</v>
      </c>
      <c r="B131" s="9" t="str">
        <f>Fixtures!B131</f>
        <v>25/11/2023</v>
      </c>
      <c r="C131" s="14" t="str">
        <f t="shared" si="6"/>
        <v>Tottenham Hotspur - Aston Villa</v>
      </c>
      <c r="D131" s="10" t="str">
        <f>Fixtures!C131</f>
        <v>Tottenham Hotspur</v>
      </c>
      <c r="E131" s="17" t="str">
        <f t="shared" si="7"/>
        <v/>
      </c>
      <c r="F131" s="17" t="str">
        <f t="shared" si="8"/>
        <v/>
      </c>
      <c r="G131" s="10" t="str">
        <f>Fixtures!D131</f>
        <v>Aston Villa</v>
      </c>
      <c r="H131" t="str">
        <f>_xlfn.XLOOKUP($D131,Fixtures!$L$8:$L$27,Fixtures!$M$8:$M$27," ",0,1)</f>
        <v>Tottenham Hotspur Stadium</v>
      </c>
      <c r="I131" s="12" t="str">
        <f t="array" ref="I131">IF(E131=""," ",_xlfn.IFS(E131&gt;F131,Fixtures!$P$10,E131=F131,Fixtures!$P$11,E131&lt;F131,Fixtures!$P$12))</f>
        <v xml:space="preserve"> </v>
      </c>
      <c r="J131" t="str">
        <f t="array" ref="J131">IF(E131=""," ",_xlfn.IFS(E131&lt;F131,Fixtures!$P$10,E131=F131,Fixtures!$P$11,E131&gt;F131,Fixtures!$P$12))</f>
        <v xml:space="preserve"> </v>
      </c>
      <c r="L131" t="str">
        <f>IF(Pruebas!F131&lt;&gt;"",Pruebas!F131,"")</f>
        <v/>
      </c>
      <c r="M131" t="str">
        <f>IF(Pruebas!G131&lt;&gt;"",Pruebas!G131,"")</f>
        <v/>
      </c>
    </row>
    <row r="132" spans="1:13" x14ac:dyDescent="0.25">
      <c r="A132" s="13">
        <v>14</v>
      </c>
      <c r="B132" s="9" t="str">
        <f>Fixtures!B132</f>
        <v>02/12/2023</v>
      </c>
      <c r="C132" s="14" t="str">
        <f t="shared" si="6"/>
        <v>AFC Bournemouth - Aston Villa</v>
      </c>
      <c r="D132" s="10" t="str">
        <f>Fixtures!C132</f>
        <v>AFC Bournemouth</v>
      </c>
      <c r="E132" s="17" t="str">
        <f t="shared" si="7"/>
        <v/>
      </c>
      <c r="F132" s="17" t="str">
        <f t="shared" si="8"/>
        <v/>
      </c>
      <c r="G132" s="10" t="str">
        <f>Fixtures!D132</f>
        <v>Aston Villa</v>
      </c>
      <c r="H132" t="str">
        <f>_xlfn.XLOOKUP($D132,Fixtures!$L$8:$L$27,Fixtures!$M$8:$M$27," ",0,1)</f>
        <v>Dean Court</v>
      </c>
      <c r="I132" s="12" t="str">
        <f t="array" ref="I132">IF(E132=""," ",_xlfn.IFS(E132&gt;F132,Fixtures!$P$10,E132=F132,Fixtures!$P$11,E132&lt;F132,Fixtures!$P$12))</f>
        <v xml:space="preserve"> </v>
      </c>
      <c r="J132" t="str">
        <f t="array" ref="J132">IF(E132=""," ",_xlfn.IFS(E132&lt;F132,Fixtures!$P$10,E132=F132,Fixtures!$P$11,E132&gt;F132,Fixtures!$P$12))</f>
        <v xml:space="preserve"> </v>
      </c>
      <c r="L132" t="str">
        <f>IF(Pruebas!F132&lt;&gt;"",Pruebas!F132,"")</f>
        <v/>
      </c>
      <c r="M132" t="str">
        <f>IF(Pruebas!G132&lt;&gt;"",Pruebas!G132,"")</f>
        <v/>
      </c>
    </row>
    <row r="133" spans="1:13" x14ac:dyDescent="0.25">
      <c r="A133" s="13">
        <v>14</v>
      </c>
      <c r="B133" s="9" t="str">
        <f>Fixtures!B133</f>
        <v>02/12/2023</v>
      </c>
      <c r="C133" s="14" t="str">
        <f t="shared" si="6"/>
        <v>Arsenal FC - Wolverhampton Wanderers</v>
      </c>
      <c r="D133" s="10" t="str">
        <f>Fixtures!C133</f>
        <v>Arsenal FC</v>
      </c>
      <c r="E133" s="17" t="str">
        <f t="shared" si="7"/>
        <v/>
      </c>
      <c r="F133" s="17" t="str">
        <f t="shared" si="8"/>
        <v/>
      </c>
      <c r="G133" s="10" t="str">
        <f>Fixtures!D133</f>
        <v>Wolverhampton Wanderers</v>
      </c>
      <c r="H133" t="str">
        <f>_xlfn.XLOOKUP($D133,Fixtures!$L$8:$L$27,Fixtures!$M$8:$M$27," ",0,1)</f>
        <v>Emirates Stadium</v>
      </c>
      <c r="I133" s="12" t="str">
        <f t="array" ref="I133">IF(E133=""," ",_xlfn.IFS(E133&gt;F133,Fixtures!$P$10,E133=F133,Fixtures!$P$11,E133&lt;F133,Fixtures!$P$12))</f>
        <v xml:space="preserve"> </v>
      </c>
      <c r="J133" t="str">
        <f t="array" ref="J133">IF(E133=""," ",_xlfn.IFS(E133&lt;F133,Fixtures!$P$10,E133=F133,Fixtures!$P$11,E133&gt;F133,Fixtures!$P$12))</f>
        <v xml:space="preserve"> </v>
      </c>
      <c r="L133" t="str">
        <f>IF(Pruebas!F133&lt;&gt;"",Pruebas!F133,"")</f>
        <v/>
      </c>
      <c r="M133" t="str">
        <f>IF(Pruebas!G133&lt;&gt;"",Pruebas!G133,"")</f>
        <v/>
      </c>
    </row>
    <row r="134" spans="1:13" x14ac:dyDescent="0.25">
      <c r="A134" s="13">
        <v>14</v>
      </c>
      <c r="B134" s="9" t="str">
        <f>Fixtures!B134</f>
        <v>02/12/2023</v>
      </c>
      <c r="C134" s="14" t="str">
        <f t="shared" si="6"/>
        <v>Brentford FC - Luton Town</v>
      </c>
      <c r="D134" s="10" t="str">
        <f>Fixtures!C134</f>
        <v>Brentford FC</v>
      </c>
      <c r="E134" s="17" t="str">
        <f t="shared" si="7"/>
        <v/>
      </c>
      <c r="F134" s="17" t="str">
        <f t="shared" si="8"/>
        <v/>
      </c>
      <c r="G134" s="10" t="str">
        <f>Fixtures!D134</f>
        <v>Luton Town</v>
      </c>
      <c r="H134" t="str">
        <f>_xlfn.XLOOKUP($D134,Fixtures!$L$8:$L$27,Fixtures!$M$8:$M$27," ",0,1)</f>
        <v>Brentford Community Stadium</v>
      </c>
      <c r="I134" s="12" t="str">
        <f t="array" ref="I134">IF(E134=""," ",_xlfn.IFS(E134&gt;F134,Fixtures!$P$10,E134=F134,Fixtures!$P$11,E134&lt;F134,Fixtures!$P$12))</f>
        <v xml:space="preserve"> </v>
      </c>
      <c r="J134" t="str">
        <f t="array" ref="J134">IF(E134=""," ",_xlfn.IFS(E134&lt;F134,Fixtures!$P$10,E134=F134,Fixtures!$P$11,E134&gt;F134,Fixtures!$P$12))</f>
        <v xml:space="preserve"> </v>
      </c>
      <c r="L134" t="str">
        <f>IF(Pruebas!F134&lt;&gt;"",Pruebas!F134,"")</f>
        <v/>
      </c>
      <c r="M134" t="str">
        <f>IF(Pruebas!G134&lt;&gt;"",Pruebas!G134,"")</f>
        <v/>
      </c>
    </row>
    <row r="135" spans="1:13" x14ac:dyDescent="0.25">
      <c r="A135" s="13">
        <v>14</v>
      </c>
      <c r="B135" s="9" t="str">
        <f>Fixtures!B135</f>
        <v>02/12/2023</v>
      </c>
      <c r="C135" s="14" t="str">
        <f t="shared" si="6"/>
        <v>Burnley FC - Sheffield United</v>
      </c>
      <c r="D135" s="10" t="str">
        <f>Fixtures!C135</f>
        <v>Burnley FC</v>
      </c>
      <c r="E135" s="17" t="str">
        <f t="shared" si="7"/>
        <v/>
      </c>
      <c r="F135" s="17" t="str">
        <f t="shared" si="8"/>
        <v/>
      </c>
      <c r="G135" s="10" t="str">
        <f>Fixtures!D135</f>
        <v>Sheffield United</v>
      </c>
      <c r="H135" t="str">
        <f>_xlfn.XLOOKUP($D135,Fixtures!$L$8:$L$27,Fixtures!$M$8:$M$27," ",0,1)</f>
        <v>Turf Moor</v>
      </c>
      <c r="I135" s="12" t="str">
        <f t="array" ref="I135">IF(E135=""," ",_xlfn.IFS(E135&gt;F135,Fixtures!$P$10,E135=F135,Fixtures!$P$11,E135&lt;F135,Fixtures!$P$12))</f>
        <v xml:space="preserve"> </v>
      </c>
      <c r="J135" t="str">
        <f t="array" ref="J135">IF(E135=""," ",_xlfn.IFS(E135&lt;F135,Fixtures!$P$10,E135=F135,Fixtures!$P$11,E135&gt;F135,Fixtures!$P$12))</f>
        <v xml:space="preserve"> </v>
      </c>
      <c r="L135" t="str">
        <f>IF(Pruebas!F135&lt;&gt;"",Pruebas!F135,"")</f>
        <v/>
      </c>
      <c r="M135" t="str">
        <f>IF(Pruebas!G135&lt;&gt;"",Pruebas!G135,"")</f>
        <v/>
      </c>
    </row>
    <row r="136" spans="1:13" x14ac:dyDescent="0.25">
      <c r="A136" s="13">
        <v>14</v>
      </c>
      <c r="B136" s="9" t="str">
        <f>Fixtures!B136</f>
        <v>02/12/2023</v>
      </c>
      <c r="C136" s="14" t="str">
        <f t="shared" si="6"/>
        <v>Chelsea FC - Brighton &amp; Hove Albion</v>
      </c>
      <c r="D136" s="10" t="str">
        <f>Fixtures!C136</f>
        <v>Chelsea FC</v>
      </c>
      <c r="E136" s="17" t="str">
        <f t="shared" si="7"/>
        <v/>
      </c>
      <c r="F136" s="17" t="str">
        <f t="shared" si="8"/>
        <v/>
      </c>
      <c r="G136" s="10" t="str">
        <f>Fixtures!D136</f>
        <v>Brighton &amp; Hove Albion</v>
      </c>
      <c r="H136" t="str">
        <f>_xlfn.XLOOKUP($D136,Fixtures!$L$8:$L$27,Fixtures!$M$8:$M$27," ",0,1)</f>
        <v>Stamford Bridge</v>
      </c>
      <c r="I136" s="12" t="str">
        <f t="array" ref="I136">IF(E136=""," ",_xlfn.IFS(E136&gt;F136,Fixtures!$P$10,E136=F136,Fixtures!$P$11,E136&lt;F136,Fixtures!$P$12))</f>
        <v xml:space="preserve"> </v>
      </c>
      <c r="J136" t="str">
        <f t="array" ref="J136">IF(E136=""," ",_xlfn.IFS(E136&lt;F136,Fixtures!$P$10,E136=F136,Fixtures!$P$11,E136&gt;F136,Fixtures!$P$12))</f>
        <v xml:space="preserve"> </v>
      </c>
      <c r="L136" t="str">
        <f>IF(Pruebas!F136&lt;&gt;"",Pruebas!F136,"")</f>
        <v/>
      </c>
      <c r="M136" t="str">
        <f>IF(Pruebas!G136&lt;&gt;"",Pruebas!G136,"")</f>
        <v/>
      </c>
    </row>
    <row r="137" spans="1:13" x14ac:dyDescent="0.25">
      <c r="A137" s="13">
        <v>14</v>
      </c>
      <c r="B137" s="9" t="str">
        <f>Fixtures!B137</f>
        <v>02/12/2023</v>
      </c>
      <c r="C137" s="14" t="str">
        <f t="shared" si="6"/>
        <v>Liverpool FC - Fulham FC</v>
      </c>
      <c r="D137" s="10" t="str">
        <f>Fixtures!C137</f>
        <v>Liverpool FC</v>
      </c>
      <c r="E137" s="17" t="str">
        <f t="shared" si="7"/>
        <v/>
      </c>
      <c r="F137" s="17" t="str">
        <f t="shared" si="8"/>
        <v/>
      </c>
      <c r="G137" s="10" t="str">
        <f>Fixtures!D137</f>
        <v>Fulham FC</v>
      </c>
      <c r="H137" t="str">
        <f>_xlfn.XLOOKUP($D137,Fixtures!$L$8:$L$27,Fixtures!$M$8:$M$27," ",0,1)</f>
        <v>Anfield</v>
      </c>
      <c r="I137" s="12" t="str">
        <f t="array" ref="I137">IF(E137=""," ",_xlfn.IFS(E137&gt;F137,Fixtures!$P$10,E137=F137,Fixtures!$P$11,E137&lt;F137,Fixtures!$P$12))</f>
        <v xml:space="preserve"> </v>
      </c>
      <c r="J137" t="str">
        <f t="array" ref="J137">IF(E137=""," ",_xlfn.IFS(E137&lt;F137,Fixtures!$P$10,E137=F137,Fixtures!$P$11,E137&gt;F137,Fixtures!$P$12))</f>
        <v xml:space="preserve"> </v>
      </c>
      <c r="L137" t="str">
        <f>IF(Pruebas!F137&lt;&gt;"",Pruebas!F137,"")</f>
        <v/>
      </c>
      <c r="M137" t="str">
        <f>IF(Pruebas!G137&lt;&gt;"",Pruebas!G137,"")</f>
        <v/>
      </c>
    </row>
    <row r="138" spans="1:13" x14ac:dyDescent="0.25">
      <c r="A138" s="13">
        <v>14</v>
      </c>
      <c r="B138" s="9" t="str">
        <f>Fixtures!B138</f>
        <v>02/12/2023</v>
      </c>
      <c r="C138" s="14" t="str">
        <f t="shared" si="6"/>
        <v>Manchester City - Tottenham Hotspur</v>
      </c>
      <c r="D138" s="10" t="str">
        <f>Fixtures!C138</f>
        <v>Manchester City</v>
      </c>
      <c r="E138" s="17" t="str">
        <f t="shared" si="7"/>
        <v/>
      </c>
      <c r="F138" s="17" t="str">
        <f t="shared" si="8"/>
        <v/>
      </c>
      <c r="G138" s="10" t="str">
        <f>Fixtures!D138</f>
        <v>Tottenham Hotspur</v>
      </c>
      <c r="H138" t="str">
        <f>_xlfn.XLOOKUP($D138,Fixtures!$L$8:$L$27,Fixtures!$M$8:$M$27," ",0,1)</f>
        <v>City of Manchester Stadium</v>
      </c>
      <c r="I138" s="12" t="str">
        <f t="array" ref="I138">IF(E138=""," ",_xlfn.IFS(E138&gt;F138,Fixtures!$P$10,E138=F138,Fixtures!$P$11,E138&lt;F138,Fixtures!$P$12))</f>
        <v xml:space="preserve"> </v>
      </c>
      <c r="J138" t="str">
        <f t="array" ref="J138">IF(E138=""," ",_xlfn.IFS(E138&lt;F138,Fixtures!$P$10,E138=F138,Fixtures!$P$11,E138&gt;F138,Fixtures!$P$12))</f>
        <v xml:space="preserve"> </v>
      </c>
      <c r="L138" t="str">
        <f>IF(Pruebas!F138&lt;&gt;"",Pruebas!F138,"")</f>
        <v/>
      </c>
      <c r="M138" t="str">
        <f>IF(Pruebas!G138&lt;&gt;"",Pruebas!G138,"")</f>
        <v/>
      </c>
    </row>
    <row r="139" spans="1:13" x14ac:dyDescent="0.25">
      <c r="A139" s="13">
        <v>14</v>
      </c>
      <c r="B139" s="9" t="str">
        <f>Fixtures!B139</f>
        <v>02/12/2023</v>
      </c>
      <c r="C139" s="14" t="str">
        <f t="shared" si="6"/>
        <v>Newcastle United - Manchester United</v>
      </c>
      <c r="D139" s="10" t="str">
        <f>Fixtures!C139</f>
        <v>Newcastle United</v>
      </c>
      <c r="E139" s="17" t="str">
        <f t="shared" si="7"/>
        <v/>
      </c>
      <c r="F139" s="17" t="str">
        <f t="shared" si="8"/>
        <v/>
      </c>
      <c r="G139" s="10" t="str">
        <f>Fixtures!D139</f>
        <v>Manchester United</v>
      </c>
      <c r="H139" t="str">
        <f>_xlfn.XLOOKUP($D139,Fixtures!$L$8:$L$27,Fixtures!$M$8:$M$27," ",0,1)</f>
        <v>St James' Park</v>
      </c>
      <c r="I139" s="12" t="str">
        <f t="array" ref="I139">IF(E139=""," ",_xlfn.IFS(E139&gt;F139,Fixtures!$P$10,E139=F139,Fixtures!$P$11,E139&lt;F139,Fixtures!$P$12))</f>
        <v xml:space="preserve"> </v>
      </c>
      <c r="J139" t="str">
        <f t="array" ref="J139">IF(E139=""," ",_xlfn.IFS(E139&lt;F139,Fixtures!$P$10,E139=F139,Fixtures!$P$11,E139&gt;F139,Fixtures!$P$12))</f>
        <v xml:space="preserve"> </v>
      </c>
      <c r="L139" t="str">
        <f>IF(Pruebas!F139&lt;&gt;"",Pruebas!F139,"")</f>
        <v/>
      </c>
      <c r="M139" t="str">
        <f>IF(Pruebas!G139&lt;&gt;"",Pruebas!G139,"")</f>
        <v/>
      </c>
    </row>
    <row r="140" spans="1:13" x14ac:dyDescent="0.25">
      <c r="A140" s="13">
        <v>14</v>
      </c>
      <c r="B140" s="9" t="str">
        <f>Fixtures!B140</f>
        <v>02/12/2023</v>
      </c>
      <c r="C140" s="14" t="str">
        <f t="shared" si="6"/>
        <v>Nottingham Forest - Everton FC</v>
      </c>
      <c r="D140" s="10" t="str">
        <f>Fixtures!C140</f>
        <v>Nottingham Forest</v>
      </c>
      <c r="E140" s="17" t="str">
        <f t="shared" si="7"/>
        <v/>
      </c>
      <c r="F140" s="17" t="str">
        <f t="shared" si="8"/>
        <v/>
      </c>
      <c r="G140" s="10" t="str">
        <f>Fixtures!D140</f>
        <v>Everton FC</v>
      </c>
      <c r="H140" t="str">
        <f>_xlfn.XLOOKUP($D140,Fixtures!$L$8:$L$27,Fixtures!$M$8:$M$27," ",0,1)</f>
        <v>City Ground</v>
      </c>
      <c r="I140" s="12" t="str">
        <f t="array" ref="I140">IF(E140=""," ",_xlfn.IFS(E140&gt;F140,Fixtures!$P$10,E140=F140,Fixtures!$P$11,E140&lt;F140,Fixtures!$P$12))</f>
        <v xml:space="preserve"> </v>
      </c>
      <c r="J140" t="str">
        <f t="array" ref="J140">IF(E140=""," ",_xlfn.IFS(E140&lt;F140,Fixtures!$P$10,E140=F140,Fixtures!$P$11,E140&gt;F140,Fixtures!$P$12))</f>
        <v xml:space="preserve"> </v>
      </c>
      <c r="L140" t="str">
        <f>IF(Pruebas!F140&lt;&gt;"",Pruebas!F140,"")</f>
        <v/>
      </c>
      <c r="M140" t="str">
        <f>IF(Pruebas!G140&lt;&gt;"",Pruebas!G140,"")</f>
        <v/>
      </c>
    </row>
    <row r="141" spans="1:13" x14ac:dyDescent="0.25">
      <c r="A141" s="13">
        <v>14</v>
      </c>
      <c r="B141" s="9" t="str">
        <f>Fixtures!B141</f>
        <v>02/12/2023</v>
      </c>
      <c r="C141" s="14" t="str">
        <f t="shared" si="6"/>
        <v>West Ham United - Crystal Palace</v>
      </c>
      <c r="D141" s="10" t="str">
        <f>Fixtures!C141</f>
        <v>West Ham United</v>
      </c>
      <c r="E141" s="17" t="str">
        <f t="shared" si="7"/>
        <v/>
      </c>
      <c r="F141" s="17" t="str">
        <f t="shared" si="8"/>
        <v/>
      </c>
      <c r="G141" s="10" t="str">
        <f>Fixtures!D141</f>
        <v>Crystal Palace</v>
      </c>
      <c r="H141" t="str">
        <f>_xlfn.XLOOKUP($D141,Fixtures!$L$8:$L$27,Fixtures!$M$8:$M$27," ",0,1)</f>
        <v>London Stadium</v>
      </c>
      <c r="I141" s="12" t="str">
        <f t="array" ref="I141">IF(E141=""," ",_xlfn.IFS(E141&gt;F141,Fixtures!$P$10,E141=F141,Fixtures!$P$11,E141&lt;F141,Fixtures!$P$12))</f>
        <v xml:space="preserve"> </v>
      </c>
      <c r="J141" t="str">
        <f t="array" ref="J141">IF(E141=""," ",_xlfn.IFS(E141&lt;F141,Fixtures!$P$10,E141=F141,Fixtures!$P$11,E141&gt;F141,Fixtures!$P$12))</f>
        <v xml:space="preserve"> </v>
      </c>
      <c r="L141" t="str">
        <f>IF(Pruebas!F141&lt;&gt;"",Pruebas!F141,"")</f>
        <v/>
      </c>
      <c r="M141" t="str">
        <f>IF(Pruebas!G141&lt;&gt;"",Pruebas!G141,"")</f>
        <v/>
      </c>
    </row>
    <row r="142" spans="1:13" x14ac:dyDescent="0.25">
      <c r="A142" s="13">
        <v>15</v>
      </c>
      <c r="B142" s="9" t="str">
        <f>Fixtures!B142</f>
        <v>05/12/2023</v>
      </c>
      <c r="C142" s="14" t="str">
        <f t="shared" si="6"/>
        <v>Aston Villa - Manchester City</v>
      </c>
      <c r="D142" s="10" t="str">
        <f>Fixtures!C142</f>
        <v>Aston Villa</v>
      </c>
      <c r="E142" s="17" t="str">
        <f t="shared" si="7"/>
        <v/>
      </c>
      <c r="F142" s="17" t="str">
        <f t="shared" si="8"/>
        <v/>
      </c>
      <c r="G142" s="10" t="str">
        <f>Fixtures!D142</f>
        <v>Manchester City</v>
      </c>
      <c r="H142" t="str">
        <f>_xlfn.XLOOKUP($D142,Fixtures!$L$8:$L$27,Fixtures!$M$8:$M$27," ",0,1)</f>
        <v>Villa Park</v>
      </c>
      <c r="I142" s="12" t="str">
        <f t="array" ref="I142">IF(E142=""," ",_xlfn.IFS(E142&gt;F142,Fixtures!$P$10,E142=F142,Fixtures!$P$11,E142&lt;F142,Fixtures!$P$12))</f>
        <v xml:space="preserve"> </v>
      </c>
      <c r="J142" t="str">
        <f t="array" ref="J142">IF(E142=""," ",_xlfn.IFS(E142&lt;F142,Fixtures!$P$10,E142=F142,Fixtures!$P$11,E142&gt;F142,Fixtures!$P$12))</f>
        <v xml:space="preserve"> </v>
      </c>
      <c r="L142" t="str">
        <f>IF(Pruebas!F142&lt;&gt;"",Pruebas!F142,"")</f>
        <v/>
      </c>
      <c r="M142" t="str">
        <f>IF(Pruebas!G142&lt;&gt;"",Pruebas!G142,"")</f>
        <v/>
      </c>
    </row>
    <row r="143" spans="1:13" x14ac:dyDescent="0.25">
      <c r="A143" s="13">
        <v>15</v>
      </c>
      <c r="B143" s="9" t="str">
        <f>Fixtures!B143</f>
        <v>05/12/2023</v>
      </c>
      <c r="C143" s="14" t="str">
        <f t="shared" si="6"/>
        <v>Brighton &amp; Hove Albion - Brentford FC</v>
      </c>
      <c r="D143" s="10" t="str">
        <f>Fixtures!C143</f>
        <v>Brighton &amp; Hove Albion</v>
      </c>
      <c r="E143" s="17" t="str">
        <f t="shared" si="7"/>
        <v/>
      </c>
      <c r="F143" s="17" t="str">
        <f t="shared" si="8"/>
        <v/>
      </c>
      <c r="G143" s="10" t="str">
        <f>Fixtures!D143</f>
        <v>Brentford FC</v>
      </c>
      <c r="H143" t="str">
        <f>_xlfn.XLOOKUP($D143,Fixtures!$L$8:$L$27,Fixtures!$M$8:$M$27," ",0,1)</f>
        <v>Falmer Stadium</v>
      </c>
      <c r="I143" s="12" t="str">
        <f t="array" ref="I143">IF(E143=""," ",_xlfn.IFS(E143&gt;F143,Fixtures!$P$10,E143=F143,Fixtures!$P$11,E143&lt;F143,Fixtures!$P$12))</f>
        <v xml:space="preserve"> </v>
      </c>
      <c r="J143" t="str">
        <f t="array" ref="J143">IF(E143=""," ",_xlfn.IFS(E143&lt;F143,Fixtures!$P$10,E143=F143,Fixtures!$P$11,E143&gt;F143,Fixtures!$P$12))</f>
        <v xml:space="preserve"> </v>
      </c>
      <c r="L143" t="str">
        <f>IF(Pruebas!F143&lt;&gt;"",Pruebas!F143,"")</f>
        <v/>
      </c>
      <c r="M143" t="str">
        <f>IF(Pruebas!G143&lt;&gt;"",Pruebas!G143,"")</f>
        <v/>
      </c>
    </row>
    <row r="144" spans="1:13" x14ac:dyDescent="0.25">
      <c r="A144" s="13">
        <v>15</v>
      </c>
      <c r="B144" s="9" t="str">
        <f>Fixtures!B144</f>
        <v>05/12/2023</v>
      </c>
      <c r="C144" s="14" t="str">
        <f t="shared" si="6"/>
        <v>Everton FC - Newcastle United</v>
      </c>
      <c r="D144" s="10" t="str">
        <f>Fixtures!C144</f>
        <v>Everton FC</v>
      </c>
      <c r="E144" s="17" t="str">
        <f t="shared" si="7"/>
        <v/>
      </c>
      <c r="F144" s="17" t="str">
        <f t="shared" si="8"/>
        <v/>
      </c>
      <c r="G144" s="10" t="str">
        <f>Fixtures!D144</f>
        <v>Newcastle United</v>
      </c>
      <c r="H144" t="str">
        <f>_xlfn.XLOOKUP($D144,Fixtures!$L$8:$L$27,Fixtures!$M$8:$M$27," ",0,1)</f>
        <v>Goodison Park</v>
      </c>
      <c r="I144" s="12" t="str">
        <f t="array" ref="I144">IF(E144=""," ",_xlfn.IFS(E144&gt;F144,Fixtures!$P$10,E144=F144,Fixtures!$P$11,E144&lt;F144,Fixtures!$P$12))</f>
        <v xml:space="preserve"> </v>
      </c>
      <c r="J144" t="str">
        <f t="array" ref="J144">IF(E144=""," ",_xlfn.IFS(E144&lt;F144,Fixtures!$P$10,E144=F144,Fixtures!$P$11,E144&gt;F144,Fixtures!$P$12))</f>
        <v xml:space="preserve"> </v>
      </c>
      <c r="L144" t="str">
        <f>IF(Pruebas!F144&lt;&gt;"",Pruebas!F144,"")</f>
        <v/>
      </c>
      <c r="M144" t="str">
        <f>IF(Pruebas!G144&lt;&gt;"",Pruebas!G144,"")</f>
        <v/>
      </c>
    </row>
    <row r="145" spans="1:13" x14ac:dyDescent="0.25">
      <c r="A145" s="13">
        <v>15</v>
      </c>
      <c r="B145" s="9" t="str">
        <f>Fixtures!B145</f>
        <v>05/12/2023</v>
      </c>
      <c r="C145" s="14" t="str">
        <f t="shared" si="6"/>
        <v>Fulham FC - Nottingham Forest</v>
      </c>
      <c r="D145" s="10" t="str">
        <f>Fixtures!C145</f>
        <v>Fulham FC</v>
      </c>
      <c r="E145" s="17" t="str">
        <f t="shared" si="7"/>
        <v/>
      </c>
      <c r="F145" s="17" t="str">
        <f t="shared" si="8"/>
        <v/>
      </c>
      <c r="G145" s="10" t="str">
        <f>Fixtures!D145</f>
        <v>Nottingham Forest</v>
      </c>
      <c r="H145" t="str">
        <f>_xlfn.XLOOKUP($D145,Fixtures!$L$8:$L$27,Fixtures!$M$8:$M$27," ",0,1)</f>
        <v>Craven Cottage</v>
      </c>
      <c r="I145" s="12" t="str">
        <f t="array" ref="I145">IF(E145=""," ",_xlfn.IFS(E145&gt;F145,Fixtures!$P$10,E145=F145,Fixtures!$P$11,E145&lt;F145,Fixtures!$P$12))</f>
        <v xml:space="preserve"> </v>
      </c>
      <c r="J145" t="str">
        <f t="array" ref="J145">IF(E145=""," ",_xlfn.IFS(E145&lt;F145,Fixtures!$P$10,E145=F145,Fixtures!$P$11,E145&gt;F145,Fixtures!$P$12))</f>
        <v xml:space="preserve"> </v>
      </c>
      <c r="L145" t="str">
        <f>IF(Pruebas!F145&lt;&gt;"",Pruebas!F145,"")</f>
        <v/>
      </c>
      <c r="M145" t="str">
        <f>IF(Pruebas!G145&lt;&gt;"",Pruebas!G145,"")</f>
        <v/>
      </c>
    </row>
    <row r="146" spans="1:13" x14ac:dyDescent="0.25">
      <c r="A146" s="13">
        <v>15</v>
      </c>
      <c r="B146" s="9" t="str">
        <f>Fixtures!B146</f>
        <v>05/12/2023</v>
      </c>
      <c r="C146" s="14" t="str">
        <f t="shared" si="6"/>
        <v>Luton Town - Arsenal FC</v>
      </c>
      <c r="D146" s="10" t="str">
        <f>Fixtures!C146</f>
        <v>Luton Town</v>
      </c>
      <c r="E146" s="17" t="str">
        <f t="shared" si="7"/>
        <v/>
      </c>
      <c r="F146" s="17" t="str">
        <f t="shared" si="8"/>
        <v/>
      </c>
      <c r="G146" s="10" t="str">
        <f>Fixtures!D146</f>
        <v>Arsenal FC</v>
      </c>
      <c r="H146" t="str">
        <f>_xlfn.XLOOKUP($D146,Fixtures!$L$8:$L$27,Fixtures!$M$8:$M$27," ",0,1)</f>
        <v>Kenilworth Road</v>
      </c>
      <c r="I146" s="12" t="str">
        <f t="array" ref="I146">IF(E146=""," ",_xlfn.IFS(E146&gt;F146,Fixtures!$P$10,E146=F146,Fixtures!$P$11,E146&lt;F146,Fixtures!$P$12))</f>
        <v xml:space="preserve"> </v>
      </c>
      <c r="J146" t="str">
        <f t="array" ref="J146">IF(E146=""," ",_xlfn.IFS(E146&lt;F146,Fixtures!$P$10,E146=F146,Fixtures!$P$11,E146&gt;F146,Fixtures!$P$12))</f>
        <v xml:space="preserve"> </v>
      </c>
      <c r="L146" t="str">
        <f>IF(Pruebas!F146&lt;&gt;"",Pruebas!F146,"")</f>
        <v/>
      </c>
      <c r="M146" t="str">
        <f>IF(Pruebas!G146&lt;&gt;"",Pruebas!G146,"")</f>
        <v/>
      </c>
    </row>
    <row r="147" spans="1:13" x14ac:dyDescent="0.25">
      <c r="A147" s="13">
        <v>15</v>
      </c>
      <c r="B147" s="9" t="str">
        <f>Fixtures!B147</f>
        <v>05/12/2023</v>
      </c>
      <c r="C147" s="14" t="str">
        <f t="shared" si="6"/>
        <v>Sheffield United - Liverpool FC</v>
      </c>
      <c r="D147" s="10" t="str">
        <f>Fixtures!C147</f>
        <v>Sheffield United</v>
      </c>
      <c r="E147" s="17" t="str">
        <f t="shared" si="7"/>
        <v/>
      </c>
      <c r="F147" s="17" t="str">
        <f t="shared" si="8"/>
        <v/>
      </c>
      <c r="G147" s="10" t="str">
        <f>Fixtures!D147</f>
        <v>Liverpool FC</v>
      </c>
      <c r="H147" t="str">
        <f>_xlfn.XLOOKUP($D147,Fixtures!$L$8:$L$27,Fixtures!$M$8:$M$27," ",0,1)</f>
        <v>Bramall Lane</v>
      </c>
      <c r="I147" s="12" t="str">
        <f t="array" ref="I147">IF(E147=""," ",_xlfn.IFS(E147&gt;F147,Fixtures!$P$10,E147=F147,Fixtures!$P$11,E147&lt;F147,Fixtures!$P$12))</f>
        <v xml:space="preserve"> </v>
      </c>
      <c r="J147" t="str">
        <f t="array" ref="J147">IF(E147=""," ",_xlfn.IFS(E147&lt;F147,Fixtures!$P$10,E147=F147,Fixtures!$P$11,E147&gt;F147,Fixtures!$P$12))</f>
        <v xml:space="preserve"> </v>
      </c>
      <c r="L147" t="str">
        <f>IF(Pruebas!F147&lt;&gt;"",Pruebas!F147,"")</f>
        <v/>
      </c>
      <c r="M147" t="str">
        <f>IF(Pruebas!G147&lt;&gt;"",Pruebas!G147,"")</f>
        <v/>
      </c>
    </row>
    <row r="148" spans="1:13" x14ac:dyDescent="0.25">
      <c r="A148" s="13">
        <v>15</v>
      </c>
      <c r="B148" s="9" t="str">
        <f>Fixtures!B148</f>
        <v>05/12/2023</v>
      </c>
      <c r="C148" s="14" t="str">
        <f t="shared" si="6"/>
        <v>Tottenham Hotspur - West Ham United</v>
      </c>
      <c r="D148" s="10" t="str">
        <f>Fixtures!C148</f>
        <v>Tottenham Hotspur</v>
      </c>
      <c r="E148" s="17" t="str">
        <f t="shared" si="7"/>
        <v/>
      </c>
      <c r="F148" s="17" t="str">
        <f t="shared" si="8"/>
        <v/>
      </c>
      <c r="G148" s="10" t="str">
        <f>Fixtures!D148</f>
        <v>West Ham United</v>
      </c>
      <c r="H148" t="str">
        <f>_xlfn.XLOOKUP($D148,Fixtures!$L$8:$L$27,Fixtures!$M$8:$M$27," ",0,1)</f>
        <v>Tottenham Hotspur Stadium</v>
      </c>
      <c r="I148" s="12" t="str">
        <f t="array" ref="I148">IF(E148=""," ",_xlfn.IFS(E148&gt;F148,Fixtures!$P$10,E148=F148,Fixtures!$P$11,E148&lt;F148,Fixtures!$P$12))</f>
        <v xml:space="preserve"> </v>
      </c>
      <c r="J148" t="str">
        <f t="array" ref="J148">IF(E148=""," ",_xlfn.IFS(E148&lt;F148,Fixtures!$P$10,E148=F148,Fixtures!$P$11,E148&gt;F148,Fixtures!$P$12))</f>
        <v xml:space="preserve"> </v>
      </c>
      <c r="L148" t="str">
        <f>IF(Pruebas!F148&lt;&gt;"",Pruebas!F148,"")</f>
        <v/>
      </c>
      <c r="M148" t="str">
        <f>IF(Pruebas!G148&lt;&gt;"",Pruebas!G148,"")</f>
        <v/>
      </c>
    </row>
    <row r="149" spans="1:13" x14ac:dyDescent="0.25">
      <c r="A149" s="13">
        <v>15</v>
      </c>
      <c r="B149" s="9" t="str">
        <f>Fixtures!B149</f>
        <v>05/12/2023</v>
      </c>
      <c r="C149" s="14" t="str">
        <f t="shared" si="6"/>
        <v>Wolverhampton Wanderers - Burnley FC</v>
      </c>
      <c r="D149" s="10" t="str">
        <f>Fixtures!C149</f>
        <v>Wolverhampton Wanderers</v>
      </c>
      <c r="E149" s="17" t="str">
        <f t="shared" si="7"/>
        <v/>
      </c>
      <c r="F149" s="17" t="str">
        <f t="shared" si="8"/>
        <v/>
      </c>
      <c r="G149" s="10" t="str">
        <f>Fixtures!D149</f>
        <v>Burnley FC</v>
      </c>
      <c r="H149" t="str">
        <f>_xlfn.XLOOKUP($D149,Fixtures!$L$8:$L$27,Fixtures!$M$8:$M$27," ",0,1)</f>
        <v>Molineux Stadium</v>
      </c>
      <c r="I149" s="12" t="str">
        <f t="array" ref="I149">IF(E149=""," ",_xlfn.IFS(E149&gt;F149,Fixtures!$P$10,E149=F149,Fixtures!$P$11,E149&lt;F149,Fixtures!$P$12))</f>
        <v xml:space="preserve"> </v>
      </c>
      <c r="J149" t="str">
        <f t="array" ref="J149">IF(E149=""," ",_xlfn.IFS(E149&lt;F149,Fixtures!$P$10,E149=F149,Fixtures!$P$11,E149&gt;F149,Fixtures!$P$12))</f>
        <v xml:space="preserve"> </v>
      </c>
      <c r="L149" t="str">
        <f>IF(Pruebas!F149&lt;&gt;"",Pruebas!F149,"")</f>
        <v/>
      </c>
      <c r="M149" t="str">
        <f>IF(Pruebas!G149&lt;&gt;"",Pruebas!G149,"")</f>
        <v/>
      </c>
    </row>
    <row r="150" spans="1:13" x14ac:dyDescent="0.25">
      <c r="A150" s="13">
        <v>15</v>
      </c>
      <c r="B150" s="9" t="str">
        <f>Fixtures!B150</f>
        <v>05/12/2023</v>
      </c>
      <c r="C150" s="14" t="str">
        <f t="shared" si="6"/>
        <v>Crystal Palace - AFC Bournemouth</v>
      </c>
      <c r="D150" s="10" t="str">
        <f>Fixtures!C150</f>
        <v>Crystal Palace</v>
      </c>
      <c r="E150" s="17" t="str">
        <f t="shared" si="7"/>
        <v/>
      </c>
      <c r="F150" s="17" t="str">
        <f t="shared" si="8"/>
        <v/>
      </c>
      <c r="G150" s="10" t="str">
        <f>Fixtures!D150</f>
        <v>AFC Bournemouth</v>
      </c>
      <c r="H150" t="str">
        <f>_xlfn.XLOOKUP($D150,Fixtures!$L$8:$L$27,Fixtures!$M$8:$M$27," ",0,1)</f>
        <v>Selhurst Park</v>
      </c>
      <c r="I150" s="12" t="str">
        <f t="array" ref="I150">IF(E150=""," ",_xlfn.IFS(E150&gt;F150,Fixtures!$P$10,E150=F150,Fixtures!$P$11,E150&lt;F150,Fixtures!$P$12))</f>
        <v xml:space="preserve"> </v>
      </c>
      <c r="J150" t="str">
        <f t="array" ref="J150">IF(E150=""," ",_xlfn.IFS(E150&lt;F150,Fixtures!$P$10,E150=F150,Fixtures!$P$11,E150&gt;F150,Fixtures!$P$12))</f>
        <v xml:space="preserve"> </v>
      </c>
      <c r="L150" t="str">
        <f>IF(Pruebas!F150&lt;&gt;"",Pruebas!F150,"")</f>
        <v/>
      </c>
      <c r="M150" t="str">
        <f>IF(Pruebas!G150&lt;&gt;"",Pruebas!G150,"")</f>
        <v/>
      </c>
    </row>
    <row r="151" spans="1:13" x14ac:dyDescent="0.25">
      <c r="A151" s="13">
        <v>15</v>
      </c>
      <c r="B151" s="9" t="str">
        <f>Fixtures!B151</f>
        <v>06/12/2023</v>
      </c>
      <c r="C151" s="14" t="str">
        <f t="shared" si="6"/>
        <v>Manchester United - Chelsea FC</v>
      </c>
      <c r="D151" s="10" t="str">
        <f>Fixtures!C151</f>
        <v>Manchester United</v>
      </c>
      <c r="E151" s="17" t="str">
        <f t="shared" si="7"/>
        <v/>
      </c>
      <c r="F151" s="17" t="str">
        <f t="shared" si="8"/>
        <v/>
      </c>
      <c r="G151" s="10" t="str">
        <f>Fixtures!D151</f>
        <v>Chelsea FC</v>
      </c>
      <c r="H151" t="str">
        <f>_xlfn.XLOOKUP($D151,Fixtures!$L$8:$L$27,Fixtures!$M$8:$M$27," ",0,1)</f>
        <v>Old Trafford</v>
      </c>
      <c r="I151" s="12" t="str">
        <f t="array" ref="I151">IF(E151=""," ",_xlfn.IFS(E151&gt;F151,Fixtures!$P$10,E151=F151,Fixtures!$P$11,E151&lt;F151,Fixtures!$P$12))</f>
        <v xml:space="preserve"> </v>
      </c>
      <c r="J151" t="str">
        <f t="array" ref="J151">IF(E151=""," ",_xlfn.IFS(E151&lt;F151,Fixtures!$P$10,E151=F151,Fixtures!$P$11,E151&gt;F151,Fixtures!$P$12))</f>
        <v xml:space="preserve"> </v>
      </c>
      <c r="L151" t="str">
        <f>IF(Pruebas!F151&lt;&gt;"",Pruebas!F151,"")</f>
        <v/>
      </c>
      <c r="M151" t="str">
        <f>IF(Pruebas!G151&lt;&gt;"",Pruebas!G151,"")</f>
        <v/>
      </c>
    </row>
    <row r="152" spans="1:13" x14ac:dyDescent="0.25">
      <c r="A152" s="13">
        <v>16</v>
      </c>
      <c r="B152" s="9" t="str">
        <f>Fixtures!B152</f>
        <v>09/12/2023</v>
      </c>
      <c r="C152" s="14" t="str">
        <f t="shared" si="6"/>
        <v>Aston Villa - Arsenal FC</v>
      </c>
      <c r="D152" s="10" t="str">
        <f>Fixtures!C152</f>
        <v>Aston Villa</v>
      </c>
      <c r="E152" s="17" t="str">
        <f t="shared" si="7"/>
        <v/>
      </c>
      <c r="F152" s="17" t="str">
        <f t="shared" si="8"/>
        <v/>
      </c>
      <c r="G152" s="10" t="str">
        <f>Fixtures!D152</f>
        <v>Arsenal FC</v>
      </c>
      <c r="H152" t="str">
        <f>_xlfn.XLOOKUP($D152,Fixtures!$L$8:$L$27,Fixtures!$M$8:$M$27," ",0,1)</f>
        <v>Villa Park</v>
      </c>
      <c r="I152" s="12" t="str">
        <f t="array" ref="I152">IF(E152=""," ",_xlfn.IFS(E152&gt;F152,Fixtures!$P$10,E152=F152,Fixtures!$P$11,E152&lt;F152,Fixtures!$P$12))</f>
        <v xml:space="preserve"> </v>
      </c>
      <c r="J152" t="str">
        <f t="array" ref="J152">IF(E152=""," ",_xlfn.IFS(E152&lt;F152,Fixtures!$P$10,E152=F152,Fixtures!$P$11,E152&gt;F152,Fixtures!$P$12))</f>
        <v xml:space="preserve"> </v>
      </c>
      <c r="L152" t="str">
        <f>IF(Pruebas!F152&lt;&gt;"",Pruebas!F152,"")</f>
        <v/>
      </c>
      <c r="M152" t="str">
        <f>IF(Pruebas!G152&lt;&gt;"",Pruebas!G152,"")</f>
        <v/>
      </c>
    </row>
    <row r="153" spans="1:13" x14ac:dyDescent="0.25">
      <c r="A153" s="13">
        <v>16</v>
      </c>
      <c r="B153" s="9" t="str">
        <f>Fixtures!B153</f>
        <v>09/12/2023</v>
      </c>
      <c r="C153" s="14" t="str">
        <f t="shared" si="6"/>
        <v>Brighton &amp; Hove Albion - Burnley FC</v>
      </c>
      <c r="D153" s="10" t="str">
        <f>Fixtures!C153</f>
        <v>Brighton &amp; Hove Albion</v>
      </c>
      <c r="E153" s="17" t="str">
        <f t="shared" si="7"/>
        <v/>
      </c>
      <c r="F153" s="17" t="str">
        <f t="shared" si="8"/>
        <v/>
      </c>
      <c r="G153" s="10" t="str">
        <f>Fixtures!D153</f>
        <v>Burnley FC</v>
      </c>
      <c r="H153" t="str">
        <f>_xlfn.XLOOKUP($D153,Fixtures!$L$8:$L$27,Fixtures!$M$8:$M$27," ",0,1)</f>
        <v>Falmer Stadium</v>
      </c>
      <c r="I153" s="12" t="str">
        <f t="array" ref="I153">IF(E153=""," ",_xlfn.IFS(E153&gt;F153,Fixtures!$P$10,E153=F153,Fixtures!$P$11,E153&lt;F153,Fixtures!$P$12))</f>
        <v xml:space="preserve"> </v>
      </c>
      <c r="J153" t="str">
        <f t="array" ref="J153">IF(E153=""," ",_xlfn.IFS(E153&lt;F153,Fixtures!$P$10,E153=F153,Fixtures!$P$11,E153&gt;F153,Fixtures!$P$12))</f>
        <v xml:space="preserve"> </v>
      </c>
      <c r="L153" t="str">
        <f>IF(Pruebas!F153&lt;&gt;"",Pruebas!F153,"")</f>
        <v/>
      </c>
      <c r="M153" t="str">
        <f>IF(Pruebas!G153&lt;&gt;"",Pruebas!G153,"")</f>
        <v/>
      </c>
    </row>
    <row r="154" spans="1:13" x14ac:dyDescent="0.25">
      <c r="A154" s="13">
        <v>16</v>
      </c>
      <c r="B154" s="9" t="str">
        <f>Fixtures!B154</f>
        <v>09/12/2023</v>
      </c>
      <c r="C154" s="14" t="str">
        <f t="shared" si="6"/>
        <v>Crystal Palace - Liverpool FC</v>
      </c>
      <c r="D154" s="10" t="str">
        <f>Fixtures!C154</f>
        <v>Crystal Palace</v>
      </c>
      <c r="E154" s="17" t="str">
        <f t="shared" si="7"/>
        <v/>
      </c>
      <c r="F154" s="17" t="str">
        <f t="shared" si="8"/>
        <v/>
      </c>
      <c r="G154" s="10" t="str">
        <f>Fixtures!D154</f>
        <v>Liverpool FC</v>
      </c>
      <c r="H154" t="str">
        <f>_xlfn.XLOOKUP($D154,Fixtures!$L$8:$L$27,Fixtures!$M$8:$M$27," ",0,1)</f>
        <v>Selhurst Park</v>
      </c>
      <c r="I154" s="12" t="str">
        <f t="array" ref="I154">IF(E154=""," ",_xlfn.IFS(E154&gt;F154,Fixtures!$P$10,E154=F154,Fixtures!$P$11,E154&lt;F154,Fixtures!$P$12))</f>
        <v xml:space="preserve"> </v>
      </c>
      <c r="J154" t="str">
        <f t="array" ref="J154">IF(E154=""," ",_xlfn.IFS(E154&lt;F154,Fixtures!$P$10,E154=F154,Fixtures!$P$11,E154&gt;F154,Fixtures!$P$12))</f>
        <v xml:space="preserve"> </v>
      </c>
      <c r="L154" t="str">
        <f>IF(Pruebas!F154&lt;&gt;"",Pruebas!F154,"")</f>
        <v/>
      </c>
      <c r="M154" t="str">
        <f>IF(Pruebas!G154&lt;&gt;"",Pruebas!G154,"")</f>
        <v/>
      </c>
    </row>
    <row r="155" spans="1:13" x14ac:dyDescent="0.25">
      <c r="A155" s="13">
        <v>16</v>
      </c>
      <c r="B155" s="9" t="str">
        <f>Fixtures!B155</f>
        <v>09/12/2023</v>
      </c>
      <c r="C155" s="14" t="str">
        <f t="shared" si="6"/>
        <v>Everton FC - Chelsea FC</v>
      </c>
      <c r="D155" s="10" t="str">
        <f>Fixtures!C155</f>
        <v>Everton FC</v>
      </c>
      <c r="E155" s="17" t="str">
        <f t="shared" si="7"/>
        <v/>
      </c>
      <c r="F155" s="17" t="str">
        <f t="shared" si="8"/>
        <v/>
      </c>
      <c r="G155" s="10" t="str">
        <f>Fixtures!D155</f>
        <v>Chelsea FC</v>
      </c>
      <c r="H155" t="str">
        <f>_xlfn.XLOOKUP($D155,Fixtures!$L$8:$L$27,Fixtures!$M$8:$M$27," ",0,1)</f>
        <v>Goodison Park</v>
      </c>
      <c r="I155" s="12" t="str">
        <f t="array" ref="I155">IF(E155=""," ",_xlfn.IFS(E155&gt;F155,Fixtures!$P$10,E155=F155,Fixtures!$P$11,E155&lt;F155,Fixtures!$P$12))</f>
        <v xml:space="preserve"> </v>
      </c>
      <c r="J155" t="str">
        <f t="array" ref="J155">IF(E155=""," ",_xlfn.IFS(E155&lt;F155,Fixtures!$P$10,E155=F155,Fixtures!$P$11,E155&gt;F155,Fixtures!$P$12))</f>
        <v xml:space="preserve"> </v>
      </c>
      <c r="L155" t="str">
        <f>IF(Pruebas!F155&lt;&gt;"",Pruebas!F155,"")</f>
        <v/>
      </c>
      <c r="M155" t="str">
        <f>IF(Pruebas!G155&lt;&gt;"",Pruebas!G155,"")</f>
        <v/>
      </c>
    </row>
    <row r="156" spans="1:13" x14ac:dyDescent="0.25">
      <c r="A156" s="13">
        <v>16</v>
      </c>
      <c r="B156" s="9" t="str">
        <f>Fixtures!B156</f>
        <v>09/12/2023</v>
      </c>
      <c r="C156" s="14" t="str">
        <f t="shared" si="6"/>
        <v>Fulham FC - West Ham United</v>
      </c>
      <c r="D156" s="10" t="str">
        <f>Fixtures!C156</f>
        <v>Fulham FC</v>
      </c>
      <c r="E156" s="17" t="str">
        <f t="shared" si="7"/>
        <v/>
      </c>
      <c r="F156" s="17" t="str">
        <f t="shared" si="8"/>
        <v/>
      </c>
      <c r="G156" s="10" t="str">
        <f>Fixtures!D156</f>
        <v>West Ham United</v>
      </c>
      <c r="H156" t="str">
        <f>_xlfn.XLOOKUP($D156,Fixtures!$L$8:$L$27,Fixtures!$M$8:$M$27," ",0,1)</f>
        <v>Craven Cottage</v>
      </c>
      <c r="I156" s="12" t="str">
        <f t="array" ref="I156">IF(E156=""," ",_xlfn.IFS(E156&gt;F156,Fixtures!$P$10,E156=F156,Fixtures!$P$11,E156&lt;F156,Fixtures!$P$12))</f>
        <v xml:space="preserve"> </v>
      </c>
      <c r="J156" t="str">
        <f t="array" ref="J156">IF(E156=""," ",_xlfn.IFS(E156&lt;F156,Fixtures!$P$10,E156=F156,Fixtures!$P$11,E156&gt;F156,Fixtures!$P$12))</f>
        <v xml:space="preserve"> </v>
      </c>
      <c r="L156" t="str">
        <f>IF(Pruebas!F156&lt;&gt;"",Pruebas!F156,"")</f>
        <v/>
      </c>
      <c r="M156" t="str">
        <f>IF(Pruebas!G156&lt;&gt;"",Pruebas!G156,"")</f>
        <v/>
      </c>
    </row>
    <row r="157" spans="1:13" x14ac:dyDescent="0.25">
      <c r="A157" s="13">
        <v>16</v>
      </c>
      <c r="B157" s="9" t="str">
        <f>Fixtures!B157</f>
        <v>09/12/2023</v>
      </c>
      <c r="C157" s="14" t="str">
        <f t="shared" si="6"/>
        <v>Luton Town - Manchester City</v>
      </c>
      <c r="D157" s="10" t="str">
        <f>Fixtures!C157</f>
        <v>Luton Town</v>
      </c>
      <c r="E157" s="17" t="str">
        <f t="shared" si="7"/>
        <v/>
      </c>
      <c r="F157" s="17" t="str">
        <f t="shared" si="8"/>
        <v/>
      </c>
      <c r="G157" s="10" t="str">
        <f>Fixtures!D157</f>
        <v>Manchester City</v>
      </c>
      <c r="H157" t="str">
        <f>_xlfn.XLOOKUP($D157,Fixtures!$L$8:$L$27,Fixtures!$M$8:$M$27," ",0,1)</f>
        <v>Kenilworth Road</v>
      </c>
      <c r="I157" s="12" t="str">
        <f t="array" ref="I157">IF(E157=""," ",_xlfn.IFS(E157&gt;F157,Fixtures!$P$10,E157=F157,Fixtures!$P$11,E157&lt;F157,Fixtures!$P$12))</f>
        <v xml:space="preserve"> </v>
      </c>
      <c r="J157" t="str">
        <f t="array" ref="J157">IF(E157=""," ",_xlfn.IFS(E157&lt;F157,Fixtures!$P$10,E157=F157,Fixtures!$P$11,E157&gt;F157,Fixtures!$P$12))</f>
        <v xml:space="preserve"> </v>
      </c>
      <c r="L157" t="str">
        <f>IF(Pruebas!F157&lt;&gt;"",Pruebas!F157,"")</f>
        <v/>
      </c>
      <c r="M157" t="str">
        <f>IF(Pruebas!G157&lt;&gt;"",Pruebas!G157,"")</f>
        <v/>
      </c>
    </row>
    <row r="158" spans="1:13" x14ac:dyDescent="0.25">
      <c r="A158" s="13">
        <v>16</v>
      </c>
      <c r="B158" s="9" t="str">
        <f>Fixtures!B158</f>
        <v>09/12/2023</v>
      </c>
      <c r="C158" s="14" t="str">
        <f t="shared" si="6"/>
        <v>Manchester United - AFC Bournemouth</v>
      </c>
      <c r="D158" s="10" t="str">
        <f>Fixtures!C158</f>
        <v>Manchester United</v>
      </c>
      <c r="E158" s="17" t="str">
        <f t="shared" si="7"/>
        <v/>
      </c>
      <c r="F158" s="17" t="str">
        <f t="shared" si="8"/>
        <v/>
      </c>
      <c r="G158" s="10" t="str">
        <f>Fixtures!D158</f>
        <v>AFC Bournemouth</v>
      </c>
      <c r="H158" t="str">
        <f>_xlfn.XLOOKUP($D158,Fixtures!$L$8:$L$27,Fixtures!$M$8:$M$27," ",0,1)</f>
        <v>Old Trafford</v>
      </c>
      <c r="I158" s="12" t="str">
        <f t="array" ref="I158">IF(E158=""," ",_xlfn.IFS(E158&gt;F158,Fixtures!$P$10,E158=F158,Fixtures!$P$11,E158&lt;F158,Fixtures!$P$12))</f>
        <v xml:space="preserve"> </v>
      </c>
      <c r="J158" t="str">
        <f t="array" ref="J158">IF(E158=""," ",_xlfn.IFS(E158&lt;F158,Fixtures!$P$10,E158=F158,Fixtures!$P$11,E158&gt;F158,Fixtures!$P$12))</f>
        <v xml:space="preserve"> </v>
      </c>
      <c r="L158" t="str">
        <f>IF(Pruebas!F158&lt;&gt;"",Pruebas!F158,"")</f>
        <v/>
      </c>
      <c r="M158" t="str">
        <f>IF(Pruebas!G158&lt;&gt;"",Pruebas!G158,"")</f>
        <v/>
      </c>
    </row>
    <row r="159" spans="1:13" x14ac:dyDescent="0.25">
      <c r="A159" s="13">
        <v>16</v>
      </c>
      <c r="B159" s="9" t="str">
        <f>Fixtures!B159</f>
        <v>09/12/2023</v>
      </c>
      <c r="C159" s="14" t="str">
        <f t="shared" si="6"/>
        <v>Sheffield United - Brentford FC</v>
      </c>
      <c r="D159" s="10" t="str">
        <f>Fixtures!C159</f>
        <v>Sheffield United</v>
      </c>
      <c r="E159" s="17" t="str">
        <f t="shared" si="7"/>
        <v/>
      </c>
      <c r="F159" s="17" t="str">
        <f t="shared" si="8"/>
        <v/>
      </c>
      <c r="G159" s="10" t="str">
        <f>Fixtures!D159</f>
        <v>Brentford FC</v>
      </c>
      <c r="H159" t="str">
        <f>_xlfn.XLOOKUP($D159,Fixtures!$L$8:$L$27,Fixtures!$M$8:$M$27," ",0,1)</f>
        <v>Bramall Lane</v>
      </c>
      <c r="I159" s="12" t="str">
        <f t="array" ref="I159">IF(E159=""," ",_xlfn.IFS(E159&gt;F159,Fixtures!$P$10,E159=F159,Fixtures!$P$11,E159&lt;F159,Fixtures!$P$12))</f>
        <v xml:space="preserve"> </v>
      </c>
      <c r="J159" t="str">
        <f t="array" ref="J159">IF(E159=""," ",_xlfn.IFS(E159&lt;F159,Fixtures!$P$10,E159=F159,Fixtures!$P$11,E159&gt;F159,Fixtures!$P$12))</f>
        <v xml:space="preserve"> </v>
      </c>
      <c r="L159" t="str">
        <f>IF(Pruebas!F159&lt;&gt;"",Pruebas!F159,"")</f>
        <v/>
      </c>
      <c r="M159" t="str">
        <f>IF(Pruebas!G159&lt;&gt;"",Pruebas!G159,"")</f>
        <v/>
      </c>
    </row>
    <row r="160" spans="1:13" x14ac:dyDescent="0.25">
      <c r="A160" s="13">
        <v>16</v>
      </c>
      <c r="B160" s="9" t="str">
        <f>Fixtures!B160</f>
        <v>09/12/2023</v>
      </c>
      <c r="C160" s="14" t="str">
        <f t="shared" si="6"/>
        <v>Tottenham Hotspur - Newcastle United</v>
      </c>
      <c r="D160" s="10" t="str">
        <f>Fixtures!C160</f>
        <v>Tottenham Hotspur</v>
      </c>
      <c r="E160" s="17" t="str">
        <f t="shared" si="7"/>
        <v/>
      </c>
      <c r="F160" s="17" t="str">
        <f t="shared" si="8"/>
        <v/>
      </c>
      <c r="G160" s="10" t="str">
        <f>Fixtures!D160</f>
        <v>Newcastle United</v>
      </c>
      <c r="H160" t="str">
        <f>_xlfn.XLOOKUP($D160,Fixtures!$L$8:$L$27,Fixtures!$M$8:$M$27," ",0,1)</f>
        <v>Tottenham Hotspur Stadium</v>
      </c>
      <c r="I160" s="12" t="str">
        <f t="array" ref="I160">IF(E160=""," ",_xlfn.IFS(E160&gt;F160,Fixtures!$P$10,E160=F160,Fixtures!$P$11,E160&lt;F160,Fixtures!$P$12))</f>
        <v xml:space="preserve"> </v>
      </c>
      <c r="J160" t="str">
        <f t="array" ref="J160">IF(E160=""," ",_xlfn.IFS(E160&lt;F160,Fixtures!$P$10,E160=F160,Fixtures!$P$11,E160&gt;F160,Fixtures!$P$12))</f>
        <v xml:space="preserve"> </v>
      </c>
      <c r="L160" t="str">
        <f>IF(Pruebas!F160&lt;&gt;"",Pruebas!F160,"")</f>
        <v/>
      </c>
      <c r="M160" t="str">
        <f>IF(Pruebas!G160&lt;&gt;"",Pruebas!G160,"")</f>
        <v/>
      </c>
    </row>
    <row r="161" spans="1:13" x14ac:dyDescent="0.25">
      <c r="A161" s="13">
        <v>16</v>
      </c>
      <c r="B161" s="9" t="str">
        <f>Fixtures!B161</f>
        <v>09/12/2023</v>
      </c>
      <c r="C161" s="14" t="str">
        <f t="shared" si="6"/>
        <v>Wolverhampton Wanderers - Nottingham Forest</v>
      </c>
      <c r="D161" s="10" t="str">
        <f>Fixtures!C161</f>
        <v>Wolverhampton Wanderers</v>
      </c>
      <c r="E161" s="17" t="str">
        <f t="shared" si="7"/>
        <v/>
      </c>
      <c r="F161" s="17" t="str">
        <f t="shared" si="8"/>
        <v/>
      </c>
      <c r="G161" s="10" t="str">
        <f>Fixtures!D161</f>
        <v>Nottingham Forest</v>
      </c>
      <c r="H161" t="str">
        <f>_xlfn.XLOOKUP($D161,Fixtures!$L$8:$L$27,Fixtures!$M$8:$M$27," ",0,1)</f>
        <v>Molineux Stadium</v>
      </c>
      <c r="I161" s="12" t="str">
        <f t="array" ref="I161">IF(E161=""," ",_xlfn.IFS(E161&gt;F161,Fixtures!$P$10,E161=F161,Fixtures!$P$11,E161&lt;F161,Fixtures!$P$12))</f>
        <v xml:space="preserve"> </v>
      </c>
      <c r="J161" t="str">
        <f t="array" ref="J161">IF(E161=""," ",_xlfn.IFS(E161&lt;F161,Fixtures!$P$10,E161=F161,Fixtures!$P$11,E161&gt;F161,Fixtures!$P$12))</f>
        <v xml:space="preserve"> </v>
      </c>
      <c r="L161" t="str">
        <f>IF(Pruebas!F161&lt;&gt;"",Pruebas!F161,"")</f>
        <v/>
      </c>
      <c r="M161" t="str">
        <f>IF(Pruebas!G161&lt;&gt;"",Pruebas!G161,"")</f>
        <v/>
      </c>
    </row>
    <row r="162" spans="1:13" x14ac:dyDescent="0.25">
      <c r="A162" s="13">
        <v>17</v>
      </c>
      <c r="B162" s="9" t="str">
        <f>Fixtures!B162</f>
        <v>16/12/2023</v>
      </c>
      <c r="C162" s="14" t="str">
        <f t="shared" si="6"/>
        <v>AFC Bournemouth - Luton Town</v>
      </c>
      <c r="D162" s="10" t="str">
        <f>Fixtures!C162</f>
        <v>AFC Bournemouth</v>
      </c>
      <c r="E162" s="17" t="str">
        <f t="shared" si="7"/>
        <v/>
      </c>
      <c r="F162" s="17" t="str">
        <f t="shared" si="8"/>
        <v/>
      </c>
      <c r="G162" s="10" t="str">
        <f>Fixtures!D162</f>
        <v>Luton Town</v>
      </c>
      <c r="H162" t="str">
        <f>_xlfn.XLOOKUP($D162,Fixtures!$L$8:$L$27,Fixtures!$M$8:$M$27," ",0,1)</f>
        <v>Dean Court</v>
      </c>
      <c r="I162" s="12" t="str">
        <f t="array" ref="I162">IF(E162=""," ",_xlfn.IFS(E162&gt;F162,Fixtures!$P$10,E162=F162,Fixtures!$P$11,E162&lt;F162,Fixtures!$P$12))</f>
        <v xml:space="preserve"> </v>
      </c>
      <c r="J162" t="str">
        <f t="array" ref="J162">IF(E162=""," ",_xlfn.IFS(E162&lt;F162,Fixtures!$P$10,E162=F162,Fixtures!$P$11,E162&gt;F162,Fixtures!$P$12))</f>
        <v xml:space="preserve"> </v>
      </c>
      <c r="L162" t="str">
        <f>IF(Pruebas!F162&lt;&gt;"",Pruebas!F162,"")</f>
        <v/>
      </c>
      <c r="M162" t="str">
        <f>IF(Pruebas!G162&lt;&gt;"",Pruebas!G162,"")</f>
        <v/>
      </c>
    </row>
    <row r="163" spans="1:13" x14ac:dyDescent="0.25">
      <c r="A163" s="13">
        <v>17</v>
      </c>
      <c r="B163" s="9" t="str">
        <f>Fixtures!B163</f>
        <v>16/12/2023</v>
      </c>
      <c r="C163" s="14" t="str">
        <f t="shared" si="6"/>
        <v>Arsenal FC - Brighton &amp; Hove Albion</v>
      </c>
      <c r="D163" s="10" t="str">
        <f>Fixtures!C163</f>
        <v>Arsenal FC</v>
      </c>
      <c r="E163" s="17" t="str">
        <f t="shared" si="7"/>
        <v/>
      </c>
      <c r="F163" s="17" t="str">
        <f t="shared" si="8"/>
        <v/>
      </c>
      <c r="G163" s="10" t="str">
        <f>Fixtures!D163</f>
        <v>Brighton &amp; Hove Albion</v>
      </c>
      <c r="H163" t="str">
        <f>_xlfn.XLOOKUP($D163,Fixtures!$L$8:$L$27,Fixtures!$M$8:$M$27," ",0,1)</f>
        <v>Emirates Stadium</v>
      </c>
      <c r="I163" s="12" t="str">
        <f t="array" ref="I163">IF(E163=""," ",_xlfn.IFS(E163&gt;F163,Fixtures!$P$10,E163=F163,Fixtures!$P$11,E163&lt;F163,Fixtures!$P$12))</f>
        <v xml:space="preserve"> </v>
      </c>
      <c r="J163" t="str">
        <f t="array" ref="J163">IF(E163=""," ",_xlfn.IFS(E163&lt;F163,Fixtures!$P$10,E163=F163,Fixtures!$P$11,E163&gt;F163,Fixtures!$P$12))</f>
        <v xml:space="preserve"> </v>
      </c>
      <c r="L163" t="str">
        <f>IF(Pruebas!F163&lt;&gt;"",Pruebas!F163,"")</f>
        <v/>
      </c>
      <c r="M163" t="str">
        <f>IF(Pruebas!G163&lt;&gt;"",Pruebas!G163,"")</f>
        <v/>
      </c>
    </row>
    <row r="164" spans="1:13" x14ac:dyDescent="0.25">
      <c r="A164" s="13">
        <v>17</v>
      </c>
      <c r="B164" s="9" t="str">
        <f>Fixtures!B164</f>
        <v>16/12/2023</v>
      </c>
      <c r="C164" s="14" t="str">
        <f t="shared" si="6"/>
        <v>Brentford FC - Aston Villa</v>
      </c>
      <c r="D164" s="10" t="str">
        <f>Fixtures!C164</f>
        <v>Brentford FC</v>
      </c>
      <c r="E164" s="17" t="str">
        <f t="shared" si="7"/>
        <v/>
      </c>
      <c r="F164" s="17" t="str">
        <f t="shared" si="8"/>
        <v/>
      </c>
      <c r="G164" s="10" t="str">
        <f>Fixtures!D164</f>
        <v>Aston Villa</v>
      </c>
      <c r="H164" t="str">
        <f>_xlfn.XLOOKUP($D164,Fixtures!$L$8:$L$27,Fixtures!$M$8:$M$27," ",0,1)</f>
        <v>Brentford Community Stadium</v>
      </c>
      <c r="I164" s="12" t="str">
        <f t="array" ref="I164">IF(E164=""," ",_xlfn.IFS(E164&gt;F164,Fixtures!$P$10,E164=F164,Fixtures!$P$11,E164&lt;F164,Fixtures!$P$12))</f>
        <v xml:space="preserve"> </v>
      </c>
      <c r="J164" t="str">
        <f t="array" ref="J164">IF(E164=""," ",_xlfn.IFS(E164&lt;F164,Fixtures!$P$10,E164=F164,Fixtures!$P$11,E164&gt;F164,Fixtures!$P$12))</f>
        <v xml:space="preserve"> </v>
      </c>
      <c r="L164" t="str">
        <f>IF(Pruebas!F164&lt;&gt;"",Pruebas!F164,"")</f>
        <v/>
      </c>
      <c r="M164" t="str">
        <f>IF(Pruebas!G164&lt;&gt;"",Pruebas!G164,"")</f>
        <v/>
      </c>
    </row>
    <row r="165" spans="1:13" x14ac:dyDescent="0.25">
      <c r="A165" s="13">
        <v>17</v>
      </c>
      <c r="B165" s="9" t="str">
        <f>Fixtures!B165</f>
        <v>16/12/2023</v>
      </c>
      <c r="C165" s="14" t="str">
        <f t="shared" si="6"/>
        <v>Burnley FC - Everton FC</v>
      </c>
      <c r="D165" s="10" t="str">
        <f>Fixtures!C165</f>
        <v>Burnley FC</v>
      </c>
      <c r="E165" s="17" t="str">
        <f t="shared" si="7"/>
        <v/>
      </c>
      <c r="F165" s="17" t="str">
        <f t="shared" si="8"/>
        <v/>
      </c>
      <c r="G165" s="10" t="str">
        <f>Fixtures!D165</f>
        <v>Everton FC</v>
      </c>
      <c r="H165" t="str">
        <f>_xlfn.XLOOKUP($D165,Fixtures!$L$8:$L$27,Fixtures!$M$8:$M$27," ",0,1)</f>
        <v>Turf Moor</v>
      </c>
      <c r="I165" s="12" t="str">
        <f t="array" ref="I165">IF(E165=""," ",_xlfn.IFS(E165&gt;F165,Fixtures!$P$10,E165=F165,Fixtures!$P$11,E165&lt;F165,Fixtures!$P$12))</f>
        <v xml:space="preserve"> </v>
      </c>
      <c r="J165" t="str">
        <f t="array" ref="J165">IF(E165=""," ",_xlfn.IFS(E165&lt;F165,Fixtures!$P$10,E165=F165,Fixtures!$P$11,E165&gt;F165,Fixtures!$P$12))</f>
        <v xml:space="preserve"> </v>
      </c>
      <c r="L165" t="str">
        <f>IF(Pruebas!F165&lt;&gt;"",Pruebas!F165,"")</f>
        <v/>
      </c>
      <c r="M165" t="str">
        <f>IF(Pruebas!G165&lt;&gt;"",Pruebas!G165,"")</f>
        <v/>
      </c>
    </row>
    <row r="166" spans="1:13" x14ac:dyDescent="0.25">
      <c r="A166" s="13">
        <v>17</v>
      </c>
      <c r="B166" s="9" t="str">
        <f>Fixtures!B166</f>
        <v>16/12/2023</v>
      </c>
      <c r="C166" s="14" t="str">
        <f t="shared" si="6"/>
        <v>Chelsea FC - Sheffield United</v>
      </c>
      <c r="D166" s="10" t="str">
        <f>Fixtures!C166</f>
        <v>Chelsea FC</v>
      </c>
      <c r="E166" s="17" t="str">
        <f t="shared" si="7"/>
        <v/>
      </c>
      <c r="F166" s="17" t="str">
        <f t="shared" si="8"/>
        <v/>
      </c>
      <c r="G166" s="10" t="str">
        <f>Fixtures!D166</f>
        <v>Sheffield United</v>
      </c>
      <c r="H166" t="str">
        <f>_xlfn.XLOOKUP($D166,Fixtures!$L$8:$L$27,Fixtures!$M$8:$M$27," ",0,1)</f>
        <v>Stamford Bridge</v>
      </c>
      <c r="I166" s="12" t="str">
        <f t="array" ref="I166">IF(E166=""," ",_xlfn.IFS(E166&gt;F166,Fixtures!$P$10,E166=F166,Fixtures!$P$11,E166&lt;F166,Fixtures!$P$12))</f>
        <v xml:space="preserve"> </v>
      </c>
      <c r="J166" t="str">
        <f t="array" ref="J166">IF(E166=""," ",_xlfn.IFS(E166&lt;F166,Fixtures!$P$10,E166=F166,Fixtures!$P$11,E166&gt;F166,Fixtures!$P$12))</f>
        <v xml:space="preserve"> </v>
      </c>
      <c r="L166" t="str">
        <f>IF(Pruebas!F166&lt;&gt;"",Pruebas!F166,"")</f>
        <v/>
      </c>
      <c r="M166" t="str">
        <f>IF(Pruebas!G166&lt;&gt;"",Pruebas!G166,"")</f>
        <v/>
      </c>
    </row>
    <row r="167" spans="1:13" x14ac:dyDescent="0.25">
      <c r="A167" s="13">
        <v>17</v>
      </c>
      <c r="B167" s="9" t="str">
        <f>Fixtures!B167</f>
        <v>16/12/2023</v>
      </c>
      <c r="C167" s="14" t="str">
        <f t="shared" si="6"/>
        <v>Liverpool FC - Manchester United</v>
      </c>
      <c r="D167" s="10" t="str">
        <f>Fixtures!C167</f>
        <v>Liverpool FC</v>
      </c>
      <c r="E167" s="17" t="str">
        <f t="shared" si="7"/>
        <v/>
      </c>
      <c r="F167" s="17" t="str">
        <f t="shared" si="8"/>
        <v/>
      </c>
      <c r="G167" s="10" t="str">
        <f>Fixtures!D167</f>
        <v>Manchester United</v>
      </c>
      <c r="H167" t="str">
        <f>_xlfn.XLOOKUP($D167,Fixtures!$L$8:$L$27,Fixtures!$M$8:$M$27," ",0,1)</f>
        <v>Anfield</v>
      </c>
      <c r="I167" s="12" t="str">
        <f t="array" ref="I167">IF(E167=""," ",_xlfn.IFS(E167&gt;F167,Fixtures!$P$10,E167=F167,Fixtures!$P$11,E167&lt;F167,Fixtures!$P$12))</f>
        <v xml:space="preserve"> </v>
      </c>
      <c r="J167" t="str">
        <f t="array" ref="J167">IF(E167=""," ",_xlfn.IFS(E167&lt;F167,Fixtures!$P$10,E167=F167,Fixtures!$P$11,E167&gt;F167,Fixtures!$P$12))</f>
        <v xml:space="preserve"> </v>
      </c>
      <c r="L167" t="str">
        <f>IF(Pruebas!F167&lt;&gt;"",Pruebas!F167,"")</f>
        <v/>
      </c>
      <c r="M167" t="str">
        <f>IF(Pruebas!G167&lt;&gt;"",Pruebas!G167,"")</f>
        <v/>
      </c>
    </row>
    <row r="168" spans="1:13" x14ac:dyDescent="0.25">
      <c r="A168" s="13">
        <v>17</v>
      </c>
      <c r="B168" s="9" t="str">
        <f>Fixtures!B168</f>
        <v>16/12/2023</v>
      </c>
      <c r="C168" s="14" t="str">
        <f t="shared" si="6"/>
        <v>Manchester City - Crystal Palace</v>
      </c>
      <c r="D168" s="10" t="str">
        <f>Fixtures!C168</f>
        <v>Manchester City</v>
      </c>
      <c r="E168" s="17" t="str">
        <f t="shared" si="7"/>
        <v/>
      </c>
      <c r="F168" s="17" t="str">
        <f t="shared" si="8"/>
        <v/>
      </c>
      <c r="G168" s="10" t="str">
        <f>Fixtures!D168</f>
        <v>Crystal Palace</v>
      </c>
      <c r="H168" t="str">
        <f>_xlfn.XLOOKUP($D168,Fixtures!$L$8:$L$27,Fixtures!$M$8:$M$27," ",0,1)</f>
        <v>City of Manchester Stadium</v>
      </c>
      <c r="I168" s="12" t="str">
        <f t="array" ref="I168">IF(E168=""," ",_xlfn.IFS(E168&gt;F168,Fixtures!$P$10,E168=F168,Fixtures!$P$11,E168&lt;F168,Fixtures!$P$12))</f>
        <v xml:space="preserve"> </v>
      </c>
      <c r="J168" t="str">
        <f t="array" ref="J168">IF(E168=""," ",_xlfn.IFS(E168&lt;F168,Fixtures!$P$10,E168=F168,Fixtures!$P$11,E168&gt;F168,Fixtures!$P$12))</f>
        <v xml:space="preserve"> </v>
      </c>
      <c r="L168" t="str">
        <f>IF(Pruebas!F168&lt;&gt;"",Pruebas!F168,"")</f>
        <v/>
      </c>
      <c r="M168" t="str">
        <f>IF(Pruebas!G168&lt;&gt;"",Pruebas!G168,"")</f>
        <v/>
      </c>
    </row>
    <row r="169" spans="1:13" x14ac:dyDescent="0.25">
      <c r="A169" s="13">
        <v>17</v>
      </c>
      <c r="B169" s="9" t="str">
        <f>Fixtures!B169</f>
        <v>16/12/2023</v>
      </c>
      <c r="C169" s="14" t="str">
        <f t="shared" si="6"/>
        <v>Newcastle United - Fulham FC</v>
      </c>
      <c r="D169" s="10" t="str">
        <f>Fixtures!C169</f>
        <v>Newcastle United</v>
      </c>
      <c r="E169" s="17" t="str">
        <f t="shared" si="7"/>
        <v/>
      </c>
      <c r="F169" s="17" t="str">
        <f t="shared" si="8"/>
        <v/>
      </c>
      <c r="G169" s="10" t="str">
        <f>Fixtures!D169</f>
        <v>Fulham FC</v>
      </c>
      <c r="H169" t="str">
        <f>_xlfn.XLOOKUP($D169,Fixtures!$L$8:$L$27,Fixtures!$M$8:$M$27," ",0,1)</f>
        <v>St James' Park</v>
      </c>
      <c r="I169" s="12" t="str">
        <f t="array" ref="I169">IF(E169=""," ",_xlfn.IFS(E169&gt;F169,Fixtures!$P$10,E169=F169,Fixtures!$P$11,E169&lt;F169,Fixtures!$P$12))</f>
        <v xml:space="preserve"> </v>
      </c>
      <c r="J169" t="str">
        <f t="array" ref="J169">IF(E169=""," ",_xlfn.IFS(E169&lt;F169,Fixtures!$P$10,E169=F169,Fixtures!$P$11,E169&gt;F169,Fixtures!$P$12))</f>
        <v xml:space="preserve"> </v>
      </c>
      <c r="L169" t="str">
        <f>IF(Pruebas!F169&lt;&gt;"",Pruebas!F169,"")</f>
        <v/>
      </c>
      <c r="M169" t="str">
        <f>IF(Pruebas!G169&lt;&gt;"",Pruebas!G169,"")</f>
        <v/>
      </c>
    </row>
    <row r="170" spans="1:13" x14ac:dyDescent="0.25">
      <c r="A170" s="13">
        <v>17</v>
      </c>
      <c r="B170" s="9" t="str">
        <f>Fixtures!B170</f>
        <v>16/12/2023</v>
      </c>
      <c r="C170" s="14" t="str">
        <f t="shared" si="6"/>
        <v>Nottingham Forest - Tottenham Hotspur</v>
      </c>
      <c r="D170" s="10" t="str">
        <f>Fixtures!C170</f>
        <v>Nottingham Forest</v>
      </c>
      <c r="E170" s="17" t="str">
        <f t="shared" si="7"/>
        <v/>
      </c>
      <c r="F170" s="17" t="str">
        <f t="shared" si="8"/>
        <v/>
      </c>
      <c r="G170" s="10" t="str">
        <f>Fixtures!D170</f>
        <v>Tottenham Hotspur</v>
      </c>
      <c r="H170" t="str">
        <f>_xlfn.XLOOKUP($D170,Fixtures!$L$8:$L$27,Fixtures!$M$8:$M$27," ",0,1)</f>
        <v>City Ground</v>
      </c>
      <c r="I170" s="12" t="str">
        <f t="array" ref="I170">IF(E170=""," ",_xlfn.IFS(E170&gt;F170,Fixtures!$P$10,E170=F170,Fixtures!$P$11,E170&lt;F170,Fixtures!$P$12))</f>
        <v xml:space="preserve"> </v>
      </c>
      <c r="J170" t="str">
        <f t="array" ref="J170">IF(E170=""," ",_xlfn.IFS(E170&lt;F170,Fixtures!$P$10,E170=F170,Fixtures!$P$11,E170&gt;F170,Fixtures!$P$12))</f>
        <v xml:space="preserve"> </v>
      </c>
      <c r="L170" t="str">
        <f>IF(Pruebas!F170&lt;&gt;"",Pruebas!F170,"")</f>
        <v/>
      </c>
      <c r="M170" t="str">
        <f>IF(Pruebas!G170&lt;&gt;"",Pruebas!G170,"")</f>
        <v/>
      </c>
    </row>
    <row r="171" spans="1:13" x14ac:dyDescent="0.25">
      <c r="A171" s="13">
        <v>17</v>
      </c>
      <c r="B171" s="9" t="str">
        <f>Fixtures!B171</f>
        <v>16/12/2023</v>
      </c>
      <c r="C171" s="14" t="str">
        <f t="shared" si="6"/>
        <v>West Ham United - Wolverhampton Wanderers</v>
      </c>
      <c r="D171" s="10" t="str">
        <f>Fixtures!C171</f>
        <v>West Ham United</v>
      </c>
      <c r="E171" s="17" t="str">
        <f t="shared" si="7"/>
        <v/>
      </c>
      <c r="F171" s="17" t="str">
        <f t="shared" si="8"/>
        <v/>
      </c>
      <c r="G171" s="10" t="str">
        <f>Fixtures!D171</f>
        <v>Wolverhampton Wanderers</v>
      </c>
      <c r="H171" t="str">
        <f>_xlfn.XLOOKUP($D171,Fixtures!$L$8:$L$27,Fixtures!$M$8:$M$27," ",0,1)</f>
        <v>London Stadium</v>
      </c>
      <c r="I171" s="12" t="str">
        <f t="array" ref="I171">IF(E171=""," ",_xlfn.IFS(E171&gt;F171,Fixtures!$P$10,E171=F171,Fixtures!$P$11,E171&lt;F171,Fixtures!$P$12))</f>
        <v xml:space="preserve"> </v>
      </c>
      <c r="J171" t="str">
        <f t="array" ref="J171">IF(E171=""," ",_xlfn.IFS(E171&lt;F171,Fixtures!$P$10,E171=F171,Fixtures!$P$11,E171&gt;F171,Fixtures!$P$12))</f>
        <v xml:space="preserve"> </v>
      </c>
      <c r="L171" t="str">
        <f>IF(Pruebas!F171&lt;&gt;"",Pruebas!F171,"")</f>
        <v/>
      </c>
      <c r="M171" t="str">
        <f>IF(Pruebas!G171&lt;&gt;"",Pruebas!G171,"")</f>
        <v/>
      </c>
    </row>
    <row r="172" spans="1:13" x14ac:dyDescent="0.25">
      <c r="A172" s="13">
        <v>18</v>
      </c>
      <c r="B172" s="9" t="str">
        <f>Fixtures!B172</f>
        <v>23/12/2023</v>
      </c>
      <c r="C172" s="14" t="str">
        <f t="shared" si="6"/>
        <v>Aston Villa - Sheffield United</v>
      </c>
      <c r="D172" s="10" t="str">
        <f>Fixtures!C172</f>
        <v>Aston Villa</v>
      </c>
      <c r="E172" s="17" t="str">
        <f t="shared" si="7"/>
        <v/>
      </c>
      <c r="F172" s="17" t="str">
        <f t="shared" si="8"/>
        <v/>
      </c>
      <c r="G172" s="10" t="str">
        <f>Fixtures!D172</f>
        <v>Sheffield United</v>
      </c>
      <c r="H172" t="str">
        <f>_xlfn.XLOOKUP($D172,Fixtures!$L$8:$L$27,Fixtures!$M$8:$M$27," ",0,1)</f>
        <v>Villa Park</v>
      </c>
      <c r="I172" s="12" t="str">
        <f t="array" ref="I172">IF(E172=""," ",_xlfn.IFS(E172&gt;F172,Fixtures!$P$10,E172=F172,Fixtures!$P$11,E172&lt;F172,Fixtures!$P$12))</f>
        <v xml:space="preserve"> </v>
      </c>
      <c r="J172" t="str">
        <f t="array" ref="J172">IF(E172=""," ",_xlfn.IFS(E172&lt;F172,Fixtures!$P$10,E172=F172,Fixtures!$P$11,E172&gt;F172,Fixtures!$P$12))</f>
        <v xml:space="preserve"> </v>
      </c>
      <c r="L172" t="str">
        <f>IF(Pruebas!F172&lt;&gt;"",Pruebas!F172,"")</f>
        <v/>
      </c>
      <c r="M172" t="str">
        <f>IF(Pruebas!G172&lt;&gt;"",Pruebas!G172,"")</f>
        <v/>
      </c>
    </row>
    <row r="173" spans="1:13" x14ac:dyDescent="0.25">
      <c r="A173" s="13">
        <v>18</v>
      </c>
      <c r="B173" s="9" t="str">
        <f>Fixtures!B173</f>
        <v>23/12/2023</v>
      </c>
      <c r="C173" s="14" t="str">
        <f t="shared" si="6"/>
        <v>Crystal Palace - Brighton &amp; Hove Albion</v>
      </c>
      <c r="D173" s="10" t="str">
        <f>Fixtures!C173</f>
        <v>Crystal Palace</v>
      </c>
      <c r="E173" s="17" t="str">
        <f t="shared" si="7"/>
        <v/>
      </c>
      <c r="F173" s="17" t="str">
        <f t="shared" si="8"/>
        <v/>
      </c>
      <c r="G173" s="10" t="str">
        <f>Fixtures!D173</f>
        <v>Brighton &amp; Hove Albion</v>
      </c>
      <c r="H173" t="str">
        <f>_xlfn.XLOOKUP($D173,Fixtures!$L$8:$L$27,Fixtures!$M$8:$M$27," ",0,1)</f>
        <v>Selhurst Park</v>
      </c>
      <c r="I173" s="12" t="str">
        <f t="array" ref="I173">IF(E173=""," ",_xlfn.IFS(E173&gt;F173,Fixtures!$P$10,E173=F173,Fixtures!$P$11,E173&lt;F173,Fixtures!$P$12))</f>
        <v xml:space="preserve"> </v>
      </c>
      <c r="J173" t="str">
        <f t="array" ref="J173">IF(E173=""," ",_xlfn.IFS(E173&lt;F173,Fixtures!$P$10,E173=F173,Fixtures!$P$11,E173&gt;F173,Fixtures!$P$12))</f>
        <v xml:space="preserve"> </v>
      </c>
      <c r="L173" t="str">
        <f>IF(Pruebas!F173&lt;&gt;"",Pruebas!F173,"")</f>
        <v/>
      </c>
      <c r="M173" t="str">
        <f>IF(Pruebas!G173&lt;&gt;"",Pruebas!G173,"")</f>
        <v/>
      </c>
    </row>
    <row r="174" spans="1:13" x14ac:dyDescent="0.25">
      <c r="A174" s="13">
        <v>18</v>
      </c>
      <c r="B174" s="9" t="str">
        <f>Fixtures!B174</f>
        <v>23/12/2023</v>
      </c>
      <c r="C174" s="14" t="str">
        <f t="shared" si="6"/>
        <v>Fulham FC - Burnley FC</v>
      </c>
      <c r="D174" s="10" t="str">
        <f>Fixtures!C174</f>
        <v>Fulham FC</v>
      </c>
      <c r="E174" s="17" t="str">
        <f t="shared" si="7"/>
        <v/>
      </c>
      <c r="F174" s="17" t="str">
        <f t="shared" si="8"/>
        <v/>
      </c>
      <c r="G174" s="10" t="str">
        <f>Fixtures!D174</f>
        <v>Burnley FC</v>
      </c>
      <c r="H174" t="str">
        <f>_xlfn.XLOOKUP($D174,Fixtures!$L$8:$L$27,Fixtures!$M$8:$M$27," ",0,1)</f>
        <v>Craven Cottage</v>
      </c>
      <c r="I174" s="12" t="str">
        <f t="array" ref="I174">IF(E174=""," ",_xlfn.IFS(E174&gt;F174,Fixtures!$P$10,E174=F174,Fixtures!$P$11,E174&lt;F174,Fixtures!$P$12))</f>
        <v xml:space="preserve"> </v>
      </c>
      <c r="J174" t="str">
        <f t="array" ref="J174">IF(E174=""," ",_xlfn.IFS(E174&lt;F174,Fixtures!$P$10,E174=F174,Fixtures!$P$11,E174&gt;F174,Fixtures!$P$12))</f>
        <v xml:space="preserve"> </v>
      </c>
      <c r="L174" t="str">
        <f>IF(Pruebas!F174&lt;&gt;"",Pruebas!F174,"")</f>
        <v/>
      </c>
      <c r="M174" t="str">
        <f>IF(Pruebas!G174&lt;&gt;"",Pruebas!G174,"")</f>
        <v/>
      </c>
    </row>
    <row r="175" spans="1:13" x14ac:dyDescent="0.25">
      <c r="A175" s="13">
        <v>18</v>
      </c>
      <c r="B175" s="9" t="str">
        <f>Fixtures!B175</f>
        <v>23/12/2023</v>
      </c>
      <c r="C175" s="14" t="str">
        <f t="shared" si="6"/>
        <v>Liverpool FC - Arsenal FC</v>
      </c>
      <c r="D175" s="10" t="str">
        <f>Fixtures!C175</f>
        <v>Liverpool FC</v>
      </c>
      <c r="E175" s="17" t="str">
        <f t="shared" si="7"/>
        <v/>
      </c>
      <c r="F175" s="17" t="str">
        <f t="shared" si="8"/>
        <v/>
      </c>
      <c r="G175" s="10" t="str">
        <f>Fixtures!D175</f>
        <v>Arsenal FC</v>
      </c>
      <c r="H175" t="str">
        <f>_xlfn.XLOOKUP($D175,Fixtures!$L$8:$L$27,Fixtures!$M$8:$M$27," ",0,1)</f>
        <v>Anfield</v>
      </c>
      <c r="I175" s="12" t="str">
        <f t="array" ref="I175">IF(E175=""," ",_xlfn.IFS(E175&gt;F175,Fixtures!$P$10,E175=F175,Fixtures!$P$11,E175&lt;F175,Fixtures!$P$12))</f>
        <v xml:space="preserve"> </v>
      </c>
      <c r="J175" t="str">
        <f t="array" ref="J175">IF(E175=""," ",_xlfn.IFS(E175&lt;F175,Fixtures!$P$10,E175=F175,Fixtures!$P$11,E175&gt;F175,Fixtures!$P$12))</f>
        <v xml:space="preserve"> </v>
      </c>
      <c r="L175" t="str">
        <f>IF(Pruebas!F175&lt;&gt;"",Pruebas!F175,"")</f>
        <v/>
      </c>
      <c r="M175" t="str">
        <f>IF(Pruebas!G175&lt;&gt;"",Pruebas!G175,"")</f>
        <v/>
      </c>
    </row>
    <row r="176" spans="1:13" x14ac:dyDescent="0.25">
      <c r="A176" s="13">
        <v>18</v>
      </c>
      <c r="B176" s="9" t="str">
        <f>Fixtures!B176</f>
        <v>23/12/2023</v>
      </c>
      <c r="C176" s="14" t="str">
        <f t="shared" si="6"/>
        <v>Luton Town - Newcastle United</v>
      </c>
      <c r="D176" s="10" t="str">
        <f>Fixtures!C176</f>
        <v>Luton Town</v>
      </c>
      <c r="E176" s="17" t="str">
        <f t="shared" si="7"/>
        <v/>
      </c>
      <c r="F176" s="17" t="str">
        <f t="shared" si="8"/>
        <v/>
      </c>
      <c r="G176" s="10" t="str">
        <f>Fixtures!D176</f>
        <v>Newcastle United</v>
      </c>
      <c r="H176" t="str">
        <f>_xlfn.XLOOKUP($D176,Fixtures!$L$8:$L$27,Fixtures!$M$8:$M$27," ",0,1)</f>
        <v>Kenilworth Road</v>
      </c>
      <c r="I176" s="12" t="str">
        <f t="array" ref="I176">IF(E176=""," ",_xlfn.IFS(E176&gt;F176,Fixtures!$P$10,E176=F176,Fixtures!$P$11,E176&lt;F176,Fixtures!$P$12))</f>
        <v xml:space="preserve"> </v>
      </c>
      <c r="J176" t="str">
        <f t="array" ref="J176">IF(E176=""," ",_xlfn.IFS(E176&lt;F176,Fixtures!$P$10,E176=F176,Fixtures!$P$11,E176&gt;F176,Fixtures!$P$12))</f>
        <v xml:space="preserve"> </v>
      </c>
      <c r="L176" t="str">
        <f>IF(Pruebas!F176&lt;&gt;"",Pruebas!F176,"")</f>
        <v/>
      </c>
      <c r="M176" t="str">
        <f>IF(Pruebas!G176&lt;&gt;"",Pruebas!G176,"")</f>
        <v/>
      </c>
    </row>
    <row r="177" spans="1:13" x14ac:dyDescent="0.25">
      <c r="A177" s="13">
        <v>18</v>
      </c>
      <c r="B177" s="9" t="str">
        <f>Fixtures!B177</f>
        <v>23/12/2023</v>
      </c>
      <c r="C177" s="14" t="str">
        <f t="shared" si="6"/>
        <v>Manchester City - Brentford FC</v>
      </c>
      <c r="D177" s="10" t="str">
        <f>Fixtures!C177</f>
        <v>Manchester City</v>
      </c>
      <c r="E177" s="17" t="str">
        <f t="shared" si="7"/>
        <v/>
      </c>
      <c r="F177" s="17" t="str">
        <f t="shared" si="8"/>
        <v/>
      </c>
      <c r="G177" s="10" t="str">
        <f>Fixtures!D177</f>
        <v>Brentford FC</v>
      </c>
      <c r="H177" t="str">
        <f>_xlfn.XLOOKUP($D177,Fixtures!$L$8:$L$27,Fixtures!$M$8:$M$27," ",0,1)</f>
        <v>City of Manchester Stadium</v>
      </c>
      <c r="I177" s="12" t="str">
        <f t="array" ref="I177">IF(E177=""," ",_xlfn.IFS(E177&gt;F177,Fixtures!$P$10,E177=F177,Fixtures!$P$11,E177&lt;F177,Fixtures!$P$12))</f>
        <v xml:space="preserve"> </v>
      </c>
      <c r="J177" t="str">
        <f t="array" ref="J177">IF(E177=""," ",_xlfn.IFS(E177&lt;F177,Fixtures!$P$10,E177=F177,Fixtures!$P$11,E177&gt;F177,Fixtures!$P$12))</f>
        <v xml:space="preserve"> </v>
      </c>
      <c r="L177" t="str">
        <f>IF(Pruebas!F177&lt;&gt;"",Pruebas!F177,"")</f>
        <v/>
      </c>
      <c r="M177" t="str">
        <f>IF(Pruebas!G177&lt;&gt;"",Pruebas!G177,"")</f>
        <v/>
      </c>
    </row>
    <row r="178" spans="1:13" x14ac:dyDescent="0.25">
      <c r="A178" s="13">
        <v>18</v>
      </c>
      <c r="B178" s="9" t="str">
        <f>Fixtures!B178</f>
        <v>23/12/2023</v>
      </c>
      <c r="C178" s="14" t="str">
        <f t="shared" si="6"/>
        <v>Nottingham Forest - AFC Bournemouth</v>
      </c>
      <c r="D178" s="10" t="str">
        <f>Fixtures!C178</f>
        <v>Nottingham Forest</v>
      </c>
      <c r="E178" s="17" t="str">
        <f t="shared" si="7"/>
        <v/>
      </c>
      <c r="F178" s="17" t="str">
        <f t="shared" si="8"/>
        <v/>
      </c>
      <c r="G178" s="10" t="str">
        <f>Fixtures!D178</f>
        <v>AFC Bournemouth</v>
      </c>
      <c r="H178" t="str">
        <f>_xlfn.XLOOKUP($D178,Fixtures!$L$8:$L$27,Fixtures!$M$8:$M$27," ",0,1)</f>
        <v>City Ground</v>
      </c>
      <c r="I178" s="12" t="str">
        <f t="array" ref="I178">IF(E178=""," ",_xlfn.IFS(E178&gt;F178,Fixtures!$P$10,E178=F178,Fixtures!$P$11,E178&lt;F178,Fixtures!$P$12))</f>
        <v xml:space="preserve"> </v>
      </c>
      <c r="J178" t="str">
        <f t="array" ref="J178">IF(E178=""," ",_xlfn.IFS(E178&lt;F178,Fixtures!$P$10,E178=F178,Fixtures!$P$11,E178&gt;F178,Fixtures!$P$12))</f>
        <v xml:space="preserve"> </v>
      </c>
      <c r="L178" t="str">
        <f>IF(Pruebas!F178&lt;&gt;"",Pruebas!F178,"")</f>
        <v/>
      </c>
      <c r="M178" t="str">
        <f>IF(Pruebas!G178&lt;&gt;"",Pruebas!G178,"")</f>
        <v/>
      </c>
    </row>
    <row r="179" spans="1:13" x14ac:dyDescent="0.25">
      <c r="A179" s="13">
        <v>18</v>
      </c>
      <c r="B179" s="9" t="str">
        <f>Fixtures!B179</f>
        <v>23/12/2023</v>
      </c>
      <c r="C179" s="14" t="str">
        <f t="shared" si="6"/>
        <v>Tottenham Hotspur - Everton FC</v>
      </c>
      <c r="D179" s="10" t="str">
        <f>Fixtures!C179</f>
        <v>Tottenham Hotspur</v>
      </c>
      <c r="E179" s="17" t="str">
        <f t="shared" si="7"/>
        <v/>
      </c>
      <c r="F179" s="17" t="str">
        <f t="shared" si="8"/>
        <v/>
      </c>
      <c r="G179" s="10" t="str">
        <f>Fixtures!D179</f>
        <v>Everton FC</v>
      </c>
      <c r="H179" t="str">
        <f>_xlfn.XLOOKUP($D179,Fixtures!$L$8:$L$27,Fixtures!$M$8:$M$27," ",0,1)</f>
        <v>Tottenham Hotspur Stadium</v>
      </c>
      <c r="I179" s="12" t="str">
        <f t="array" ref="I179">IF(E179=""," ",_xlfn.IFS(E179&gt;F179,Fixtures!$P$10,E179=F179,Fixtures!$P$11,E179&lt;F179,Fixtures!$P$12))</f>
        <v xml:space="preserve"> </v>
      </c>
      <c r="J179" t="str">
        <f t="array" ref="J179">IF(E179=""," ",_xlfn.IFS(E179&lt;F179,Fixtures!$P$10,E179=F179,Fixtures!$P$11,E179&gt;F179,Fixtures!$P$12))</f>
        <v xml:space="preserve"> </v>
      </c>
      <c r="L179" t="str">
        <f>IF(Pruebas!F179&lt;&gt;"",Pruebas!F179,"")</f>
        <v/>
      </c>
      <c r="M179" t="str">
        <f>IF(Pruebas!G179&lt;&gt;"",Pruebas!G179,"")</f>
        <v/>
      </c>
    </row>
    <row r="180" spans="1:13" x14ac:dyDescent="0.25">
      <c r="A180" s="13">
        <v>18</v>
      </c>
      <c r="B180" s="9" t="str">
        <f>Fixtures!B180</f>
        <v>23/12/2023</v>
      </c>
      <c r="C180" s="14" t="str">
        <f t="shared" si="6"/>
        <v>West Ham United - Manchester United</v>
      </c>
      <c r="D180" s="10" t="str">
        <f>Fixtures!C180</f>
        <v>West Ham United</v>
      </c>
      <c r="E180" s="17" t="str">
        <f t="shared" si="7"/>
        <v/>
      </c>
      <c r="F180" s="17" t="str">
        <f t="shared" si="8"/>
        <v/>
      </c>
      <c r="G180" s="10" t="str">
        <f>Fixtures!D180</f>
        <v>Manchester United</v>
      </c>
      <c r="H180" t="str">
        <f>_xlfn.XLOOKUP($D180,Fixtures!$L$8:$L$27,Fixtures!$M$8:$M$27," ",0,1)</f>
        <v>London Stadium</v>
      </c>
      <c r="I180" s="12" t="str">
        <f t="array" ref="I180">IF(E180=""," ",_xlfn.IFS(E180&gt;F180,Fixtures!$P$10,E180=F180,Fixtures!$P$11,E180&lt;F180,Fixtures!$P$12))</f>
        <v xml:space="preserve"> </v>
      </c>
      <c r="J180" t="str">
        <f t="array" ref="J180">IF(E180=""," ",_xlfn.IFS(E180&lt;F180,Fixtures!$P$10,E180=F180,Fixtures!$P$11,E180&gt;F180,Fixtures!$P$12))</f>
        <v xml:space="preserve"> </v>
      </c>
      <c r="L180" t="str">
        <f>IF(Pruebas!F180&lt;&gt;"",Pruebas!F180,"")</f>
        <v/>
      </c>
      <c r="M180" t="str">
        <f>IF(Pruebas!G180&lt;&gt;"",Pruebas!G180,"")</f>
        <v/>
      </c>
    </row>
    <row r="181" spans="1:13" x14ac:dyDescent="0.25">
      <c r="A181" s="13">
        <v>18</v>
      </c>
      <c r="B181" s="9" t="str">
        <f>Fixtures!B181</f>
        <v>23/12/2023</v>
      </c>
      <c r="C181" s="14" t="str">
        <f t="shared" si="6"/>
        <v>Wolverhampton Wanderers - Chelsea FC</v>
      </c>
      <c r="D181" s="10" t="str">
        <f>Fixtures!C181</f>
        <v>Wolverhampton Wanderers</v>
      </c>
      <c r="E181" s="17" t="str">
        <f t="shared" si="7"/>
        <v/>
      </c>
      <c r="F181" s="17" t="str">
        <f t="shared" si="8"/>
        <v/>
      </c>
      <c r="G181" s="10" t="str">
        <f>Fixtures!D181</f>
        <v>Chelsea FC</v>
      </c>
      <c r="H181" t="str">
        <f>_xlfn.XLOOKUP($D181,Fixtures!$L$8:$L$27,Fixtures!$M$8:$M$27," ",0,1)</f>
        <v>Molineux Stadium</v>
      </c>
      <c r="I181" s="12" t="str">
        <f t="array" ref="I181">IF(E181=""," ",_xlfn.IFS(E181&gt;F181,Fixtures!$P$10,E181=F181,Fixtures!$P$11,E181&lt;F181,Fixtures!$P$12))</f>
        <v xml:space="preserve"> </v>
      </c>
      <c r="J181" t="str">
        <f t="array" ref="J181">IF(E181=""," ",_xlfn.IFS(E181&lt;F181,Fixtures!$P$10,E181=F181,Fixtures!$P$11,E181&gt;F181,Fixtures!$P$12))</f>
        <v xml:space="preserve"> </v>
      </c>
      <c r="L181" t="str">
        <f>IF(Pruebas!F181&lt;&gt;"",Pruebas!F181,"")</f>
        <v/>
      </c>
      <c r="M181" t="str">
        <f>IF(Pruebas!G181&lt;&gt;"",Pruebas!G181,"")</f>
        <v/>
      </c>
    </row>
    <row r="182" spans="1:13" x14ac:dyDescent="0.25">
      <c r="A182" s="13">
        <v>19</v>
      </c>
      <c r="B182" s="9" t="str">
        <f>Fixtures!B182</f>
        <v>26/12/2023</v>
      </c>
      <c r="C182" s="14" t="str">
        <f t="shared" si="6"/>
        <v>AFC Bournemouth - Fulham FC</v>
      </c>
      <c r="D182" s="10" t="str">
        <f>Fixtures!C182</f>
        <v>AFC Bournemouth</v>
      </c>
      <c r="E182" s="17" t="str">
        <f t="shared" si="7"/>
        <v/>
      </c>
      <c r="F182" s="17" t="str">
        <f t="shared" si="8"/>
        <v/>
      </c>
      <c r="G182" s="10" t="str">
        <f>Fixtures!D182</f>
        <v>Fulham FC</v>
      </c>
      <c r="H182" t="str">
        <f>_xlfn.XLOOKUP($D182,Fixtures!$L$8:$L$27,Fixtures!$M$8:$M$27," ",0,1)</f>
        <v>Dean Court</v>
      </c>
      <c r="I182" s="12" t="str">
        <f t="array" ref="I182">IF(E182=""," ",_xlfn.IFS(E182&gt;F182,Fixtures!$P$10,E182=F182,Fixtures!$P$11,E182&lt;F182,Fixtures!$P$12))</f>
        <v xml:space="preserve"> </v>
      </c>
      <c r="J182" t="str">
        <f t="array" ref="J182">IF(E182=""," ",_xlfn.IFS(E182&lt;F182,Fixtures!$P$10,E182=F182,Fixtures!$P$11,E182&gt;F182,Fixtures!$P$12))</f>
        <v xml:space="preserve"> </v>
      </c>
      <c r="L182" t="str">
        <f>IF(Pruebas!F182&lt;&gt;"",Pruebas!F182,"")</f>
        <v/>
      </c>
      <c r="M182" t="str">
        <f>IF(Pruebas!G182&lt;&gt;"",Pruebas!G182,"")</f>
        <v/>
      </c>
    </row>
    <row r="183" spans="1:13" x14ac:dyDescent="0.25">
      <c r="A183" s="13">
        <v>19</v>
      </c>
      <c r="B183" s="9" t="str">
        <f>Fixtures!B183</f>
        <v>26/12/2023</v>
      </c>
      <c r="C183" s="14" t="str">
        <f t="shared" si="6"/>
        <v>Arsenal FC - West Ham United</v>
      </c>
      <c r="D183" s="10" t="str">
        <f>Fixtures!C183</f>
        <v>Arsenal FC</v>
      </c>
      <c r="E183" s="17" t="str">
        <f t="shared" si="7"/>
        <v/>
      </c>
      <c r="F183" s="17" t="str">
        <f t="shared" si="8"/>
        <v/>
      </c>
      <c r="G183" s="10" t="str">
        <f>Fixtures!D183</f>
        <v>West Ham United</v>
      </c>
      <c r="H183" t="str">
        <f>_xlfn.XLOOKUP($D183,Fixtures!$L$8:$L$27,Fixtures!$M$8:$M$27," ",0,1)</f>
        <v>Emirates Stadium</v>
      </c>
      <c r="I183" s="12" t="str">
        <f t="array" ref="I183">IF(E183=""," ",_xlfn.IFS(E183&gt;F183,Fixtures!$P$10,E183=F183,Fixtures!$P$11,E183&lt;F183,Fixtures!$P$12))</f>
        <v xml:space="preserve"> </v>
      </c>
      <c r="J183" t="str">
        <f t="array" ref="J183">IF(E183=""," ",_xlfn.IFS(E183&lt;F183,Fixtures!$P$10,E183=F183,Fixtures!$P$11,E183&gt;F183,Fixtures!$P$12))</f>
        <v xml:space="preserve"> </v>
      </c>
      <c r="L183" t="str">
        <f>IF(Pruebas!F183&lt;&gt;"",Pruebas!F183,"")</f>
        <v/>
      </c>
      <c r="M183" t="str">
        <f>IF(Pruebas!G183&lt;&gt;"",Pruebas!G183,"")</f>
        <v/>
      </c>
    </row>
    <row r="184" spans="1:13" x14ac:dyDescent="0.25">
      <c r="A184" s="13">
        <v>19</v>
      </c>
      <c r="B184" s="9" t="str">
        <f>Fixtures!B184</f>
        <v>26/12/2023</v>
      </c>
      <c r="C184" s="14" t="str">
        <f t="shared" si="6"/>
        <v>Brentford FC - Wolverhampton Wanderers</v>
      </c>
      <c r="D184" s="10" t="str">
        <f>Fixtures!C184</f>
        <v>Brentford FC</v>
      </c>
      <c r="E184" s="17" t="str">
        <f t="shared" si="7"/>
        <v/>
      </c>
      <c r="F184" s="17" t="str">
        <f t="shared" si="8"/>
        <v/>
      </c>
      <c r="G184" s="10" t="str">
        <f>Fixtures!D184</f>
        <v>Wolverhampton Wanderers</v>
      </c>
      <c r="H184" t="str">
        <f>_xlfn.XLOOKUP($D184,Fixtures!$L$8:$L$27,Fixtures!$M$8:$M$27," ",0,1)</f>
        <v>Brentford Community Stadium</v>
      </c>
      <c r="I184" s="12" t="str">
        <f t="array" ref="I184">IF(E184=""," ",_xlfn.IFS(E184&gt;F184,Fixtures!$P$10,E184=F184,Fixtures!$P$11,E184&lt;F184,Fixtures!$P$12))</f>
        <v xml:space="preserve"> </v>
      </c>
      <c r="J184" t="str">
        <f t="array" ref="J184">IF(E184=""," ",_xlfn.IFS(E184&lt;F184,Fixtures!$P$10,E184=F184,Fixtures!$P$11,E184&gt;F184,Fixtures!$P$12))</f>
        <v xml:space="preserve"> </v>
      </c>
      <c r="L184" t="str">
        <f>IF(Pruebas!F184&lt;&gt;"",Pruebas!F184,"")</f>
        <v/>
      </c>
      <c r="M184" t="str">
        <f>IF(Pruebas!G184&lt;&gt;"",Pruebas!G184,"")</f>
        <v/>
      </c>
    </row>
    <row r="185" spans="1:13" x14ac:dyDescent="0.25">
      <c r="A185" s="13">
        <v>19</v>
      </c>
      <c r="B185" s="9" t="str">
        <f>Fixtures!B185</f>
        <v>26/12/2023</v>
      </c>
      <c r="C185" s="14" t="str">
        <f t="shared" si="6"/>
        <v>Brighton &amp; Hove Albion - Tottenham Hotspur</v>
      </c>
      <c r="D185" s="10" t="str">
        <f>Fixtures!C185</f>
        <v>Brighton &amp; Hove Albion</v>
      </c>
      <c r="E185" s="17" t="str">
        <f t="shared" si="7"/>
        <v/>
      </c>
      <c r="F185" s="17" t="str">
        <f t="shared" si="8"/>
        <v/>
      </c>
      <c r="G185" s="10" t="str">
        <f>Fixtures!D185</f>
        <v>Tottenham Hotspur</v>
      </c>
      <c r="H185" t="str">
        <f>_xlfn.XLOOKUP($D185,Fixtures!$L$8:$L$27,Fixtures!$M$8:$M$27," ",0,1)</f>
        <v>Falmer Stadium</v>
      </c>
      <c r="I185" s="12" t="str">
        <f t="array" ref="I185">IF(E185=""," ",_xlfn.IFS(E185&gt;F185,Fixtures!$P$10,E185=F185,Fixtures!$P$11,E185&lt;F185,Fixtures!$P$12))</f>
        <v xml:space="preserve"> </v>
      </c>
      <c r="J185" t="str">
        <f t="array" ref="J185">IF(E185=""," ",_xlfn.IFS(E185&lt;F185,Fixtures!$P$10,E185=F185,Fixtures!$P$11,E185&gt;F185,Fixtures!$P$12))</f>
        <v xml:space="preserve"> </v>
      </c>
      <c r="L185" t="str">
        <f>IF(Pruebas!F185&lt;&gt;"",Pruebas!F185,"")</f>
        <v/>
      </c>
      <c r="M185" t="str">
        <f>IF(Pruebas!G185&lt;&gt;"",Pruebas!G185,"")</f>
        <v/>
      </c>
    </row>
    <row r="186" spans="1:13" x14ac:dyDescent="0.25">
      <c r="A186" s="13">
        <v>19</v>
      </c>
      <c r="B186" s="9" t="str">
        <f>Fixtures!B186</f>
        <v>26/12/2023</v>
      </c>
      <c r="C186" s="14" t="str">
        <f t="shared" si="6"/>
        <v>Burnley FC - Liverpool FC</v>
      </c>
      <c r="D186" s="10" t="str">
        <f>Fixtures!C186</f>
        <v>Burnley FC</v>
      </c>
      <c r="E186" s="17" t="str">
        <f t="shared" si="7"/>
        <v/>
      </c>
      <c r="F186" s="17" t="str">
        <f t="shared" si="8"/>
        <v/>
      </c>
      <c r="G186" s="10" t="str">
        <f>Fixtures!D186</f>
        <v>Liverpool FC</v>
      </c>
      <c r="H186" t="str">
        <f>_xlfn.XLOOKUP($D186,Fixtures!$L$8:$L$27,Fixtures!$M$8:$M$27," ",0,1)</f>
        <v>Turf Moor</v>
      </c>
      <c r="I186" s="12" t="str">
        <f t="array" ref="I186">IF(E186=""," ",_xlfn.IFS(E186&gt;F186,Fixtures!$P$10,E186=F186,Fixtures!$P$11,E186&lt;F186,Fixtures!$P$12))</f>
        <v xml:space="preserve"> </v>
      </c>
      <c r="J186" t="str">
        <f t="array" ref="J186">IF(E186=""," ",_xlfn.IFS(E186&lt;F186,Fixtures!$P$10,E186=F186,Fixtures!$P$11,E186&gt;F186,Fixtures!$P$12))</f>
        <v xml:space="preserve"> </v>
      </c>
      <c r="L186" t="str">
        <f>IF(Pruebas!F186&lt;&gt;"",Pruebas!F186,"")</f>
        <v/>
      </c>
      <c r="M186" t="str">
        <f>IF(Pruebas!G186&lt;&gt;"",Pruebas!G186,"")</f>
        <v/>
      </c>
    </row>
    <row r="187" spans="1:13" x14ac:dyDescent="0.25">
      <c r="A187" s="13">
        <v>19</v>
      </c>
      <c r="B187" s="9" t="str">
        <f>Fixtures!B187</f>
        <v>26/12/2023</v>
      </c>
      <c r="C187" s="14" t="str">
        <f t="shared" si="6"/>
        <v>Chelsea FC - Crystal Palace</v>
      </c>
      <c r="D187" s="10" t="str">
        <f>Fixtures!C187</f>
        <v>Chelsea FC</v>
      </c>
      <c r="E187" s="17" t="str">
        <f t="shared" si="7"/>
        <v/>
      </c>
      <c r="F187" s="17" t="str">
        <f t="shared" si="8"/>
        <v/>
      </c>
      <c r="G187" s="10" t="str">
        <f>Fixtures!D187</f>
        <v>Crystal Palace</v>
      </c>
      <c r="H187" t="str">
        <f>_xlfn.XLOOKUP($D187,Fixtures!$L$8:$L$27,Fixtures!$M$8:$M$27," ",0,1)</f>
        <v>Stamford Bridge</v>
      </c>
      <c r="I187" s="12" t="str">
        <f t="array" ref="I187">IF(E187=""," ",_xlfn.IFS(E187&gt;F187,Fixtures!$P$10,E187=F187,Fixtures!$P$11,E187&lt;F187,Fixtures!$P$12))</f>
        <v xml:space="preserve"> </v>
      </c>
      <c r="J187" t="str">
        <f t="array" ref="J187">IF(E187=""," ",_xlfn.IFS(E187&lt;F187,Fixtures!$P$10,E187=F187,Fixtures!$P$11,E187&gt;F187,Fixtures!$P$12))</f>
        <v xml:space="preserve"> </v>
      </c>
      <c r="L187" t="str">
        <f>IF(Pruebas!F187&lt;&gt;"",Pruebas!F187,"")</f>
        <v/>
      </c>
      <c r="M187" t="str">
        <f>IF(Pruebas!G187&lt;&gt;"",Pruebas!G187,"")</f>
        <v/>
      </c>
    </row>
    <row r="188" spans="1:13" x14ac:dyDescent="0.25">
      <c r="A188" s="13">
        <v>19</v>
      </c>
      <c r="B188" s="9" t="str">
        <f>Fixtures!B188</f>
        <v>26/12/2023</v>
      </c>
      <c r="C188" s="14" t="str">
        <f t="shared" si="6"/>
        <v>Everton FC - Manchester City</v>
      </c>
      <c r="D188" s="10" t="str">
        <f>Fixtures!C188</f>
        <v>Everton FC</v>
      </c>
      <c r="E188" s="17" t="str">
        <f t="shared" si="7"/>
        <v/>
      </c>
      <c r="F188" s="17" t="str">
        <f t="shared" si="8"/>
        <v/>
      </c>
      <c r="G188" s="10" t="str">
        <f>Fixtures!D188</f>
        <v>Manchester City</v>
      </c>
      <c r="H188" t="str">
        <f>_xlfn.XLOOKUP($D188,Fixtures!$L$8:$L$27,Fixtures!$M$8:$M$27," ",0,1)</f>
        <v>Goodison Park</v>
      </c>
      <c r="I188" s="12" t="str">
        <f t="array" ref="I188">IF(E188=""," ",_xlfn.IFS(E188&gt;F188,Fixtures!$P$10,E188=F188,Fixtures!$P$11,E188&lt;F188,Fixtures!$P$12))</f>
        <v xml:space="preserve"> </v>
      </c>
      <c r="J188" t="str">
        <f t="array" ref="J188">IF(E188=""," ",_xlfn.IFS(E188&lt;F188,Fixtures!$P$10,E188=F188,Fixtures!$P$11,E188&gt;F188,Fixtures!$P$12))</f>
        <v xml:space="preserve"> </v>
      </c>
      <c r="L188" t="str">
        <f>IF(Pruebas!F188&lt;&gt;"",Pruebas!F188,"")</f>
        <v/>
      </c>
      <c r="M188" t="str">
        <f>IF(Pruebas!G188&lt;&gt;"",Pruebas!G188,"")</f>
        <v/>
      </c>
    </row>
    <row r="189" spans="1:13" x14ac:dyDescent="0.25">
      <c r="A189" s="13">
        <v>19</v>
      </c>
      <c r="B189" s="9" t="str">
        <f>Fixtures!B189</f>
        <v>26/12/2023</v>
      </c>
      <c r="C189" s="14" t="str">
        <f t="shared" si="6"/>
        <v>Manchester United - Aston Villa</v>
      </c>
      <c r="D189" s="10" t="str">
        <f>Fixtures!C189</f>
        <v>Manchester United</v>
      </c>
      <c r="E189" s="17" t="str">
        <f t="shared" si="7"/>
        <v/>
      </c>
      <c r="F189" s="17" t="str">
        <f t="shared" si="8"/>
        <v/>
      </c>
      <c r="G189" s="10" t="str">
        <f>Fixtures!D189</f>
        <v>Aston Villa</v>
      </c>
      <c r="H189" t="str">
        <f>_xlfn.XLOOKUP($D189,Fixtures!$L$8:$L$27,Fixtures!$M$8:$M$27," ",0,1)</f>
        <v>Old Trafford</v>
      </c>
      <c r="I189" s="12" t="str">
        <f t="array" ref="I189">IF(E189=""," ",_xlfn.IFS(E189&gt;F189,Fixtures!$P$10,E189=F189,Fixtures!$P$11,E189&lt;F189,Fixtures!$P$12))</f>
        <v xml:space="preserve"> </v>
      </c>
      <c r="J189" t="str">
        <f t="array" ref="J189">IF(E189=""," ",_xlfn.IFS(E189&lt;F189,Fixtures!$P$10,E189=F189,Fixtures!$P$11,E189&gt;F189,Fixtures!$P$12))</f>
        <v xml:space="preserve"> </v>
      </c>
      <c r="L189" t="str">
        <f>IF(Pruebas!F189&lt;&gt;"",Pruebas!F189,"")</f>
        <v/>
      </c>
      <c r="M189" t="str">
        <f>IF(Pruebas!G189&lt;&gt;"",Pruebas!G189,"")</f>
        <v/>
      </c>
    </row>
    <row r="190" spans="1:13" x14ac:dyDescent="0.25">
      <c r="A190" s="13">
        <v>19</v>
      </c>
      <c r="B190" s="9" t="str">
        <f>Fixtures!B190</f>
        <v>26/12/2023</v>
      </c>
      <c r="C190" s="14" t="str">
        <f t="shared" si="6"/>
        <v>Newcastle United - Nottingham Forest</v>
      </c>
      <c r="D190" s="10" t="str">
        <f>Fixtures!C190</f>
        <v>Newcastle United</v>
      </c>
      <c r="E190" s="17" t="str">
        <f t="shared" si="7"/>
        <v/>
      </c>
      <c r="F190" s="17" t="str">
        <f t="shared" si="8"/>
        <v/>
      </c>
      <c r="G190" s="10" t="str">
        <f>Fixtures!D190</f>
        <v>Nottingham Forest</v>
      </c>
      <c r="H190" t="str">
        <f>_xlfn.XLOOKUP($D190,Fixtures!$L$8:$L$27,Fixtures!$M$8:$M$27," ",0,1)</f>
        <v>St James' Park</v>
      </c>
      <c r="I190" s="12" t="str">
        <f t="array" ref="I190">IF(E190=""," ",_xlfn.IFS(E190&gt;F190,Fixtures!$P$10,E190=F190,Fixtures!$P$11,E190&lt;F190,Fixtures!$P$12))</f>
        <v xml:space="preserve"> </v>
      </c>
      <c r="J190" t="str">
        <f t="array" ref="J190">IF(E190=""," ",_xlfn.IFS(E190&lt;F190,Fixtures!$P$10,E190=F190,Fixtures!$P$11,E190&gt;F190,Fixtures!$P$12))</f>
        <v xml:space="preserve"> </v>
      </c>
      <c r="L190" t="str">
        <f>IF(Pruebas!F190&lt;&gt;"",Pruebas!F190,"")</f>
        <v/>
      </c>
      <c r="M190" t="str">
        <f>IF(Pruebas!G190&lt;&gt;"",Pruebas!G190,"")</f>
        <v/>
      </c>
    </row>
    <row r="191" spans="1:13" x14ac:dyDescent="0.25">
      <c r="A191" s="13">
        <v>19</v>
      </c>
      <c r="B191" s="9" t="str">
        <f>Fixtures!B191</f>
        <v>26/12/2023</v>
      </c>
      <c r="C191" s="14" t="str">
        <f t="shared" si="6"/>
        <v>Sheffield United - Luton Town</v>
      </c>
      <c r="D191" s="10" t="str">
        <f>Fixtures!C191</f>
        <v>Sheffield United</v>
      </c>
      <c r="E191" s="17" t="str">
        <f t="shared" si="7"/>
        <v/>
      </c>
      <c r="F191" s="17" t="str">
        <f t="shared" si="8"/>
        <v/>
      </c>
      <c r="G191" s="10" t="str">
        <f>Fixtures!D191</f>
        <v>Luton Town</v>
      </c>
      <c r="H191" t="str">
        <f>_xlfn.XLOOKUP($D191,Fixtures!$L$8:$L$27,Fixtures!$M$8:$M$27," ",0,1)</f>
        <v>Bramall Lane</v>
      </c>
      <c r="I191" s="12" t="str">
        <f t="array" ref="I191">IF(E191=""," ",_xlfn.IFS(E191&gt;F191,Fixtures!$P$10,E191=F191,Fixtures!$P$11,E191&lt;F191,Fixtures!$P$12))</f>
        <v xml:space="preserve"> </v>
      </c>
      <c r="J191" t="str">
        <f t="array" ref="J191">IF(E191=""," ",_xlfn.IFS(E191&lt;F191,Fixtures!$P$10,E191=F191,Fixtures!$P$11,E191&gt;F191,Fixtures!$P$12))</f>
        <v xml:space="preserve"> </v>
      </c>
      <c r="L191" t="str">
        <f>IF(Pruebas!F191&lt;&gt;"",Pruebas!F191,"")</f>
        <v/>
      </c>
      <c r="M191" t="str">
        <f>IF(Pruebas!G191&lt;&gt;"",Pruebas!G191,"")</f>
        <v/>
      </c>
    </row>
    <row r="192" spans="1:13" x14ac:dyDescent="0.25">
      <c r="A192" s="13">
        <v>20</v>
      </c>
      <c r="B192" s="9" t="str">
        <f>Fixtures!B192</f>
        <v>30/12/2023</v>
      </c>
      <c r="C192" s="14" t="str">
        <f t="shared" si="6"/>
        <v>Aston Villa - Burnley FC</v>
      </c>
      <c r="D192" s="10" t="str">
        <f>Fixtures!C192</f>
        <v>Aston Villa</v>
      </c>
      <c r="E192" s="17" t="str">
        <f t="shared" si="7"/>
        <v/>
      </c>
      <c r="F192" s="17" t="str">
        <f t="shared" si="8"/>
        <v/>
      </c>
      <c r="G192" s="10" t="str">
        <f>Fixtures!D192</f>
        <v>Burnley FC</v>
      </c>
      <c r="H192" t="str">
        <f>_xlfn.XLOOKUP($D192,Fixtures!$L$8:$L$27,Fixtures!$M$8:$M$27," ",0,1)</f>
        <v>Villa Park</v>
      </c>
      <c r="I192" s="12" t="str">
        <f t="array" ref="I192">IF(E192=""," ",_xlfn.IFS(E192&gt;F192,Fixtures!$P$10,E192=F192,Fixtures!$P$11,E192&lt;F192,Fixtures!$P$12))</f>
        <v xml:space="preserve"> </v>
      </c>
      <c r="J192" t="str">
        <f t="array" ref="J192">IF(E192=""," ",_xlfn.IFS(E192&lt;F192,Fixtures!$P$10,E192=F192,Fixtures!$P$11,E192&gt;F192,Fixtures!$P$12))</f>
        <v xml:space="preserve"> </v>
      </c>
      <c r="L192" t="str">
        <f>IF(Pruebas!F192&lt;&gt;"",Pruebas!F192,"")</f>
        <v/>
      </c>
      <c r="M192" t="str">
        <f>IF(Pruebas!G192&lt;&gt;"",Pruebas!G192,"")</f>
        <v/>
      </c>
    </row>
    <row r="193" spans="1:13" x14ac:dyDescent="0.25">
      <c r="A193" s="13">
        <v>20</v>
      </c>
      <c r="B193" s="9" t="str">
        <f>Fixtures!B193</f>
        <v>30/12/2023</v>
      </c>
      <c r="C193" s="14" t="str">
        <f t="shared" si="6"/>
        <v>Crystal Palace - Brentford FC</v>
      </c>
      <c r="D193" s="10" t="str">
        <f>Fixtures!C193</f>
        <v>Crystal Palace</v>
      </c>
      <c r="E193" s="17" t="str">
        <f t="shared" si="7"/>
        <v/>
      </c>
      <c r="F193" s="17" t="str">
        <f t="shared" si="8"/>
        <v/>
      </c>
      <c r="G193" s="10" t="str">
        <f>Fixtures!D193</f>
        <v>Brentford FC</v>
      </c>
      <c r="H193" t="str">
        <f>_xlfn.XLOOKUP($D193,Fixtures!$L$8:$L$27,Fixtures!$M$8:$M$27," ",0,1)</f>
        <v>Selhurst Park</v>
      </c>
      <c r="I193" s="12" t="str">
        <f t="array" ref="I193">IF(E193=""," ",_xlfn.IFS(E193&gt;F193,Fixtures!$P$10,E193=F193,Fixtures!$P$11,E193&lt;F193,Fixtures!$P$12))</f>
        <v xml:space="preserve"> </v>
      </c>
      <c r="J193" t="str">
        <f t="array" ref="J193">IF(E193=""," ",_xlfn.IFS(E193&lt;F193,Fixtures!$P$10,E193=F193,Fixtures!$P$11,E193&gt;F193,Fixtures!$P$12))</f>
        <v xml:space="preserve"> </v>
      </c>
      <c r="L193" t="str">
        <f>IF(Pruebas!F193&lt;&gt;"",Pruebas!F193,"")</f>
        <v/>
      </c>
      <c r="M193" t="str">
        <f>IF(Pruebas!G193&lt;&gt;"",Pruebas!G193,"")</f>
        <v/>
      </c>
    </row>
    <row r="194" spans="1:13" x14ac:dyDescent="0.25">
      <c r="A194" s="13">
        <v>20</v>
      </c>
      <c r="B194" s="9" t="str">
        <f>Fixtures!B194</f>
        <v>30/12/2023</v>
      </c>
      <c r="C194" s="14" t="str">
        <f t="shared" ref="C194:C257" si="9">CONCATENATE(D194," ","-"," ",G194)</f>
        <v>Fulham FC - Arsenal FC</v>
      </c>
      <c r="D194" s="10" t="str">
        <f>Fixtures!C194</f>
        <v>Fulham FC</v>
      </c>
      <c r="E194" s="17" t="str">
        <f t="shared" ref="E194:E257" si="10">IF(L194&lt;&gt;"",VALUE(L194),"")</f>
        <v/>
      </c>
      <c r="F194" s="17" t="str">
        <f t="shared" ref="F194:F257" si="11">IF(M194&lt;&gt;"",VALUE(M194),"")</f>
        <v/>
      </c>
      <c r="G194" s="10" t="str">
        <f>Fixtures!D194</f>
        <v>Arsenal FC</v>
      </c>
      <c r="H194" t="str">
        <f>_xlfn.XLOOKUP($D194,Fixtures!$L$8:$L$27,Fixtures!$M$8:$M$27," ",0,1)</f>
        <v>Craven Cottage</v>
      </c>
      <c r="I194" s="12" t="str">
        <f t="array" ref="I194">IF(E194=""," ",_xlfn.IFS(E194&gt;F194,Fixtures!$P$10,E194=F194,Fixtures!$P$11,E194&lt;F194,Fixtures!$P$12))</f>
        <v xml:space="preserve"> </v>
      </c>
      <c r="J194" t="str">
        <f t="array" ref="J194">IF(E194=""," ",_xlfn.IFS(E194&lt;F194,Fixtures!$P$10,E194=F194,Fixtures!$P$11,E194&gt;F194,Fixtures!$P$12))</f>
        <v xml:space="preserve"> </v>
      </c>
      <c r="L194" t="str">
        <f>IF(Pruebas!F194&lt;&gt;"",Pruebas!F194,"")</f>
        <v/>
      </c>
      <c r="M194" t="str">
        <f>IF(Pruebas!G194&lt;&gt;"",Pruebas!G194,"")</f>
        <v/>
      </c>
    </row>
    <row r="195" spans="1:13" x14ac:dyDescent="0.25">
      <c r="A195" s="13">
        <v>20</v>
      </c>
      <c r="B195" s="9" t="str">
        <f>Fixtures!B195</f>
        <v>30/12/2023</v>
      </c>
      <c r="C195" s="14" t="str">
        <f t="shared" si="9"/>
        <v>Liverpool FC - Newcastle United</v>
      </c>
      <c r="D195" s="10" t="str">
        <f>Fixtures!C195</f>
        <v>Liverpool FC</v>
      </c>
      <c r="E195" s="17" t="str">
        <f t="shared" si="10"/>
        <v/>
      </c>
      <c r="F195" s="17" t="str">
        <f t="shared" si="11"/>
        <v/>
      </c>
      <c r="G195" s="10" t="str">
        <f>Fixtures!D195</f>
        <v>Newcastle United</v>
      </c>
      <c r="H195" t="str">
        <f>_xlfn.XLOOKUP($D195,Fixtures!$L$8:$L$27,Fixtures!$M$8:$M$27," ",0,1)</f>
        <v>Anfield</v>
      </c>
      <c r="I195" s="12" t="str">
        <f t="array" ref="I195">IF(E195=""," ",_xlfn.IFS(E195&gt;F195,Fixtures!$P$10,E195=F195,Fixtures!$P$11,E195&lt;F195,Fixtures!$P$12))</f>
        <v xml:space="preserve"> </v>
      </c>
      <c r="J195" t="str">
        <f t="array" ref="J195">IF(E195=""," ",_xlfn.IFS(E195&lt;F195,Fixtures!$P$10,E195=F195,Fixtures!$P$11,E195&gt;F195,Fixtures!$P$12))</f>
        <v xml:space="preserve"> </v>
      </c>
      <c r="L195" t="str">
        <f>IF(Pruebas!F195&lt;&gt;"",Pruebas!F195,"")</f>
        <v/>
      </c>
      <c r="M195" t="str">
        <f>IF(Pruebas!G195&lt;&gt;"",Pruebas!G195,"")</f>
        <v/>
      </c>
    </row>
    <row r="196" spans="1:13" x14ac:dyDescent="0.25">
      <c r="A196" s="13">
        <v>20</v>
      </c>
      <c r="B196" s="9" t="str">
        <f>Fixtures!B196</f>
        <v>30/12/2023</v>
      </c>
      <c r="C196" s="14" t="str">
        <f t="shared" si="9"/>
        <v>Luton Town - Chelsea FC</v>
      </c>
      <c r="D196" s="10" t="str">
        <f>Fixtures!C196</f>
        <v>Luton Town</v>
      </c>
      <c r="E196" s="17" t="str">
        <f t="shared" si="10"/>
        <v/>
      </c>
      <c r="F196" s="17" t="str">
        <f t="shared" si="11"/>
        <v/>
      </c>
      <c r="G196" s="10" t="str">
        <f>Fixtures!D196</f>
        <v>Chelsea FC</v>
      </c>
      <c r="H196" t="str">
        <f>_xlfn.XLOOKUP($D196,Fixtures!$L$8:$L$27,Fixtures!$M$8:$M$27," ",0,1)</f>
        <v>Kenilworth Road</v>
      </c>
      <c r="I196" s="12" t="str">
        <f t="array" ref="I196">IF(E196=""," ",_xlfn.IFS(E196&gt;F196,Fixtures!$P$10,E196=F196,Fixtures!$P$11,E196&lt;F196,Fixtures!$P$12))</f>
        <v xml:space="preserve"> </v>
      </c>
      <c r="J196" t="str">
        <f t="array" ref="J196">IF(E196=""," ",_xlfn.IFS(E196&lt;F196,Fixtures!$P$10,E196=F196,Fixtures!$P$11,E196&gt;F196,Fixtures!$P$12))</f>
        <v xml:space="preserve"> </v>
      </c>
      <c r="L196" t="str">
        <f>IF(Pruebas!F196&lt;&gt;"",Pruebas!F196,"")</f>
        <v/>
      </c>
      <c r="M196" t="str">
        <f>IF(Pruebas!G196&lt;&gt;"",Pruebas!G196,"")</f>
        <v/>
      </c>
    </row>
    <row r="197" spans="1:13" x14ac:dyDescent="0.25">
      <c r="A197" s="13">
        <v>20</v>
      </c>
      <c r="B197" s="9" t="str">
        <f>Fixtures!B197</f>
        <v>30/12/2023</v>
      </c>
      <c r="C197" s="14" t="str">
        <f t="shared" si="9"/>
        <v>Manchester City - Sheffield United</v>
      </c>
      <c r="D197" s="10" t="str">
        <f>Fixtures!C197</f>
        <v>Manchester City</v>
      </c>
      <c r="E197" s="17" t="str">
        <f t="shared" si="10"/>
        <v/>
      </c>
      <c r="F197" s="17" t="str">
        <f t="shared" si="11"/>
        <v/>
      </c>
      <c r="G197" s="10" t="str">
        <f>Fixtures!D197</f>
        <v>Sheffield United</v>
      </c>
      <c r="H197" t="str">
        <f>_xlfn.XLOOKUP($D197,Fixtures!$L$8:$L$27,Fixtures!$M$8:$M$27," ",0,1)</f>
        <v>City of Manchester Stadium</v>
      </c>
      <c r="I197" s="12" t="str">
        <f t="array" ref="I197">IF(E197=""," ",_xlfn.IFS(E197&gt;F197,Fixtures!$P$10,E197=F197,Fixtures!$P$11,E197&lt;F197,Fixtures!$P$12))</f>
        <v xml:space="preserve"> </v>
      </c>
      <c r="J197" t="str">
        <f t="array" ref="J197">IF(E197=""," ",_xlfn.IFS(E197&lt;F197,Fixtures!$P$10,E197=F197,Fixtures!$P$11,E197&gt;F197,Fixtures!$P$12))</f>
        <v xml:space="preserve"> </v>
      </c>
      <c r="L197" t="str">
        <f>IF(Pruebas!F197&lt;&gt;"",Pruebas!F197,"")</f>
        <v/>
      </c>
      <c r="M197" t="str">
        <f>IF(Pruebas!G197&lt;&gt;"",Pruebas!G197,"")</f>
        <v/>
      </c>
    </row>
    <row r="198" spans="1:13" x14ac:dyDescent="0.25">
      <c r="A198" s="13">
        <v>20</v>
      </c>
      <c r="B198" s="9" t="str">
        <f>Fixtures!B198</f>
        <v>30/12/2023</v>
      </c>
      <c r="C198" s="14" t="str">
        <f t="shared" si="9"/>
        <v>Nottingham Forest - Manchester United</v>
      </c>
      <c r="D198" s="10" t="str">
        <f>Fixtures!C198</f>
        <v>Nottingham Forest</v>
      </c>
      <c r="E198" s="17" t="str">
        <f t="shared" si="10"/>
        <v/>
      </c>
      <c r="F198" s="17" t="str">
        <f t="shared" si="11"/>
        <v/>
      </c>
      <c r="G198" s="10" t="str">
        <f>Fixtures!D198</f>
        <v>Manchester United</v>
      </c>
      <c r="H198" t="str">
        <f>_xlfn.XLOOKUP($D198,Fixtures!$L$8:$L$27,Fixtures!$M$8:$M$27," ",0,1)</f>
        <v>City Ground</v>
      </c>
      <c r="I198" s="12" t="str">
        <f t="array" ref="I198">IF(E198=""," ",_xlfn.IFS(E198&gt;F198,Fixtures!$P$10,E198=F198,Fixtures!$P$11,E198&lt;F198,Fixtures!$P$12))</f>
        <v xml:space="preserve"> </v>
      </c>
      <c r="J198" t="str">
        <f t="array" ref="J198">IF(E198=""," ",_xlfn.IFS(E198&lt;F198,Fixtures!$P$10,E198=F198,Fixtures!$P$11,E198&gt;F198,Fixtures!$P$12))</f>
        <v xml:space="preserve"> </v>
      </c>
      <c r="L198" t="str">
        <f>IF(Pruebas!F198&lt;&gt;"",Pruebas!F198,"")</f>
        <v/>
      </c>
      <c r="M198" t="str">
        <f>IF(Pruebas!G198&lt;&gt;"",Pruebas!G198,"")</f>
        <v/>
      </c>
    </row>
    <row r="199" spans="1:13" x14ac:dyDescent="0.25">
      <c r="A199" s="13">
        <v>20</v>
      </c>
      <c r="B199" s="9" t="str">
        <f>Fixtures!B199</f>
        <v>30/12/2023</v>
      </c>
      <c r="C199" s="14" t="str">
        <f t="shared" si="9"/>
        <v>Tottenham Hotspur - AFC Bournemouth</v>
      </c>
      <c r="D199" s="10" t="str">
        <f>Fixtures!C199</f>
        <v>Tottenham Hotspur</v>
      </c>
      <c r="E199" s="17" t="str">
        <f t="shared" si="10"/>
        <v/>
      </c>
      <c r="F199" s="17" t="str">
        <f t="shared" si="11"/>
        <v/>
      </c>
      <c r="G199" s="10" t="str">
        <f>Fixtures!D199</f>
        <v>AFC Bournemouth</v>
      </c>
      <c r="H199" t="str">
        <f>_xlfn.XLOOKUP($D199,Fixtures!$L$8:$L$27,Fixtures!$M$8:$M$27," ",0,1)</f>
        <v>Tottenham Hotspur Stadium</v>
      </c>
      <c r="I199" s="12" t="str">
        <f t="array" ref="I199">IF(E199=""," ",_xlfn.IFS(E199&gt;F199,Fixtures!$P$10,E199=F199,Fixtures!$P$11,E199&lt;F199,Fixtures!$P$12))</f>
        <v xml:space="preserve"> </v>
      </c>
      <c r="J199" t="str">
        <f t="array" ref="J199">IF(E199=""," ",_xlfn.IFS(E199&lt;F199,Fixtures!$P$10,E199=F199,Fixtures!$P$11,E199&gt;F199,Fixtures!$P$12))</f>
        <v xml:space="preserve"> </v>
      </c>
      <c r="L199" t="str">
        <f>IF(Pruebas!F199&lt;&gt;"",Pruebas!F199,"")</f>
        <v/>
      </c>
      <c r="M199" t="str">
        <f>IF(Pruebas!G199&lt;&gt;"",Pruebas!G199,"")</f>
        <v/>
      </c>
    </row>
    <row r="200" spans="1:13" x14ac:dyDescent="0.25">
      <c r="A200" s="13">
        <v>20</v>
      </c>
      <c r="B200" s="9" t="str">
        <f>Fixtures!B200</f>
        <v>30/12/2023</v>
      </c>
      <c r="C200" s="14" t="str">
        <f t="shared" si="9"/>
        <v>West Ham United - Brighton &amp; Hove Albion</v>
      </c>
      <c r="D200" s="10" t="str">
        <f>Fixtures!C200</f>
        <v>West Ham United</v>
      </c>
      <c r="E200" s="17" t="str">
        <f t="shared" si="10"/>
        <v/>
      </c>
      <c r="F200" s="17" t="str">
        <f t="shared" si="11"/>
        <v/>
      </c>
      <c r="G200" s="10" t="str">
        <f>Fixtures!D200</f>
        <v>Brighton &amp; Hove Albion</v>
      </c>
      <c r="H200" t="str">
        <f>_xlfn.XLOOKUP($D200,Fixtures!$L$8:$L$27,Fixtures!$M$8:$M$27," ",0,1)</f>
        <v>London Stadium</v>
      </c>
      <c r="I200" s="12" t="str">
        <f t="array" ref="I200">IF(E200=""," ",_xlfn.IFS(E200&gt;F200,Fixtures!$P$10,E200=F200,Fixtures!$P$11,E200&lt;F200,Fixtures!$P$12))</f>
        <v xml:space="preserve"> </v>
      </c>
      <c r="J200" t="str">
        <f t="array" ref="J200">IF(E200=""," ",_xlfn.IFS(E200&lt;F200,Fixtures!$P$10,E200=F200,Fixtures!$P$11,E200&gt;F200,Fixtures!$P$12))</f>
        <v xml:space="preserve"> </v>
      </c>
      <c r="L200" t="str">
        <f>IF(Pruebas!F200&lt;&gt;"",Pruebas!F200,"")</f>
        <v/>
      </c>
      <c r="M200" t="str">
        <f>IF(Pruebas!G200&lt;&gt;"",Pruebas!G200,"")</f>
        <v/>
      </c>
    </row>
    <row r="201" spans="1:13" x14ac:dyDescent="0.25">
      <c r="A201" s="13">
        <v>20</v>
      </c>
      <c r="B201" s="9" t="str">
        <f>Fixtures!B201</f>
        <v>30/12/2023</v>
      </c>
      <c r="C201" s="14" t="str">
        <f t="shared" si="9"/>
        <v>Wolverhampton Wanderers - Everton FC</v>
      </c>
      <c r="D201" s="10" t="str">
        <f>Fixtures!C201</f>
        <v>Wolverhampton Wanderers</v>
      </c>
      <c r="E201" s="17" t="str">
        <f t="shared" si="10"/>
        <v/>
      </c>
      <c r="F201" s="17" t="str">
        <f t="shared" si="11"/>
        <v/>
      </c>
      <c r="G201" s="10" t="str">
        <f>Fixtures!D201</f>
        <v>Everton FC</v>
      </c>
      <c r="H201" t="str">
        <f>_xlfn.XLOOKUP($D201,Fixtures!$L$8:$L$27,Fixtures!$M$8:$M$27," ",0,1)</f>
        <v>Molineux Stadium</v>
      </c>
      <c r="I201" s="12" t="str">
        <f t="array" ref="I201">IF(E201=""," ",_xlfn.IFS(E201&gt;F201,Fixtures!$P$10,E201=F201,Fixtures!$P$11,E201&lt;F201,Fixtures!$P$12))</f>
        <v xml:space="preserve"> </v>
      </c>
      <c r="J201" t="str">
        <f t="array" ref="J201">IF(E201=""," ",_xlfn.IFS(E201&lt;F201,Fixtures!$P$10,E201=F201,Fixtures!$P$11,E201&gt;F201,Fixtures!$P$12))</f>
        <v xml:space="preserve"> </v>
      </c>
      <c r="L201" t="str">
        <f>IF(Pruebas!F201&lt;&gt;"",Pruebas!F201,"")</f>
        <v/>
      </c>
      <c r="M201" t="str">
        <f>IF(Pruebas!G201&lt;&gt;"",Pruebas!G201,"")</f>
        <v/>
      </c>
    </row>
    <row r="202" spans="1:13" x14ac:dyDescent="0.25">
      <c r="A202" s="13">
        <v>21</v>
      </c>
      <c r="B202" s="9" t="str">
        <f>Fixtures!B202</f>
        <v>13/01/2024</v>
      </c>
      <c r="C202" s="14" t="str">
        <f t="shared" si="9"/>
        <v>AFC Bournemouth - Liverpool FC</v>
      </c>
      <c r="D202" s="10" t="str">
        <f>Fixtures!C202</f>
        <v>AFC Bournemouth</v>
      </c>
      <c r="E202" s="17" t="str">
        <f t="shared" si="10"/>
        <v/>
      </c>
      <c r="F202" s="17" t="str">
        <f t="shared" si="11"/>
        <v/>
      </c>
      <c r="G202" s="10" t="str">
        <f>Fixtures!D202</f>
        <v>Liverpool FC</v>
      </c>
      <c r="H202" t="str">
        <f>_xlfn.XLOOKUP($D202,Fixtures!$L$8:$L$27,Fixtures!$M$8:$M$27," ",0,1)</f>
        <v>Dean Court</v>
      </c>
      <c r="I202" s="12" t="str">
        <f t="array" ref="I202">IF(E202=""," ",_xlfn.IFS(E202&gt;F202,Fixtures!$P$10,E202=F202,Fixtures!$P$11,E202&lt;F202,Fixtures!$P$12))</f>
        <v xml:space="preserve"> </v>
      </c>
      <c r="J202" t="str">
        <f t="array" ref="J202">IF(E202=""," ",_xlfn.IFS(E202&lt;F202,Fixtures!$P$10,E202=F202,Fixtures!$P$11,E202&gt;F202,Fixtures!$P$12))</f>
        <v xml:space="preserve"> </v>
      </c>
      <c r="L202" t="str">
        <f>IF(Pruebas!F202&lt;&gt;"",Pruebas!F202,"")</f>
        <v/>
      </c>
      <c r="M202" t="str">
        <f>IF(Pruebas!G202&lt;&gt;"",Pruebas!G202,"")</f>
        <v/>
      </c>
    </row>
    <row r="203" spans="1:13" x14ac:dyDescent="0.25">
      <c r="A203" s="13">
        <v>21</v>
      </c>
      <c r="B203" s="9" t="str">
        <f>Fixtures!B203</f>
        <v>13/01/2024</v>
      </c>
      <c r="C203" s="14" t="str">
        <f t="shared" si="9"/>
        <v>Arsenal FC - Crystal Palace</v>
      </c>
      <c r="D203" s="10" t="str">
        <f>Fixtures!C203</f>
        <v>Arsenal FC</v>
      </c>
      <c r="E203" s="17" t="str">
        <f t="shared" si="10"/>
        <v/>
      </c>
      <c r="F203" s="17" t="str">
        <f t="shared" si="11"/>
        <v/>
      </c>
      <c r="G203" s="10" t="str">
        <f>Fixtures!D203</f>
        <v>Crystal Palace</v>
      </c>
      <c r="H203" t="str">
        <f>_xlfn.XLOOKUP($D203,Fixtures!$L$8:$L$27,Fixtures!$M$8:$M$27," ",0,1)</f>
        <v>Emirates Stadium</v>
      </c>
      <c r="I203" s="12" t="str">
        <f t="array" ref="I203">IF(E203=""," ",_xlfn.IFS(E203&gt;F203,Fixtures!$P$10,E203=F203,Fixtures!$P$11,E203&lt;F203,Fixtures!$P$12))</f>
        <v xml:space="preserve"> </v>
      </c>
      <c r="J203" t="str">
        <f t="array" ref="J203">IF(E203=""," ",_xlfn.IFS(E203&lt;F203,Fixtures!$P$10,E203=F203,Fixtures!$P$11,E203&gt;F203,Fixtures!$P$12))</f>
        <v xml:space="preserve"> </v>
      </c>
      <c r="L203" t="str">
        <f>IF(Pruebas!F203&lt;&gt;"",Pruebas!F203,"")</f>
        <v/>
      </c>
      <c r="M203" t="str">
        <f>IF(Pruebas!G203&lt;&gt;"",Pruebas!G203,"")</f>
        <v/>
      </c>
    </row>
    <row r="204" spans="1:13" x14ac:dyDescent="0.25">
      <c r="A204" s="13">
        <v>21</v>
      </c>
      <c r="B204" s="9" t="str">
        <f>Fixtures!B204</f>
        <v>13/01/2024</v>
      </c>
      <c r="C204" s="14" t="str">
        <f t="shared" si="9"/>
        <v>Brentford FC - Nottingham Forest</v>
      </c>
      <c r="D204" s="10" t="str">
        <f>Fixtures!C204</f>
        <v>Brentford FC</v>
      </c>
      <c r="E204" s="17" t="str">
        <f t="shared" si="10"/>
        <v/>
      </c>
      <c r="F204" s="17" t="str">
        <f t="shared" si="11"/>
        <v/>
      </c>
      <c r="G204" s="10" t="str">
        <f>Fixtures!D204</f>
        <v>Nottingham Forest</v>
      </c>
      <c r="H204" t="str">
        <f>_xlfn.XLOOKUP($D204,Fixtures!$L$8:$L$27,Fixtures!$M$8:$M$27," ",0,1)</f>
        <v>Brentford Community Stadium</v>
      </c>
      <c r="I204" s="12" t="str">
        <f t="array" ref="I204">IF(E204=""," ",_xlfn.IFS(E204&gt;F204,Fixtures!$P$10,E204=F204,Fixtures!$P$11,E204&lt;F204,Fixtures!$P$12))</f>
        <v xml:space="preserve"> </v>
      </c>
      <c r="J204" t="str">
        <f t="array" ref="J204">IF(E204=""," ",_xlfn.IFS(E204&lt;F204,Fixtures!$P$10,E204=F204,Fixtures!$P$11,E204&gt;F204,Fixtures!$P$12))</f>
        <v xml:space="preserve"> </v>
      </c>
      <c r="L204" t="str">
        <f>IF(Pruebas!F204&lt;&gt;"",Pruebas!F204,"")</f>
        <v/>
      </c>
      <c r="M204" t="str">
        <f>IF(Pruebas!G204&lt;&gt;"",Pruebas!G204,"")</f>
        <v/>
      </c>
    </row>
    <row r="205" spans="1:13" x14ac:dyDescent="0.25">
      <c r="A205" s="13">
        <v>21</v>
      </c>
      <c r="B205" s="9" t="str">
        <f>Fixtures!B205</f>
        <v>13/01/2024</v>
      </c>
      <c r="C205" s="14" t="str">
        <f t="shared" si="9"/>
        <v>Brighton &amp; Hove Albion - Wolverhampton Wanderers</v>
      </c>
      <c r="D205" s="10" t="str">
        <f>Fixtures!C205</f>
        <v>Brighton &amp; Hove Albion</v>
      </c>
      <c r="E205" s="17" t="str">
        <f t="shared" si="10"/>
        <v/>
      </c>
      <c r="F205" s="17" t="str">
        <f t="shared" si="11"/>
        <v/>
      </c>
      <c r="G205" s="10" t="str">
        <f>Fixtures!D205</f>
        <v>Wolverhampton Wanderers</v>
      </c>
      <c r="H205" t="str">
        <f>_xlfn.XLOOKUP($D205,Fixtures!$L$8:$L$27,Fixtures!$M$8:$M$27," ",0,1)</f>
        <v>Falmer Stadium</v>
      </c>
      <c r="I205" s="12" t="str">
        <f t="array" ref="I205">IF(E205=""," ",_xlfn.IFS(E205&gt;F205,Fixtures!$P$10,E205=F205,Fixtures!$P$11,E205&lt;F205,Fixtures!$P$12))</f>
        <v xml:space="preserve"> </v>
      </c>
      <c r="J205" t="str">
        <f t="array" ref="J205">IF(E205=""," ",_xlfn.IFS(E205&lt;F205,Fixtures!$P$10,E205=F205,Fixtures!$P$11,E205&gt;F205,Fixtures!$P$12))</f>
        <v xml:space="preserve"> </v>
      </c>
      <c r="L205" t="str">
        <f>IF(Pruebas!F205&lt;&gt;"",Pruebas!F205,"")</f>
        <v/>
      </c>
      <c r="M205" t="str">
        <f>IF(Pruebas!G205&lt;&gt;"",Pruebas!G205,"")</f>
        <v/>
      </c>
    </row>
    <row r="206" spans="1:13" x14ac:dyDescent="0.25">
      <c r="A206" s="13">
        <v>21</v>
      </c>
      <c r="B206" s="9" t="str">
        <f>Fixtures!B206</f>
        <v>13/01/2024</v>
      </c>
      <c r="C206" s="14" t="str">
        <f t="shared" si="9"/>
        <v>Burnley FC - Luton Town</v>
      </c>
      <c r="D206" s="10" t="str">
        <f>Fixtures!C206</f>
        <v>Burnley FC</v>
      </c>
      <c r="E206" s="17" t="str">
        <f t="shared" si="10"/>
        <v/>
      </c>
      <c r="F206" s="17" t="str">
        <f t="shared" si="11"/>
        <v/>
      </c>
      <c r="G206" s="10" t="str">
        <f>Fixtures!D206</f>
        <v>Luton Town</v>
      </c>
      <c r="H206" t="str">
        <f>_xlfn.XLOOKUP($D206,Fixtures!$L$8:$L$27,Fixtures!$M$8:$M$27," ",0,1)</f>
        <v>Turf Moor</v>
      </c>
      <c r="I206" s="12" t="str">
        <f t="array" ref="I206">IF(E206=""," ",_xlfn.IFS(E206&gt;F206,Fixtures!$P$10,E206=F206,Fixtures!$P$11,E206&lt;F206,Fixtures!$P$12))</f>
        <v xml:space="preserve"> </v>
      </c>
      <c r="J206" t="str">
        <f t="array" ref="J206">IF(E206=""," ",_xlfn.IFS(E206&lt;F206,Fixtures!$P$10,E206=F206,Fixtures!$P$11,E206&gt;F206,Fixtures!$P$12))</f>
        <v xml:space="preserve"> </v>
      </c>
      <c r="L206" t="str">
        <f>IF(Pruebas!F206&lt;&gt;"",Pruebas!F206,"")</f>
        <v/>
      </c>
      <c r="M206" t="str">
        <f>IF(Pruebas!G206&lt;&gt;"",Pruebas!G206,"")</f>
        <v/>
      </c>
    </row>
    <row r="207" spans="1:13" x14ac:dyDescent="0.25">
      <c r="A207" s="13">
        <v>21</v>
      </c>
      <c r="B207" s="9" t="str">
        <f>Fixtures!B207</f>
        <v>13/01/2024</v>
      </c>
      <c r="C207" s="14" t="str">
        <f t="shared" si="9"/>
        <v>Chelsea FC - Fulham FC</v>
      </c>
      <c r="D207" s="10" t="str">
        <f>Fixtures!C207</f>
        <v>Chelsea FC</v>
      </c>
      <c r="E207" s="17" t="str">
        <f t="shared" si="10"/>
        <v/>
      </c>
      <c r="F207" s="17" t="str">
        <f t="shared" si="11"/>
        <v/>
      </c>
      <c r="G207" s="10" t="str">
        <f>Fixtures!D207</f>
        <v>Fulham FC</v>
      </c>
      <c r="H207" t="str">
        <f>_xlfn.XLOOKUP($D207,Fixtures!$L$8:$L$27,Fixtures!$M$8:$M$27," ",0,1)</f>
        <v>Stamford Bridge</v>
      </c>
      <c r="I207" s="12" t="str">
        <f t="array" ref="I207">IF(E207=""," ",_xlfn.IFS(E207&gt;F207,Fixtures!$P$10,E207=F207,Fixtures!$P$11,E207&lt;F207,Fixtures!$P$12))</f>
        <v xml:space="preserve"> </v>
      </c>
      <c r="J207" t="str">
        <f t="array" ref="J207">IF(E207=""," ",_xlfn.IFS(E207&lt;F207,Fixtures!$P$10,E207=F207,Fixtures!$P$11,E207&gt;F207,Fixtures!$P$12))</f>
        <v xml:space="preserve"> </v>
      </c>
      <c r="L207" t="str">
        <f>IF(Pruebas!F207&lt;&gt;"",Pruebas!F207,"")</f>
        <v/>
      </c>
      <c r="M207" t="str">
        <f>IF(Pruebas!G207&lt;&gt;"",Pruebas!G207,"")</f>
        <v/>
      </c>
    </row>
    <row r="208" spans="1:13" x14ac:dyDescent="0.25">
      <c r="A208" s="13">
        <v>21</v>
      </c>
      <c r="B208" s="9" t="str">
        <f>Fixtures!B208</f>
        <v>13/01/2024</v>
      </c>
      <c r="C208" s="14" t="str">
        <f t="shared" si="9"/>
        <v>Everton FC - Aston Villa</v>
      </c>
      <c r="D208" s="10" t="str">
        <f>Fixtures!C208</f>
        <v>Everton FC</v>
      </c>
      <c r="E208" s="17" t="str">
        <f t="shared" si="10"/>
        <v/>
      </c>
      <c r="F208" s="17" t="str">
        <f t="shared" si="11"/>
        <v/>
      </c>
      <c r="G208" s="10" t="str">
        <f>Fixtures!D208</f>
        <v>Aston Villa</v>
      </c>
      <c r="H208" t="str">
        <f>_xlfn.XLOOKUP($D208,Fixtures!$L$8:$L$27,Fixtures!$M$8:$M$27," ",0,1)</f>
        <v>Goodison Park</v>
      </c>
      <c r="I208" s="12" t="str">
        <f t="array" ref="I208">IF(E208=""," ",_xlfn.IFS(E208&gt;F208,Fixtures!$P$10,E208=F208,Fixtures!$P$11,E208&lt;F208,Fixtures!$P$12))</f>
        <v xml:space="preserve"> </v>
      </c>
      <c r="J208" t="str">
        <f t="array" ref="J208">IF(E208=""," ",_xlfn.IFS(E208&lt;F208,Fixtures!$P$10,E208=F208,Fixtures!$P$11,E208&gt;F208,Fixtures!$P$12))</f>
        <v xml:space="preserve"> </v>
      </c>
      <c r="L208" t="str">
        <f>IF(Pruebas!F208&lt;&gt;"",Pruebas!F208,"")</f>
        <v/>
      </c>
      <c r="M208" t="str">
        <f>IF(Pruebas!G208&lt;&gt;"",Pruebas!G208,"")</f>
        <v/>
      </c>
    </row>
    <row r="209" spans="1:13" x14ac:dyDescent="0.25">
      <c r="A209" s="13">
        <v>21</v>
      </c>
      <c r="B209" s="9" t="str">
        <f>Fixtures!B209</f>
        <v>13/01/2024</v>
      </c>
      <c r="C209" s="14" t="str">
        <f t="shared" si="9"/>
        <v>Manchester United - Tottenham Hotspur</v>
      </c>
      <c r="D209" s="10" t="str">
        <f>Fixtures!C209</f>
        <v>Manchester United</v>
      </c>
      <c r="E209" s="17" t="str">
        <f t="shared" si="10"/>
        <v/>
      </c>
      <c r="F209" s="17" t="str">
        <f t="shared" si="11"/>
        <v/>
      </c>
      <c r="G209" s="10" t="str">
        <f>Fixtures!D209</f>
        <v>Tottenham Hotspur</v>
      </c>
      <c r="H209" t="str">
        <f>_xlfn.XLOOKUP($D209,Fixtures!$L$8:$L$27,Fixtures!$M$8:$M$27," ",0,1)</f>
        <v>Old Trafford</v>
      </c>
      <c r="I209" s="12" t="str">
        <f t="array" ref="I209">IF(E209=""," ",_xlfn.IFS(E209&gt;F209,Fixtures!$P$10,E209=F209,Fixtures!$P$11,E209&lt;F209,Fixtures!$P$12))</f>
        <v xml:space="preserve"> </v>
      </c>
      <c r="J209" t="str">
        <f t="array" ref="J209">IF(E209=""," ",_xlfn.IFS(E209&lt;F209,Fixtures!$P$10,E209=F209,Fixtures!$P$11,E209&gt;F209,Fixtures!$P$12))</f>
        <v xml:space="preserve"> </v>
      </c>
      <c r="L209" t="str">
        <f>IF(Pruebas!F209&lt;&gt;"",Pruebas!F209,"")</f>
        <v/>
      </c>
      <c r="M209" t="str">
        <f>IF(Pruebas!G209&lt;&gt;"",Pruebas!G209,"")</f>
        <v/>
      </c>
    </row>
    <row r="210" spans="1:13" x14ac:dyDescent="0.25">
      <c r="A210" s="13">
        <v>21</v>
      </c>
      <c r="B210" s="9" t="str">
        <f>Fixtures!B210</f>
        <v>13/01/2024</v>
      </c>
      <c r="C210" s="14" t="str">
        <f t="shared" si="9"/>
        <v>Newcastle United - Manchester City</v>
      </c>
      <c r="D210" s="10" t="str">
        <f>Fixtures!C210</f>
        <v>Newcastle United</v>
      </c>
      <c r="E210" s="17" t="str">
        <f t="shared" si="10"/>
        <v/>
      </c>
      <c r="F210" s="17" t="str">
        <f t="shared" si="11"/>
        <v/>
      </c>
      <c r="G210" s="10" t="str">
        <f>Fixtures!D210</f>
        <v>Manchester City</v>
      </c>
      <c r="H210" t="str">
        <f>_xlfn.XLOOKUP($D210,Fixtures!$L$8:$L$27,Fixtures!$M$8:$M$27," ",0,1)</f>
        <v>St James' Park</v>
      </c>
      <c r="I210" s="12" t="str">
        <f t="array" ref="I210">IF(E210=""," ",_xlfn.IFS(E210&gt;F210,Fixtures!$P$10,E210=F210,Fixtures!$P$11,E210&lt;F210,Fixtures!$P$12))</f>
        <v xml:space="preserve"> </v>
      </c>
      <c r="J210" t="str">
        <f t="array" ref="J210">IF(E210=""," ",_xlfn.IFS(E210&lt;F210,Fixtures!$P$10,E210=F210,Fixtures!$P$11,E210&gt;F210,Fixtures!$P$12))</f>
        <v xml:space="preserve"> </v>
      </c>
      <c r="L210" t="str">
        <f>IF(Pruebas!F210&lt;&gt;"",Pruebas!F210,"")</f>
        <v/>
      </c>
      <c r="M210" t="str">
        <f>IF(Pruebas!G210&lt;&gt;"",Pruebas!G210,"")</f>
        <v/>
      </c>
    </row>
    <row r="211" spans="1:13" x14ac:dyDescent="0.25">
      <c r="A211" s="13">
        <v>21</v>
      </c>
      <c r="B211" s="9" t="str">
        <f>Fixtures!B211</f>
        <v>13/01/2024</v>
      </c>
      <c r="C211" s="14" t="str">
        <f t="shared" si="9"/>
        <v>Sheffield United - West Ham United</v>
      </c>
      <c r="D211" s="10" t="str">
        <f>Fixtures!C211</f>
        <v>Sheffield United</v>
      </c>
      <c r="E211" s="17" t="str">
        <f t="shared" si="10"/>
        <v/>
      </c>
      <c r="F211" s="17" t="str">
        <f t="shared" si="11"/>
        <v/>
      </c>
      <c r="G211" s="10" t="str">
        <f>Fixtures!D211</f>
        <v>West Ham United</v>
      </c>
      <c r="H211" t="str">
        <f>_xlfn.XLOOKUP($D211,Fixtures!$L$8:$L$27,Fixtures!$M$8:$M$27," ",0,1)</f>
        <v>Bramall Lane</v>
      </c>
      <c r="I211" s="12" t="str">
        <f t="array" ref="I211">IF(E211=""," ",_xlfn.IFS(E211&gt;F211,Fixtures!$P$10,E211=F211,Fixtures!$P$11,E211&lt;F211,Fixtures!$P$12))</f>
        <v xml:space="preserve"> </v>
      </c>
      <c r="J211" t="str">
        <f t="array" ref="J211">IF(E211=""," ",_xlfn.IFS(E211&lt;F211,Fixtures!$P$10,E211=F211,Fixtures!$P$11,E211&gt;F211,Fixtures!$P$12))</f>
        <v xml:space="preserve"> </v>
      </c>
      <c r="L211" t="str">
        <f>IF(Pruebas!F211&lt;&gt;"",Pruebas!F211,"")</f>
        <v/>
      </c>
      <c r="M211" t="str">
        <f>IF(Pruebas!G211&lt;&gt;"",Pruebas!G211,"")</f>
        <v/>
      </c>
    </row>
    <row r="212" spans="1:13" x14ac:dyDescent="0.25">
      <c r="A212" s="13">
        <v>22</v>
      </c>
      <c r="B212" s="9" t="str">
        <f>Fixtures!B212</f>
        <v>30/01/2024</v>
      </c>
      <c r="C212" s="14" t="str">
        <f t="shared" si="9"/>
        <v>Nottingham Forest - Arsenal FC</v>
      </c>
      <c r="D212" s="10" t="str">
        <f>Fixtures!C212</f>
        <v>Nottingham Forest</v>
      </c>
      <c r="E212" s="17" t="str">
        <f t="shared" si="10"/>
        <v/>
      </c>
      <c r="F212" s="17" t="str">
        <f t="shared" si="11"/>
        <v/>
      </c>
      <c r="G212" s="10" t="str">
        <f>Fixtures!D212</f>
        <v>Arsenal FC</v>
      </c>
      <c r="H212" t="str">
        <f>_xlfn.XLOOKUP($D212,Fixtures!$L$8:$L$27,Fixtures!$M$8:$M$27," ",0,1)</f>
        <v>City Ground</v>
      </c>
      <c r="I212" s="12" t="str">
        <f t="array" ref="I212">IF(E212=""," ",_xlfn.IFS(E212&gt;F212,Fixtures!$P$10,E212=F212,Fixtures!$P$11,E212&lt;F212,Fixtures!$P$12))</f>
        <v xml:space="preserve"> </v>
      </c>
      <c r="J212" t="str">
        <f t="array" ref="J212">IF(E212=""," ",_xlfn.IFS(E212&lt;F212,Fixtures!$P$10,E212=F212,Fixtures!$P$11,E212&gt;F212,Fixtures!$P$12))</f>
        <v xml:space="preserve"> </v>
      </c>
      <c r="L212" t="str">
        <f>IF(Pruebas!F212&lt;&gt;"",Pruebas!F212,"")</f>
        <v/>
      </c>
      <c r="M212" t="str">
        <f>IF(Pruebas!G212&lt;&gt;"",Pruebas!G212,"")</f>
        <v/>
      </c>
    </row>
    <row r="213" spans="1:13" x14ac:dyDescent="0.25">
      <c r="A213" s="13">
        <v>22</v>
      </c>
      <c r="B213" s="9" t="str">
        <f>Fixtures!B213</f>
        <v>30/01/2024</v>
      </c>
      <c r="C213" s="14" t="str">
        <f t="shared" si="9"/>
        <v>West Ham United - AFC Bournemouth</v>
      </c>
      <c r="D213" s="10" t="str">
        <f>Fixtures!C213</f>
        <v>West Ham United</v>
      </c>
      <c r="E213" s="17" t="str">
        <f t="shared" si="10"/>
        <v/>
      </c>
      <c r="F213" s="17" t="str">
        <f t="shared" si="11"/>
        <v/>
      </c>
      <c r="G213" s="10" t="str">
        <f>Fixtures!D213</f>
        <v>AFC Bournemouth</v>
      </c>
      <c r="H213" t="str">
        <f>_xlfn.XLOOKUP($D213,Fixtures!$L$8:$L$27,Fixtures!$M$8:$M$27," ",0,1)</f>
        <v>London Stadium</v>
      </c>
      <c r="I213" s="12" t="str">
        <f t="array" ref="I213">IF(E213=""," ",_xlfn.IFS(E213&gt;F213,Fixtures!$P$10,E213=F213,Fixtures!$P$11,E213&lt;F213,Fixtures!$P$12))</f>
        <v xml:space="preserve"> </v>
      </c>
      <c r="J213" t="str">
        <f t="array" ref="J213">IF(E213=""," ",_xlfn.IFS(E213&lt;F213,Fixtures!$P$10,E213=F213,Fixtures!$P$11,E213&gt;F213,Fixtures!$P$12))</f>
        <v xml:space="preserve"> </v>
      </c>
      <c r="L213" t="str">
        <f>IF(Pruebas!F213&lt;&gt;"",Pruebas!F213,"")</f>
        <v/>
      </c>
      <c r="M213" t="str">
        <f>IF(Pruebas!G213&lt;&gt;"",Pruebas!G213,"")</f>
        <v/>
      </c>
    </row>
    <row r="214" spans="1:13" x14ac:dyDescent="0.25">
      <c r="A214" s="13">
        <v>22</v>
      </c>
      <c r="B214" s="9" t="str">
        <f>Fixtures!B214</f>
        <v>30/01/2024</v>
      </c>
      <c r="C214" s="14" t="str">
        <f t="shared" si="9"/>
        <v>Luton Town - Brighton &amp; Hove Albion</v>
      </c>
      <c r="D214" s="10" t="str">
        <f>Fixtures!C214</f>
        <v>Luton Town</v>
      </c>
      <c r="E214" s="17" t="str">
        <f t="shared" si="10"/>
        <v/>
      </c>
      <c r="F214" s="17" t="str">
        <f t="shared" si="11"/>
        <v/>
      </c>
      <c r="G214" s="10" t="str">
        <f>Fixtures!D214</f>
        <v>Brighton &amp; Hove Albion</v>
      </c>
      <c r="H214" t="str">
        <f>_xlfn.XLOOKUP($D214,Fixtures!$L$8:$L$27,Fixtures!$M$8:$M$27," ",0,1)</f>
        <v>Kenilworth Road</v>
      </c>
      <c r="I214" s="12" t="str">
        <f t="array" ref="I214">IF(E214=""," ",_xlfn.IFS(E214&gt;F214,Fixtures!$P$10,E214=F214,Fixtures!$P$11,E214&lt;F214,Fixtures!$P$12))</f>
        <v xml:space="preserve"> </v>
      </c>
      <c r="J214" t="str">
        <f t="array" ref="J214">IF(E214=""," ",_xlfn.IFS(E214&lt;F214,Fixtures!$P$10,E214=F214,Fixtures!$P$11,E214&gt;F214,Fixtures!$P$12))</f>
        <v xml:space="preserve"> </v>
      </c>
      <c r="L214" t="str">
        <f>IF(Pruebas!F214&lt;&gt;"",Pruebas!F214,"")</f>
        <v/>
      </c>
      <c r="M214" t="str">
        <f>IF(Pruebas!G214&lt;&gt;"",Pruebas!G214,"")</f>
        <v/>
      </c>
    </row>
    <row r="215" spans="1:13" x14ac:dyDescent="0.25">
      <c r="A215" s="13">
        <v>22</v>
      </c>
      <c r="B215" s="9" t="str">
        <f>Fixtures!B215</f>
        <v>30/01/2024</v>
      </c>
      <c r="C215" s="14" t="str">
        <f t="shared" si="9"/>
        <v>Fulham FC - Everton FC</v>
      </c>
      <c r="D215" s="10" t="str">
        <f>Fixtures!C215</f>
        <v>Fulham FC</v>
      </c>
      <c r="E215" s="17" t="str">
        <f t="shared" si="10"/>
        <v/>
      </c>
      <c r="F215" s="17" t="str">
        <f t="shared" si="11"/>
        <v/>
      </c>
      <c r="G215" s="10" t="str">
        <f>Fixtures!D215</f>
        <v>Everton FC</v>
      </c>
      <c r="H215" t="str">
        <f>_xlfn.XLOOKUP($D215,Fixtures!$L$8:$L$27,Fixtures!$M$8:$M$27," ",0,1)</f>
        <v>Craven Cottage</v>
      </c>
      <c r="I215" s="12" t="str">
        <f t="array" ref="I215">IF(E215=""," ",_xlfn.IFS(E215&gt;F215,Fixtures!$P$10,E215=F215,Fixtures!$P$11,E215&lt;F215,Fixtures!$P$12))</f>
        <v xml:space="preserve"> </v>
      </c>
      <c r="J215" t="str">
        <f t="array" ref="J215">IF(E215=""," ",_xlfn.IFS(E215&lt;F215,Fixtures!$P$10,E215=F215,Fixtures!$P$11,E215&gt;F215,Fixtures!$P$12))</f>
        <v xml:space="preserve"> </v>
      </c>
      <c r="L215" t="str">
        <f>IF(Pruebas!F215&lt;&gt;"",Pruebas!F215,"")</f>
        <v/>
      </c>
      <c r="M215" t="str">
        <f>IF(Pruebas!G215&lt;&gt;"",Pruebas!G215,"")</f>
        <v/>
      </c>
    </row>
    <row r="216" spans="1:13" x14ac:dyDescent="0.25">
      <c r="A216" s="13">
        <v>22</v>
      </c>
      <c r="B216" s="9" t="str">
        <f>Fixtures!B216</f>
        <v>30/01/2024</v>
      </c>
      <c r="C216" s="14" t="str">
        <f t="shared" si="9"/>
        <v>Crystal Palace - Sheffield United</v>
      </c>
      <c r="D216" s="10" t="str">
        <f>Fixtures!C216</f>
        <v>Crystal Palace</v>
      </c>
      <c r="E216" s="17" t="str">
        <f t="shared" si="10"/>
        <v/>
      </c>
      <c r="F216" s="17" t="str">
        <f t="shared" si="11"/>
        <v/>
      </c>
      <c r="G216" s="10" t="str">
        <f>Fixtures!D216</f>
        <v>Sheffield United</v>
      </c>
      <c r="H216" t="str">
        <f>_xlfn.XLOOKUP($D216,Fixtures!$L$8:$L$27,Fixtures!$M$8:$M$27," ",0,1)</f>
        <v>Selhurst Park</v>
      </c>
      <c r="I216" s="12" t="str">
        <f t="array" ref="I216">IF(E216=""," ",_xlfn.IFS(E216&gt;F216,Fixtures!$P$10,E216=F216,Fixtures!$P$11,E216&lt;F216,Fixtures!$P$12))</f>
        <v xml:space="preserve"> </v>
      </c>
      <c r="J216" t="str">
        <f t="array" ref="J216">IF(E216=""," ",_xlfn.IFS(E216&lt;F216,Fixtures!$P$10,E216=F216,Fixtures!$P$11,E216&gt;F216,Fixtures!$P$12))</f>
        <v xml:space="preserve"> </v>
      </c>
      <c r="L216" t="str">
        <f>IF(Pruebas!F216&lt;&gt;"",Pruebas!F216,"")</f>
        <v/>
      </c>
      <c r="M216" t="str">
        <f>IF(Pruebas!G216&lt;&gt;"",Pruebas!G216,"")</f>
        <v/>
      </c>
    </row>
    <row r="217" spans="1:13" x14ac:dyDescent="0.25">
      <c r="A217" s="13">
        <v>22</v>
      </c>
      <c r="B217" s="9" t="str">
        <f>Fixtures!B217</f>
        <v>30/01/2024</v>
      </c>
      <c r="C217" s="14" t="str">
        <f t="shared" si="9"/>
        <v>Aston Villa - Newcastle United</v>
      </c>
      <c r="D217" s="10" t="str">
        <f>Fixtures!C217</f>
        <v>Aston Villa</v>
      </c>
      <c r="E217" s="17" t="str">
        <f t="shared" si="10"/>
        <v/>
      </c>
      <c r="F217" s="17" t="str">
        <f t="shared" si="11"/>
        <v/>
      </c>
      <c r="G217" s="10" t="str">
        <f>Fixtures!D217</f>
        <v>Newcastle United</v>
      </c>
      <c r="H217" t="str">
        <f>_xlfn.XLOOKUP($D217,Fixtures!$L$8:$L$27,Fixtures!$M$8:$M$27," ",0,1)</f>
        <v>Villa Park</v>
      </c>
      <c r="I217" s="12" t="str">
        <f t="array" ref="I217">IF(E217=""," ",_xlfn.IFS(E217&gt;F217,Fixtures!$P$10,E217=F217,Fixtures!$P$11,E217&lt;F217,Fixtures!$P$12))</f>
        <v xml:space="preserve"> </v>
      </c>
      <c r="J217" t="str">
        <f t="array" ref="J217">IF(E217=""," ",_xlfn.IFS(E217&lt;F217,Fixtures!$P$10,E217=F217,Fixtures!$P$11,E217&gt;F217,Fixtures!$P$12))</f>
        <v xml:space="preserve"> </v>
      </c>
      <c r="L217" t="str">
        <f>IF(Pruebas!F217&lt;&gt;"",Pruebas!F217,"")</f>
        <v/>
      </c>
      <c r="M217" t="str">
        <f>IF(Pruebas!G217&lt;&gt;"",Pruebas!G217,"")</f>
        <v/>
      </c>
    </row>
    <row r="218" spans="1:13" x14ac:dyDescent="0.25">
      <c r="A218" s="13">
        <v>22</v>
      </c>
      <c r="B218" s="9" t="str">
        <f>Fixtures!B218</f>
        <v>30/01/2024</v>
      </c>
      <c r="C218" s="14" t="str">
        <f t="shared" si="9"/>
        <v>Tottenham Hotspur - Brentford FC</v>
      </c>
      <c r="D218" s="10" t="str">
        <f>Fixtures!C218</f>
        <v>Tottenham Hotspur</v>
      </c>
      <c r="E218" s="17" t="str">
        <f t="shared" si="10"/>
        <v/>
      </c>
      <c r="F218" s="17" t="str">
        <f t="shared" si="11"/>
        <v/>
      </c>
      <c r="G218" s="10" t="str">
        <f>Fixtures!D218</f>
        <v>Brentford FC</v>
      </c>
      <c r="H218" t="str">
        <f>_xlfn.XLOOKUP($D218,Fixtures!$L$8:$L$27,Fixtures!$M$8:$M$27," ",0,1)</f>
        <v>Tottenham Hotspur Stadium</v>
      </c>
      <c r="I218" s="12" t="str">
        <f t="array" ref="I218">IF(E218=""," ",_xlfn.IFS(E218&gt;F218,Fixtures!$P$10,E218=F218,Fixtures!$P$11,E218&lt;F218,Fixtures!$P$12))</f>
        <v xml:space="preserve"> </v>
      </c>
      <c r="J218" t="str">
        <f t="array" ref="J218">IF(E218=""," ",_xlfn.IFS(E218&lt;F218,Fixtures!$P$10,E218=F218,Fixtures!$P$11,E218&gt;F218,Fixtures!$P$12))</f>
        <v xml:space="preserve"> </v>
      </c>
      <c r="L218" t="str">
        <f>IF(Pruebas!F218&lt;&gt;"",Pruebas!F218,"")</f>
        <v/>
      </c>
      <c r="M218" t="str">
        <f>IF(Pruebas!G218&lt;&gt;"",Pruebas!G218,"")</f>
        <v/>
      </c>
    </row>
    <row r="219" spans="1:13" x14ac:dyDescent="0.25">
      <c r="A219" s="13">
        <v>22</v>
      </c>
      <c r="B219" s="9" t="str">
        <f>Fixtures!B219</f>
        <v>30/01/2024</v>
      </c>
      <c r="C219" s="14" t="str">
        <f t="shared" si="9"/>
        <v>Wolverhampton Wanderers - Manchester United</v>
      </c>
      <c r="D219" s="10" t="str">
        <f>Fixtures!C219</f>
        <v>Wolverhampton Wanderers</v>
      </c>
      <c r="E219" s="17" t="str">
        <f t="shared" si="10"/>
        <v/>
      </c>
      <c r="F219" s="17" t="str">
        <f t="shared" si="11"/>
        <v/>
      </c>
      <c r="G219" s="10" t="str">
        <f>Fixtures!D219</f>
        <v>Manchester United</v>
      </c>
      <c r="H219" t="str">
        <f>_xlfn.XLOOKUP($D219,Fixtures!$L$8:$L$27,Fixtures!$M$8:$M$27," ",0,1)</f>
        <v>Molineux Stadium</v>
      </c>
      <c r="I219" s="12" t="str">
        <f t="array" ref="I219">IF(E219=""," ",_xlfn.IFS(E219&gt;F219,Fixtures!$P$10,E219=F219,Fixtures!$P$11,E219&lt;F219,Fixtures!$P$12))</f>
        <v xml:space="preserve"> </v>
      </c>
      <c r="J219" t="str">
        <f t="array" ref="J219">IF(E219=""," ",_xlfn.IFS(E219&lt;F219,Fixtures!$P$10,E219=F219,Fixtures!$P$11,E219&gt;F219,Fixtures!$P$12))</f>
        <v xml:space="preserve"> </v>
      </c>
      <c r="L219" t="str">
        <f>IF(Pruebas!F219&lt;&gt;"",Pruebas!F219,"")</f>
        <v/>
      </c>
      <c r="M219" t="str">
        <f>IF(Pruebas!G219&lt;&gt;"",Pruebas!G219,"")</f>
        <v/>
      </c>
    </row>
    <row r="220" spans="1:13" x14ac:dyDescent="0.25">
      <c r="A220" s="13">
        <v>22</v>
      </c>
      <c r="B220" s="9" t="str">
        <f>Fixtures!B220</f>
        <v>31/01/2024</v>
      </c>
      <c r="C220" s="14" t="str">
        <f t="shared" si="9"/>
        <v>Manchester City - Burnley FC</v>
      </c>
      <c r="D220" s="10" t="str">
        <f>Fixtures!C220</f>
        <v>Manchester City</v>
      </c>
      <c r="E220" s="17" t="str">
        <f t="shared" si="10"/>
        <v/>
      </c>
      <c r="F220" s="17" t="str">
        <f t="shared" si="11"/>
        <v/>
      </c>
      <c r="G220" s="10" t="str">
        <f>Fixtures!D220</f>
        <v>Burnley FC</v>
      </c>
      <c r="H220" t="str">
        <f>_xlfn.XLOOKUP($D220,Fixtures!$L$8:$L$27,Fixtures!$M$8:$M$27," ",0,1)</f>
        <v>City of Manchester Stadium</v>
      </c>
      <c r="I220" s="12" t="str">
        <f t="array" ref="I220">IF(E220=""," ",_xlfn.IFS(E220&gt;F220,Fixtures!$P$10,E220=F220,Fixtures!$P$11,E220&lt;F220,Fixtures!$P$12))</f>
        <v xml:space="preserve"> </v>
      </c>
      <c r="J220" t="str">
        <f t="array" ref="J220">IF(E220=""," ",_xlfn.IFS(E220&lt;F220,Fixtures!$P$10,E220=F220,Fixtures!$P$11,E220&gt;F220,Fixtures!$P$12))</f>
        <v xml:space="preserve"> </v>
      </c>
      <c r="L220" t="str">
        <f>IF(Pruebas!F220&lt;&gt;"",Pruebas!F220,"")</f>
        <v/>
      </c>
      <c r="M220" t="str">
        <f>IF(Pruebas!G220&lt;&gt;"",Pruebas!G220,"")</f>
        <v/>
      </c>
    </row>
    <row r="221" spans="1:13" x14ac:dyDescent="0.25">
      <c r="A221" s="13">
        <v>22</v>
      </c>
      <c r="B221" s="9" t="str">
        <f>Fixtures!B221</f>
        <v>31/01/2024</v>
      </c>
      <c r="C221" s="14" t="str">
        <f t="shared" si="9"/>
        <v>Liverpool FC - Chelsea FC</v>
      </c>
      <c r="D221" s="10" t="str">
        <f>Fixtures!C221</f>
        <v>Liverpool FC</v>
      </c>
      <c r="E221" s="17" t="str">
        <f t="shared" si="10"/>
        <v/>
      </c>
      <c r="F221" s="17" t="str">
        <f t="shared" si="11"/>
        <v/>
      </c>
      <c r="G221" s="10" t="str">
        <f>Fixtures!D221</f>
        <v>Chelsea FC</v>
      </c>
      <c r="H221" t="str">
        <f>_xlfn.XLOOKUP($D221,Fixtures!$L$8:$L$27,Fixtures!$M$8:$M$27," ",0,1)</f>
        <v>Anfield</v>
      </c>
      <c r="I221" s="12" t="str">
        <f t="array" ref="I221">IF(E221=""," ",_xlfn.IFS(E221&gt;F221,Fixtures!$P$10,E221=F221,Fixtures!$P$11,E221&lt;F221,Fixtures!$P$12))</f>
        <v xml:space="preserve"> </v>
      </c>
      <c r="J221" t="str">
        <f t="array" ref="J221">IF(E221=""," ",_xlfn.IFS(E221&lt;F221,Fixtures!$P$10,E221=F221,Fixtures!$P$11,E221&gt;F221,Fixtures!$P$12))</f>
        <v xml:space="preserve"> </v>
      </c>
      <c r="L221" t="str">
        <f>IF(Pruebas!F221&lt;&gt;"",Pruebas!F221,"")</f>
        <v/>
      </c>
      <c r="M221" t="str">
        <f>IF(Pruebas!G221&lt;&gt;"",Pruebas!G221,"")</f>
        <v/>
      </c>
    </row>
    <row r="222" spans="1:13" x14ac:dyDescent="0.25">
      <c r="A222" s="13">
        <v>23</v>
      </c>
      <c r="B222" s="9" t="str">
        <f>Fixtures!B222</f>
        <v>03/02/2024</v>
      </c>
      <c r="C222" s="14" t="str">
        <f t="shared" si="9"/>
        <v>AFC Bournemouth - Nottingham Forest</v>
      </c>
      <c r="D222" s="10" t="str">
        <f>Fixtures!C222</f>
        <v>AFC Bournemouth</v>
      </c>
      <c r="E222" s="17" t="str">
        <f t="shared" si="10"/>
        <v/>
      </c>
      <c r="F222" s="17" t="str">
        <f t="shared" si="11"/>
        <v/>
      </c>
      <c r="G222" s="10" t="str">
        <f>Fixtures!D222</f>
        <v>Nottingham Forest</v>
      </c>
      <c r="H222" t="str">
        <f>_xlfn.XLOOKUP($D222,Fixtures!$L$8:$L$27,Fixtures!$M$8:$M$27," ",0,1)</f>
        <v>Dean Court</v>
      </c>
      <c r="I222" s="12" t="str">
        <f t="array" ref="I222">IF(E222=""," ",_xlfn.IFS(E222&gt;F222,Fixtures!$P$10,E222=F222,Fixtures!$P$11,E222&lt;F222,Fixtures!$P$12))</f>
        <v xml:space="preserve"> </v>
      </c>
      <c r="J222" t="str">
        <f t="array" ref="J222">IF(E222=""," ",_xlfn.IFS(E222&lt;F222,Fixtures!$P$10,E222=F222,Fixtures!$P$11,E222&gt;F222,Fixtures!$P$12))</f>
        <v xml:space="preserve"> </v>
      </c>
      <c r="L222" t="str">
        <f>IF(Pruebas!F222&lt;&gt;"",Pruebas!F222,"")</f>
        <v/>
      </c>
      <c r="M222" t="str">
        <f>IF(Pruebas!G222&lt;&gt;"",Pruebas!G222,"")</f>
        <v/>
      </c>
    </row>
    <row r="223" spans="1:13" x14ac:dyDescent="0.25">
      <c r="A223" s="13">
        <v>23</v>
      </c>
      <c r="B223" s="9" t="str">
        <f>Fixtures!B223</f>
        <v>03/02/2024</v>
      </c>
      <c r="C223" s="14" t="str">
        <f t="shared" si="9"/>
        <v>Arsenal FC - Liverpool FC</v>
      </c>
      <c r="D223" s="10" t="str">
        <f>Fixtures!C223</f>
        <v>Arsenal FC</v>
      </c>
      <c r="E223" s="17" t="str">
        <f t="shared" si="10"/>
        <v/>
      </c>
      <c r="F223" s="17" t="str">
        <f t="shared" si="11"/>
        <v/>
      </c>
      <c r="G223" s="10" t="str">
        <f>Fixtures!D223</f>
        <v>Liverpool FC</v>
      </c>
      <c r="H223" t="str">
        <f>_xlfn.XLOOKUP($D223,Fixtures!$L$8:$L$27,Fixtures!$M$8:$M$27," ",0,1)</f>
        <v>Emirates Stadium</v>
      </c>
      <c r="I223" s="12" t="str">
        <f t="array" ref="I223">IF(E223=""," ",_xlfn.IFS(E223&gt;F223,Fixtures!$P$10,E223=F223,Fixtures!$P$11,E223&lt;F223,Fixtures!$P$12))</f>
        <v xml:space="preserve"> </v>
      </c>
      <c r="J223" t="str">
        <f t="array" ref="J223">IF(E223=""," ",_xlfn.IFS(E223&lt;F223,Fixtures!$P$10,E223=F223,Fixtures!$P$11,E223&gt;F223,Fixtures!$P$12))</f>
        <v xml:space="preserve"> </v>
      </c>
      <c r="L223" t="str">
        <f>IF(Pruebas!F223&lt;&gt;"",Pruebas!F223,"")</f>
        <v/>
      </c>
      <c r="M223" t="str">
        <f>IF(Pruebas!G223&lt;&gt;"",Pruebas!G223,"")</f>
        <v/>
      </c>
    </row>
    <row r="224" spans="1:13" x14ac:dyDescent="0.25">
      <c r="A224" s="13">
        <v>23</v>
      </c>
      <c r="B224" s="9" t="str">
        <f>Fixtures!B224</f>
        <v>03/02/2024</v>
      </c>
      <c r="C224" s="14" t="str">
        <f t="shared" si="9"/>
        <v>Brentford FC - Manchester City</v>
      </c>
      <c r="D224" s="10" t="str">
        <f>Fixtures!C224</f>
        <v>Brentford FC</v>
      </c>
      <c r="E224" s="17" t="str">
        <f t="shared" si="10"/>
        <v/>
      </c>
      <c r="F224" s="17" t="str">
        <f t="shared" si="11"/>
        <v/>
      </c>
      <c r="G224" s="10" t="str">
        <f>Fixtures!D224</f>
        <v>Manchester City</v>
      </c>
      <c r="H224" t="str">
        <f>_xlfn.XLOOKUP($D224,Fixtures!$L$8:$L$27,Fixtures!$M$8:$M$27," ",0,1)</f>
        <v>Brentford Community Stadium</v>
      </c>
      <c r="I224" s="12" t="str">
        <f t="array" ref="I224">IF(E224=""," ",_xlfn.IFS(E224&gt;F224,Fixtures!$P$10,E224=F224,Fixtures!$P$11,E224&lt;F224,Fixtures!$P$12))</f>
        <v xml:space="preserve"> </v>
      </c>
      <c r="J224" t="str">
        <f t="array" ref="J224">IF(E224=""," ",_xlfn.IFS(E224&lt;F224,Fixtures!$P$10,E224=F224,Fixtures!$P$11,E224&gt;F224,Fixtures!$P$12))</f>
        <v xml:space="preserve"> </v>
      </c>
      <c r="L224" t="str">
        <f>IF(Pruebas!F224&lt;&gt;"",Pruebas!F224,"")</f>
        <v/>
      </c>
      <c r="M224" t="str">
        <f>IF(Pruebas!G224&lt;&gt;"",Pruebas!G224,"")</f>
        <v/>
      </c>
    </row>
    <row r="225" spans="1:13" x14ac:dyDescent="0.25">
      <c r="A225" s="13">
        <v>23</v>
      </c>
      <c r="B225" s="9" t="str">
        <f>Fixtures!B225</f>
        <v>03/02/2024</v>
      </c>
      <c r="C225" s="14" t="str">
        <f t="shared" si="9"/>
        <v>Brighton &amp; Hove Albion - Crystal Palace</v>
      </c>
      <c r="D225" s="10" t="str">
        <f>Fixtures!C225</f>
        <v>Brighton &amp; Hove Albion</v>
      </c>
      <c r="E225" s="17" t="str">
        <f t="shared" si="10"/>
        <v/>
      </c>
      <c r="F225" s="17" t="str">
        <f t="shared" si="11"/>
        <v/>
      </c>
      <c r="G225" s="10" t="str">
        <f>Fixtures!D225</f>
        <v>Crystal Palace</v>
      </c>
      <c r="H225" t="str">
        <f>_xlfn.XLOOKUP($D225,Fixtures!$L$8:$L$27,Fixtures!$M$8:$M$27," ",0,1)</f>
        <v>Falmer Stadium</v>
      </c>
      <c r="I225" s="12" t="str">
        <f t="array" ref="I225">IF(E225=""," ",_xlfn.IFS(E225&gt;F225,Fixtures!$P$10,E225=F225,Fixtures!$P$11,E225&lt;F225,Fixtures!$P$12))</f>
        <v xml:space="preserve"> </v>
      </c>
      <c r="J225" t="str">
        <f t="array" ref="J225">IF(E225=""," ",_xlfn.IFS(E225&lt;F225,Fixtures!$P$10,E225=F225,Fixtures!$P$11,E225&gt;F225,Fixtures!$P$12))</f>
        <v xml:space="preserve"> </v>
      </c>
      <c r="L225" t="str">
        <f>IF(Pruebas!F225&lt;&gt;"",Pruebas!F225,"")</f>
        <v/>
      </c>
      <c r="M225" t="str">
        <f>IF(Pruebas!G225&lt;&gt;"",Pruebas!G225,"")</f>
        <v/>
      </c>
    </row>
    <row r="226" spans="1:13" x14ac:dyDescent="0.25">
      <c r="A226" s="13">
        <v>23</v>
      </c>
      <c r="B226" s="9" t="str">
        <f>Fixtures!B226</f>
        <v>03/02/2024</v>
      </c>
      <c r="C226" s="14" t="str">
        <f t="shared" si="9"/>
        <v>Burnley FC - Fulham FC</v>
      </c>
      <c r="D226" s="10" t="str">
        <f>Fixtures!C226</f>
        <v>Burnley FC</v>
      </c>
      <c r="E226" s="17" t="str">
        <f t="shared" si="10"/>
        <v/>
      </c>
      <c r="F226" s="17" t="str">
        <f t="shared" si="11"/>
        <v/>
      </c>
      <c r="G226" s="10" t="str">
        <f>Fixtures!D226</f>
        <v>Fulham FC</v>
      </c>
      <c r="H226" t="str">
        <f>_xlfn.XLOOKUP($D226,Fixtures!$L$8:$L$27,Fixtures!$M$8:$M$27," ",0,1)</f>
        <v>Turf Moor</v>
      </c>
      <c r="I226" s="12" t="str">
        <f t="array" ref="I226">IF(E226=""," ",_xlfn.IFS(E226&gt;F226,Fixtures!$P$10,E226=F226,Fixtures!$P$11,E226&lt;F226,Fixtures!$P$12))</f>
        <v xml:space="preserve"> </v>
      </c>
      <c r="J226" t="str">
        <f t="array" ref="J226">IF(E226=""," ",_xlfn.IFS(E226&lt;F226,Fixtures!$P$10,E226=F226,Fixtures!$P$11,E226&gt;F226,Fixtures!$P$12))</f>
        <v xml:space="preserve"> </v>
      </c>
      <c r="L226" t="str">
        <f>IF(Pruebas!F226&lt;&gt;"",Pruebas!F226,"")</f>
        <v/>
      </c>
      <c r="M226" t="str">
        <f>IF(Pruebas!G226&lt;&gt;"",Pruebas!G226,"")</f>
        <v/>
      </c>
    </row>
    <row r="227" spans="1:13" x14ac:dyDescent="0.25">
      <c r="A227" s="13">
        <v>23</v>
      </c>
      <c r="B227" s="9" t="str">
        <f>Fixtures!B227</f>
        <v>03/02/2024</v>
      </c>
      <c r="C227" s="14" t="str">
        <f t="shared" si="9"/>
        <v>Chelsea FC - Wolverhampton Wanderers</v>
      </c>
      <c r="D227" s="10" t="str">
        <f>Fixtures!C227</f>
        <v>Chelsea FC</v>
      </c>
      <c r="E227" s="17" t="str">
        <f t="shared" si="10"/>
        <v/>
      </c>
      <c r="F227" s="17" t="str">
        <f t="shared" si="11"/>
        <v/>
      </c>
      <c r="G227" s="10" t="str">
        <f>Fixtures!D227</f>
        <v>Wolverhampton Wanderers</v>
      </c>
      <c r="H227" t="str">
        <f>_xlfn.XLOOKUP($D227,Fixtures!$L$8:$L$27,Fixtures!$M$8:$M$27," ",0,1)</f>
        <v>Stamford Bridge</v>
      </c>
      <c r="I227" s="12" t="str">
        <f t="array" ref="I227">IF(E227=""," ",_xlfn.IFS(E227&gt;F227,Fixtures!$P$10,E227=F227,Fixtures!$P$11,E227&lt;F227,Fixtures!$P$12))</f>
        <v xml:space="preserve"> </v>
      </c>
      <c r="J227" t="str">
        <f t="array" ref="J227">IF(E227=""," ",_xlfn.IFS(E227&lt;F227,Fixtures!$P$10,E227=F227,Fixtures!$P$11,E227&gt;F227,Fixtures!$P$12))</f>
        <v xml:space="preserve"> </v>
      </c>
      <c r="L227" t="str">
        <f>IF(Pruebas!F227&lt;&gt;"",Pruebas!F227,"")</f>
        <v/>
      </c>
      <c r="M227" t="str">
        <f>IF(Pruebas!G227&lt;&gt;"",Pruebas!G227,"")</f>
        <v/>
      </c>
    </row>
    <row r="228" spans="1:13" x14ac:dyDescent="0.25">
      <c r="A228" s="13">
        <v>23</v>
      </c>
      <c r="B228" s="9" t="str">
        <f>Fixtures!B228</f>
        <v>03/02/2024</v>
      </c>
      <c r="C228" s="14" t="str">
        <f t="shared" si="9"/>
        <v>Everton FC - Tottenham Hotspur</v>
      </c>
      <c r="D228" s="10" t="str">
        <f>Fixtures!C228</f>
        <v>Everton FC</v>
      </c>
      <c r="E228" s="17" t="str">
        <f t="shared" si="10"/>
        <v/>
      </c>
      <c r="F228" s="17" t="str">
        <f t="shared" si="11"/>
        <v/>
      </c>
      <c r="G228" s="10" t="str">
        <f>Fixtures!D228</f>
        <v>Tottenham Hotspur</v>
      </c>
      <c r="H228" t="str">
        <f>_xlfn.XLOOKUP($D228,Fixtures!$L$8:$L$27,Fixtures!$M$8:$M$27," ",0,1)</f>
        <v>Goodison Park</v>
      </c>
      <c r="I228" s="12" t="str">
        <f t="array" ref="I228">IF(E228=""," ",_xlfn.IFS(E228&gt;F228,Fixtures!$P$10,E228=F228,Fixtures!$P$11,E228&lt;F228,Fixtures!$P$12))</f>
        <v xml:space="preserve"> </v>
      </c>
      <c r="J228" t="str">
        <f t="array" ref="J228">IF(E228=""," ",_xlfn.IFS(E228&lt;F228,Fixtures!$P$10,E228=F228,Fixtures!$P$11,E228&gt;F228,Fixtures!$P$12))</f>
        <v xml:space="preserve"> </v>
      </c>
      <c r="L228" t="str">
        <f>IF(Pruebas!F228&lt;&gt;"",Pruebas!F228,"")</f>
        <v/>
      </c>
      <c r="M228" t="str">
        <f>IF(Pruebas!G228&lt;&gt;"",Pruebas!G228,"")</f>
        <v/>
      </c>
    </row>
    <row r="229" spans="1:13" x14ac:dyDescent="0.25">
      <c r="A229" s="13">
        <v>23</v>
      </c>
      <c r="B229" s="9" t="str">
        <f>Fixtures!B229</f>
        <v>03/02/2024</v>
      </c>
      <c r="C229" s="14" t="str">
        <f t="shared" si="9"/>
        <v>Manchester United - West Ham United</v>
      </c>
      <c r="D229" s="10" t="str">
        <f>Fixtures!C229</f>
        <v>Manchester United</v>
      </c>
      <c r="E229" s="17" t="str">
        <f t="shared" si="10"/>
        <v/>
      </c>
      <c r="F229" s="17" t="str">
        <f t="shared" si="11"/>
        <v/>
      </c>
      <c r="G229" s="10" t="str">
        <f>Fixtures!D229</f>
        <v>West Ham United</v>
      </c>
      <c r="H229" t="str">
        <f>_xlfn.XLOOKUP($D229,Fixtures!$L$8:$L$27,Fixtures!$M$8:$M$27," ",0,1)</f>
        <v>Old Trafford</v>
      </c>
      <c r="I229" s="12" t="str">
        <f t="array" ref="I229">IF(E229=""," ",_xlfn.IFS(E229&gt;F229,Fixtures!$P$10,E229=F229,Fixtures!$P$11,E229&lt;F229,Fixtures!$P$12))</f>
        <v xml:space="preserve"> </v>
      </c>
      <c r="J229" t="str">
        <f t="array" ref="J229">IF(E229=""," ",_xlfn.IFS(E229&lt;F229,Fixtures!$P$10,E229=F229,Fixtures!$P$11,E229&gt;F229,Fixtures!$P$12))</f>
        <v xml:space="preserve"> </v>
      </c>
      <c r="L229" t="str">
        <f>IF(Pruebas!F229&lt;&gt;"",Pruebas!F229,"")</f>
        <v/>
      </c>
      <c r="M229" t="str">
        <f>IF(Pruebas!G229&lt;&gt;"",Pruebas!G229,"")</f>
        <v/>
      </c>
    </row>
    <row r="230" spans="1:13" x14ac:dyDescent="0.25">
      <c r="A230" s="13">
        <v>23</v>
      </c>
      <c r="B230" s="9" t="str">
        <f>Fixtures!B230</f>
        <v>03/02/2024</v>
      </c>
      <c r="C230" s="14" t="str">
        <f t="shared" si="9"/>
        <v>Newcastle United - Luton Town</v>
      </c>
      <c r="D230" s="10" t="str">
        <f>Fixtures!C230</f>
        <v>Newcastle United</v>
      </c>
      <c r="E230" s="17" t="str">
        <f t="shared" si="10"/>
        <v/>
      </c>
      <c r="F230" s="17" t="str">
        <f t="shared" si="11"/>
        <v/>
      </c>
      <c r="G230" s="10" t="str">
        <f>Fixtures!D230</f>
        <v>Luton Town</v>
      </c>
      <c r="H230" t="str">
        <f>_xlfn.XLOOKUP($D230,Fixtures!$L$8:$L$27,Fixtures!$M$8:$M$27," ",0,1)</f>
        <v>St James' Park</v>
      </c>
      <c r="I230" s="12" t="str">
        <f t="array" ref="I230">IF(E230=""," ",_xlfn.IFS(E230&gt;F230,Fixtures!$P$10,E230=F230,Fixtures!$P$11,E230&lt;F230,Fixtures!$P$12))</f>
        <v xml:space="preserve"> </v>
      </c>
      <c r="J230" t="str">
        <f t="array" ref="J230">IF(E230=""," ",_xlfn.IFS(E230&lt;F230,Fixtures!$P$10,E230=F230,Fixtures!$P$11,E230&gt;F230,Fixtures!$P$12))</f>
        <v xml:space="preserve"> </v>
      </c>
      <c r="L230" t="str">
        <f>IF(Pruebas!F230&lt;&gt;"",Pruebas!F230,"")</f>
        <v/>
      </c>
      <c r="M230" t="str">
        <f>IF(Pruebas!G230&lt;&gt;"",Pruebas!G230,"")</f>
        <v/>
      </c>
    </row>
    <row r="231" spans="1:13" x14ac:dyDescent="0.25">
      <c r="A231" s="13">
        <v>23</v>
      </c>
      <c r="B231" s="9" t="str">
        <f>Fixtures!B231</f>
        <v>03/02/2024</v>
      </c>
      <c r="C231" s="14" t="str">
        <f t="shared" si="9"/>
        <v>Sheffield United - Aston Villa</v>
      </c>
      <c r="D231" s="10" t="str">
        <f>Fixtures!C231</f>
        <v>Sheffield United</v>
      </c>
      <c r="E231" s="17" t="str">
        <f t="shared" si="10"/>
        <v/>
      </c>
      <c r="F231" s="17" t="str">
        <f t="shared" si="11"/>
        <v/>
      </c>
      <c r="G231" s="10" t="str">
        <f>Fixtures!D231</f>
        <v>Aston Villa</v>
      </c>
      <c r="H231" t="str">
        <f>_xlfn.XLOOKUP($D231,Fixtures!$L$8:$L$27,Fixtures!$M$8:$M$27," ",0,1)</f>
        <v>Bramall Lane</v>
      </c>
      <c r="I231" s="12" t="str">
        <f t="array" ref="I231">IF(E231=""," ",_xlfn.IFS(E231&gt;F231,Fixtures!$P$10,E231=F231,Fixtures!$P$11,E231&lt;F231,Fixtures!$P$12))</f>
        <v xml:space="preserve"> </v>
      </c>
      <c r="J231" t="str">
        <f t="array" ref="J231">IF(E231=""," ",_xlfn.IFS(E231&lt;F231,Fixtures!$P$10,E231=F231,Fixtures!$P$11,E231&gt;F231,Fixtures!$P$12))</f>
        <v xml:space="preserve"> </v>
      </c>
      <c r="L231" t="str">
        <f>IF(Pruebas!F231&lt;&gt;"",Pruebas!F231,"")</f>
        <v/>
      </c>
      <c r="M231" t="str">
        <f>IF(Pruebas!G231&lt;&gt;"",Pruebas!G231,"")</f>
        <v/>
      </c>
    </row>
    <row r="232" spans="1:13" x14ac:dyDescent="0.25">
      <c r="A232" s="13">
        <v>24</v>
      </c>
      <c r="B232" s="9" t="str">
        <f>Fixtures!B232</f>
        <v>10/02/2024</v>
      </c>
      <c r="C232" s="14" t="str">
        <f t="shared" si="9"/>
        <v>Aston Villa - Manchester United</v>
      </c>
      <c r="D232" s="10" t="str">
        <f>Fixtures!C232</f>
        <v>Aston Villa</v>
      </c>
      <c r="E232" s="17" t="str">
        <f t="shared" si="10"/>
        <v/>
      </c>
      <c r="F232" s="17" t="str">
        <f t="shared" si="11"/>
        <v/>
      </c>
      <c r="G232" s="10" t="str">
        <f>Fixtures!D232</f>
        <v>Manchester United</v>
      </c>
      <c r="H232" t="str">
        <f>_xlfn.XLOOKUP($D232,Fixtures!$L$8:$L$27,Fixtures!$M$8:$M$27," ",0,1)</f>
        <v>Villa Park</v>
      </c>
      <c r="I232" s="12" t="str">
        <f t="array" ref="I232">IF(E232=""," ",_xlfn.IFS(E232&gt;F232,Fixtures!$P$10,E232=F232,Fixtures!$P$11,E232&lt;F232,Fixtures!$P$12))</f>
        <v xml:space="preserve"> </v>
      </c>
      <c r="J232" t="str">
        <f t="array" ref="J232">IF(E232=""," ",_xlfn.IFS(E232&lt;F232,Fixtures!$P$10,E232=F232,Fixtures!$P$11,E232&gt;F232,Fixtures!$P$12))</f>
        <v xml:space="preserve"> </v>
      </c>
      <c r="L232" t="str">
        <f>IF(Pruebas!F232&lt;&gt;"",Pruebas!F232,"")</f>
        <v/>
      </c>
      <c r="M232" t="str">
        <f>IF(Pruebas!G232&lt;&gt;"",Pruebas!G232,"")</f>
        <v/>
      </c>
    </row>
    <row r="233" spans="1:13" x14ac:dyDescent="0.25">
      <c r="A233" s="13">
        <v>24</v>
      </c>
      <c r="B233" s="9" t="str">
        <f>Fixtures!B233</f>
        <v>10/02/2024</v>
      </c>
      <c r="C233" s="14" t="str">
        <f t="shared" si="9"/>
        <v>Crystal Palace - Chelsea FC</v>
      </c>
      <c r="D233" s="10" t="str">
        <f>Fixtures!C233</f>
        <v>Crystal Palace</v>
      </c>
      <c r="E233" s="17" t="str">
        <f t="shared" si="10"/>
        <v/>
      </c>
      <c r="F233" s="17" t="str">
        <f t="shared" si="11"/>
        <v/>
      </c>
      <c r="G233" s="10" t="str">
        <f>Fixtures!D233</f>
        <v>Chelsea FC</v>
      </c>
      <c r="H233" t="str">
        <f>_xlfn.XLOOKUP($D233,Fixtures!$L$8:$L$27,Fixtures!$M$8:$M$27," ",0,1)</f>
        <v>Selhurst Park</v>
      </c>
      <c r="I233" s="12" t="str">
        <f t="array" ref="I233">IF(E233=""," ",_xlfn.IFS(E233&gt;F233,Fixtures!$P$10,E233=F233,Fixtures!$P$11,E233&lt;F233,Fixtures!$P$12))</f>
        <v xml:space="preserve"> </v>
      </c>
      <c r="J233" t="str">
        <f t="array" ref="J233">IF(E233=""," ",_xlfn.IFS(E233&lt;F233,Fixtures!$P$10,E233=F233,Fixtures!$P$11,E233&gt;F233,Fixtures!$P$12))</f>
        <v xml:space="preserve"> </v>
      </c>
      <c r="L233" t="str">
        <f>IF(Pruebas!F233&lt;&gt;"",Pruebas!F233,"")</f>
        <v/>
      </c>
      <c r="M233" t="str">
        <f>IF(Pruebas!G233&lt;&gt;"",Pruebas!G233,"")</f>
        <v/>
      </c>
    </row>
    <row r="234" spans="1:13" x14ac:dyDescent="0.25">
      <c r="A234" s="13">
        <v>24</v>
      </c>
      <c r="B234" s="9" t="str">
        <f>Fixtures!B234</f>
        <v>10/02/2024</v>
      </c>
      <c r="C234" s="14" t="str">
        <f t="shared" si="9"/>
        <v>Fulham FC - AFC Bournemouth</v>
      </c>
      <c r="D234" s="10" t="str">
        <f>Fixtures!C234</f>
        <v>Fulham FC</v>
      </c>
      <c r="E234" s="17" t="str">
        <f t="shared" si="10"/>
        <v/>
      </c>
      <c r="F234" s="17" t="str">
        <f t="shared" si="11"/>
        <v/>
      </c>
      <c r="G234" s="10" t="str">
        <f>Fixtures!D234</f>
        <v>AFC Bournemouth</v>
      </c>
      <c r="H234" t="str">
        <f>_xlfn.XLOOKUP($D234,Fixtures!$L$8:$L$27,Fixtures!$M$8:$M$27," ",0,1)</f>
        <v>Craven Cottage</v>
      </c>
      <c r="I234" s="12" t="str">
        <f t="array" ref="I234">IF(E234=""," ",_xlfn.IFS(E234&gt;F234,Fixtures!$P$10,E234=F234,Fixtures!$P$11,E234&lt;F234,Fixtures!$P$12))</f>
        <v xml:space="preserve"> </v>
      </c>
      <c r="J234" t="str">
        <f t="array" ref="J234">IF(E234=""," ",_xlfn.IFS(E234&lt;F234,Fixtures!$P$10,E234=F234,Fixtures!$P$11,E234&gt;F234,Fixtures!$P$12))</f>
        <v xml:space="preserve"> </v>
      </c>
      <c r="L234" t="str">
        <f>IF(Pruebas!F234&lt;&gt;"",Pruebas!F234,"")</f>
        <v/>
      </c>
      <c r="M234" t="str">
        <f>IF(Pruebas!G234&lt;&gt;"",Pruebas!G234,"")</f>
        <v/>
      </c>
    </row>
    <row r="235" spans="1:13" x14ac:dyDescent="0.25">
      <c r="A235" s="13">
        <v>24</v>
      </c>
      <c r="B235" s="9" t="str">
        <f>Fixtures!B235</f>
        <v>10/02/2024</v>
      </c>
      <c r="C235" s="14" t="str">
        <f t="shared" si="9"/>
        <v>Liverpool FC - Burnley FC</v>
      </c>
      <c r="D235" s="10" t="str">
        <f>Fixtures!C235</f>
        <v>Liverpool FC</v>
      </c>
      <c r="E235" s="17" t="str">
        <f t="shared" si="10"/>
        <v/>
      </c>
      <c r="F235" s="17" t="str">
        <f t="shared" si="11"/>
        <v/>
      </c>
      <c r="G235" s="10" t="str">
        <f>Fixtures!D235</f>
        <v>Burnley FC</v>
      </c>
      <c r="H235" t="str">
        <f>_xlfn.XLOOKUP($D235,Fixtures!$L$8:$L$27,Fixtures!$M$8:$M$27," ",0,1)</f>
        <v>Anfield</v>
      </c>
      <c r="I235" s="12" t="str">
        <f t="array" ref="I235">IF(E235=""," ",_xlfn.IFS(E235&gt;F235,Fixtures!$P$10,E235=F235,Fixtures!$P$11,E235&lt;F235,Fixtures!$P$12))</f>
        <v xml:space="preserve"> </v>
      </c>
      <c r="J235" t="str">
        <f t="array" ref="J235">IF(E235=""," ",_xlfn.IFS(E235&lt;F235,Fixtures!$P$10,E235=F235,Fixtures!$P$11,E235&gt;F235,Fixtures!$P$12))</f>
        <v xml:space="preserve"> </v>
      </c>
      <c r="L235" t="str">
        <f>IF(Pruebas!F235&lt;&gt;"",Pruebas!F235,"")</f>
        <v/>
      </c>
      <c r="M235" t="str">
        <f>IF(Pruebas!G235&lt;&gt;"",Pruebas!G235,"")</f>
        <v/>
      </c>
    </row>
    <row r="236" spans="1:13" x14ac:dyDescent="0.25">
      <c r="A236" s="13">
        <v>24</v>
      </c>
      <c r="B236" s="9" t="str">
        <f>Fixtures!B236</f>
        <v>10/02/2024</v>
      </c>
      <c r="C236" s="14" t="str">
        <f t="shared" si="9"/>
        <v>Luton Town - Sheffield United</v>
      </c>
      <c r="D236" s="10" t="str">
        <f>Fixtures!C236</f>
        <v>Luton Town</v>
      </c>
      <c r="E236" s="17" t="str">
        <f t="shared" si="10"/>
        <v/>
      </c>
      <c r="F236" s="17" t="str">
        <f t="shared" si="11"/>
        <v/>
      </c>
      <c r="G236" s="10" t="str">
        <f>Fixtures!D236</f>
        <v>Sheffield United</v>
      </c>
      <c r="H236" t="str">
        <f>_xlfn.XLOOKUP($D236,Fixtures!$L$8:$L$27,Fixtures!$M$8:$M$27," ",0,1)</f>
        <v>Kenilworth Road</v>
      </c>
      <c r="I236" s="12" t="str">
        <f t="array" ref="I236">IF(E236=""," ",_xlfn.IFS(E236&gt;F236,Fixtures!$P$10,E236=F236,Fixtures!$P$11,E236&lt;F236,Fixtures!$P$12))</f>
        <v xml:space="preserve"> </v>
      </c>
      <c r="J236" t="str">
        <f t="array" ref="J236">IF(E236=""," ",_xlfn.IFS(E236&lt;F236,Fixtures!$P$10,E236=F236,Fixtures!$P$11,E236&gt;F236,Fixtures!$P$12))</f>
        <v xml:space="preserve"> </v>
      </c>
      <c r="L236" t="str">
        <f>IF(Pruebas!F236&lt;&gt;"",Pruebas!F236,"")</f>
        <v/>
      </c>
      <c r="M236" t="str">
        <f>IF(Pruebas!G236&lt;&gt;"",Pruebas!G236,"")</f>
        <v/>
      </c>
    </row>
    <row r="237" spans="1:13" x14ac:dyDescent="0.25">
      <c r="A237" s="13">
        <v>24</v>
      </c>
      <c r="B237" s="9" t="str">
        <f>Fixtures!B237</f>
        <v>10/02/2024</v>
      </c>
      <c r="C237" s="14" t="str">
        <f t="shared" si="9"/>
        <v>Manchester City - Everton FC</v>
      </c>
      <c r="D237" s="10" t="str">
        <f>Fixtures!C237</f>
        <v>Manchester City</v>
      </c>
      <c r="E237" s="17" t="str">
        <f t="shared" si="10"/>
        <v/>
      </c>
      <c r="F237" s="17" t="str">
        <f t="shared" si="11"/>
        <v/>
      </c>
      <c r="G237" s="10" t="str">
        <f>Fixtures!D237</f>
        <v>Everton FC</v>
      </c>
      <c r="H237" t="str">
        <f>_xlfn.XLOOKUP($D237,Fixtures!$L$8:$L$27,Fixtures!$M$8:$M$27," ",0,1)</f>
        <v>City of Manchester Stadium</v>
      </c>
      <c r="I237" s="12" t="str">
        <f t="array" ref="I237">IF(E237=""," ",_xlfn.IFS(E237&gt;F237,Fixtures!$P$10,E237=F237,Fixtures!$P$11,E237&lt;F237,Fixtures!$P$12))</f>
        <v xml:space="preserve"> </v>
      </c>
      <c r="J237" t="str">
        <f t="array" ref="J237">IF(E237=""," ",_xlfn.IFS(E237&lt;F237,Fixtures!$P$10,E237=F237,Fixtures!$P$11,E237&gt;F237,Fixtures!$P$12))</f>
        <v xml:space="preserve"> </v>
      </c>
      <c r="L237" t="str">
        <f>IF(Pruebas!F237&lt;&gt;"",Pruebas!F237,"")</f>
        <v/>
      </c>
      <c r="M237" t="str">
        <f>IF(Pruebas!G237&lt;&gt;"",Pruebas!G237,"")</f>
        <v/>
      </c>
    </row>
    <row r="238" spans="1:13" x14ac:dyDescent="0.25">
      <c r="A238" s="13">
        <v>24</v>
      </c>
      <c r="B238" s="9" t="str">
        <f>Fixtures!B238</f>
        <v>10/02/2024</v>
      </c>
      <c r="C238" s="14" t="str">
        <f t="shared" si="9"/>
        <v>Nottingham Forest - Newcastle United</v>
      </c>
      <c r="D238" s="10" t="str">
        <f>Fixtures!C238</f>
        <v>Nottingham Forest</v>
      </c>
      <c r="E238" s="17" t="str">
        <f t="shared" si="10"/>
        <v/>
      </c>
      <c r="F238" s="17" t="str">
        <f t="shared" si="11"/>
        <v/>
      </c>
      <c r="G238" s="10" t="str">
        <f>Fixtures!D238</f>
        <v>Newcastle United</v>
      </c>
      <c r="H238" t="str">
        <f>_xlfn.XLOOKUP($D238,Fixtures!$L$8:$L$27,Fixtures!$M$8:$M$27," ",0,1)</f>
        <v>City Ground</v>
      </c>
      <c r="I238" s="12" t="str">
        <f t="array" ref="I238">IF(E238=""," ",_xlfn.IFS(E238&gt;F238,Fixtures!$P$10,E238=F238,Fixtures!$P$11,E238&lt;F238,Fixtures!$P$12))</f>
        <v xml:space="preserve"> </v>
      </c>
      <c r="J238" t="str">
        <f t="array" ref="J238">IF(E238=""," ",_xlfn.IFS(E238&lt;F238,Fixtures!$P$10,E238=F238,Fixtures!$P$11,E238&gt;F238,Fixtures!$P$12))</f>
        <v xml:space="preserve"> </v>
      </c>
      <c r="L238" t="str">
        <f>IF(Pruebas!F238&lt;&gt;"",Pruebas!F238,"")</f>
        <v/>
      </c>
      <c r="M238" t="str">
        <f>IF(Pruebas!G238&lt;&gt;"",Pruebas!G238,"")</f>
        <v/>
      </c>
    </row>
    <row r="239" spans="1:13" x14ac:dyDescent="0.25">
      <c r="A239" s="13">
        <v>24</v>
      </c>
      <c r="B239" s="9" t="str">
        <f>Fixtures!B239</f>
        <v>10/02/2024</v>
      </c>
      <c r="C239" s="14" t="str">
        <f t="shared" si="9"/>
        <v>Tottenham Hotspur - Brighton &amp; Hove Albion</v>
      </c>
      <c r="D239" s="10" t="str">
        <f>Fixtures!C239</f>
        <v>Tottenham Hotspur</v>
      </c>
      <c r="E239" s="17" t="str">
        <f t="shared" si="10"/>
        <v/>
      </c>
      <c r="F239" s="17" t="str">
        <f t="shared" si="11"/>
        <v/>
      </c>
      <c r="G239" s="10" t="str">
        <f>Fixtures!D239</f>
        <v>Brighton &amp; Hove Albion</v>
      </c>
      <c r="H239" t="str">
        <f>_xlfn.XLOOKUP($D239,Fixtures!$L$8:$L$27,Fixtures!$M$8:$M$27," ",0,1)</f>
        <v>Tottenham Hotspur Stadium</v>
      </c>
      <c r="I239" s="12" t="str">
        <f t="array" ref="I239">IF(E239=""," ",_xlfn.IFS(E239&gt;F239,Fixtures!$P$10,E239=F239,Fixtures!$P$11,E239&lt;F239,Fixtures!$P$12))</f>
        <v xml:space="preserve"> </v>
      </c>
      <c r="J239" t="str">
        <f t="array" ref="J239">IF(E239=""," ",_xlfn.IFS(E239&lt;F239,Fixtures!$P$10,E239=F239,Fixtures!$P$11,E239&gt;F239,Fixtures!$P$12))</f>
        <v xml:space="preserve"> </v>
      </c>
      <c r="L239" t="str">
        <f>IF(Pruebas!F239&lt;&gt;"",Pruebas!F239,"")</f>
        <v/>
      </c>
      <c r="M239" t="str">
        <f>IF(Pruebas!G239&lt;&gt;"",Pruebas!G239,"")</f>
        <v/>
      </c>
    </row>
    <row r="240" spans="1:13" x14ac:dyDescent="0.25">
      <c r="A240" s="13">
        <v>24</v>
      </c>
      <c r="B240" s="9" t="str">
        <f>Fixtures!B240</f>
        <v>10/02/2024</v>
      </c>
      <c r="C240" s="14" t="str">
        <f t="shared" si="9"/>
        <v>West Ham United - Arsenal FC</v>
      </c>
      <c r="D240" s="10" t="str">
        <f>Fixtures!C240</f>
        <v>West Ham United</v>
      </c>
      <c r="E240" s="17" t="str">
        <f t="shared" si="10"/>
        <v/>
      </c>
      <c r="F240" s="17" t="str">
        <f t="shared" si="11"/>
        <v/>
      </c>
      <c r="G240" s="10" t="str">
        <f>Fixtures!D240</f>
        <v>Arsenal FC</v>
      </c>
      <c r="H240" t="str">
        <f>_xlfn.XLOOKUP($D240,Fixtures!$L$8:$L$27,Fixtures!$M$8:$M$27," ",0,1)</f>
        <v>London Stadium</v>
      </c>
      <c r="I240" s="12" t="str">
        <f t="array" ref="I240">IF(E240=""," ",_xlfn.IFS(E240&gt;F240,Fixtures!$P$10,E240=F240,Fixtures!$P$11,E240&lt;F240,Fixtures!$P$12))</f>
        <v xml:space="preserve"> </v>
      </c>
      <c r="J240" t="str">
        <f t="array" ref="J240">IF(E240=""," ",_xlfn.IFS(E240&lt;F240,Fixtures!$P$10,E240=F240,Fixtures!$P$11,E240&gt;F240,Fixtures!$P$12))</f>
        <v xml:space="preserve"> </v>
      </c>
      <c r="L240" t="str">
        <f>IF(Pruebas!F240&lt;&gt;"",Pruebas!F240,"")</f>
        <v/>
      </c>
      <c r="M240" t="str">
        <f>IF(Pruebas!G240&lt;&gt;"",Pruebas!G240,"")</f>
        <v/>
      </c>
    </row>
    <row r="241" spans="1:13" x14ac:dyDescent="0.25">
      <c r="A241" s="13">
        <v>24</v>
      </c>
      <c r="B241" s="9" t="str">
        <f>Fixtures!B241</f>
        <v>10/02/2024</v>
      </c>
      <c r="C241" s="14" t="str">
        <f t="shared" si="9"/>
        <v>Wolverhampton Wanderers - Brentford FC</v>
      </c>
      <c r="D241" s="10" t="str">
        <f>Fixtures!C241</f>
        <v>Wolverhampton Wanderers</v>
      </c>
      <c r="E241" s="17" t="str">
        <f t="shared" si="10"/>
        <v/>
      </c>
      <c r="F241" s="17" t="str">
        <f t="shared" si="11"/>
        <v/>
      </c>
      <c r="G241" s="10" t="str">
        <f>Fixtures!D241</f>
        <v>Brentford FC</v>
      </c>
      <c r="H241" t="str">
        <f>_xlfn.XLOOKUP($D241,Fixtures!$L$8:$L$27,Fixtures!$M$8:$M$27," ",0,1)</f>
        <v>Molineux Stadium</v>
      </c>
      <c r="I241" s="12" t="str">
        <f t="array" ref="I241">IF(E241=""," ",_xlfn.IFS(E241&gt;F241,Fixtures!$P$10,E241=F241,Fixtures!$P$11,E241&lt;F241,Fixtures!$P$12))</f>
        <v xml:space="preserve"> </v>
      </c>
      <c r="J241" t="str">
        <f t="array" ref="J241">IF(E241=""," ",_xlfn.IFS(E241&lt;F241,Fixtures!$P$10,E241=F241,Fixtures!$P$11,E241&gt;F241,Fixtures!$P$12))</f>
        <v xml:space="preserve"> </v>
      </c>
      <c r="L241" t="str">
        <f>IF(Pruebas!F241&lt;&gt;"",Pruebas!F241,"")</f>
        <v/>
      </c>
      <c r="M241" t="str">
        <f>IF(Pruebas!G241&lt;&gt;"",Pruebas!G241,"")</f>
        <v/>
      </c>
    </row>
    <row r="242" spans="1:13" x14ac:dyDescent="0.25">
      <c r="A242" s="13">
        <v>25</v>
      </c>
      <c r="B242" s="9" t="str">
        <f>Fixtures!B242</f>
        <v>17/02/2024</v>
      </c>
      <c r="C242" s="14" t="str">
        <f t="shared" si="9"/>
        <v>Brentford FC - Liverpool FC</v>
      </c>
      <c r="D242" s="10" t="str">
        <f>Fixtures!C242</f>
        <v>Brentford FC</v>
      </c>
      <c r="E242" s="17" t="str">
        <f t="shared" si="10"/>
        <v/>
      </c>
      <c r="F242" s="17" t="str">
        <f t="shared" si="11"/>
        <v/>
      </c>
      <c r="G242" s="10" t="str">
        <f>Fixtures!D242</f>
        <v>Liverpool FC</v>
      </c>
      <c r="H242" t="str">
        <f>_xlfn.XLOOKUP($D242,Fixtures!$L$8:$L$27,Fixtures!$M$8:$M$27," ",0,1)</f>
        <v>Brentford Community Stadium</v>
      </c>
      <c r="I242" s="12" t="str">
        <f t="array" ref="I242">IF(E242=""," ",_xlfn.IFS(E242&gt;F242,Fixtures!$P$10,E242=F242,Fixtures!$P$11,E242&lt;F242,Fixtures!$P$12))</f>
        <v xml:space="preserve"> </v>
      </c>
      <c r="J242" t="str">
        <f t="array" ref="J242">IF(E242=""," ",_xlfn.IFS(E242&lt;F242,Fixtures!$P$10,E242=F242,Fixtures!$P$11,E242&gt;F242,Fixtures!$P$12))</f>
        <v xml:space="preserve"> </v>
      </c>
      <c r="L242" t="str">
        <f>IF(Pruebas!F242&lt;&gt;"",Pruebas!F242,"")</f>
        <v/>
      </c>
      <c r="M242" t="str">
        <f>IF(Pruebas!G242&lt;&gt;"",Pruebas!G242,"")</f>
        <v/>
      </c>
    </row>
    <row r="243" spans="1:13" x14ac:dyDescent="0.25">
      <c r="A243" s="13">
        <v>25</v>
      </c>
      <c r="B243" s="9" t="str">
        <f>Fixtures!B243</f>
        <v>17/02/2024</v>
      </c>
      <c r="C243" s="14" t="str">
        <f t="shared" si="9"/>
        <v>Burnley FC - Arsenal FC</v>
      </c>
      <c r="D243" s="10" t="str">
        <f>Fixtures!C243</f>
        <v>Burnley FC</v>
      </c>
      <c r="E243" s="17" t="str">
        <f t="shared" si="10"/>
        <v/>
      </c>
      <c r="F243" s="17" t="str">
        <f t="shared" si="11"/>
        <v/>
      </c>
      <c r="G243" s="10" t="str">
        <f>Fixtures!D243</f>
        <v>Arsenal FC</v>
      </c>
      <c r="H243" t="str">
        <f>_xlfn.XLOOKUP($D243,Fixtures!$L$8:$L$27,Fixtures!$M$8:$M$27," ",0,1)</f>
        <v>Turf Moor</v>
      </c>
      <c r="I243" s="12" t="str">
        <f t="array" ref="I243">IF(E243=""," ",_xlfn.IFS(E243&gt;F243,Fixtures!$P$10,E243=F243,Fixtures!$P$11,E243&lt;F243,Fixtures!$P$12))</f>
        <v xml:space="preserve"> </v>
      </c>
      <c r="J243" t="str">
        <f t="array" ref="J243">IF(E243=""," ",_xlfn.IFS(E243&lt;F243,Fixtures!$P$10,E243=F243,Fixtures!$P$11,E243&gt;F243,Fixtures!$P$12))</f>
        <v xml:space="preserve"> </v>
      </c>
      <c r="L243" t="str">
        <f>IF(Pruebas!F243&lt;&gt;"",Pruebas!F243,"")</f>
        <v/>
      </c>
      <c r="M243" t="str">
        <f>IF(Pruebas!G243&lt;&gt;"",Pruebas!G243,"")</f>
        <v/>
      </c>
    </row>
    <row r="244" spans="1:13" x14ac:dyDescent="0.25">
      <c r="A244" s="13">
        <v>25</v>
      </c>
      <c r="B244" s="9" t="str">
        <f>Fixtures!B244</f>
        <v>17/02/2024</v>
      </c>
      <c r="C244" s="14" t="str">
        <f t="shared" si="9"/>
        <v>Everton FC - Crystal Palace</v>
      </c>
      <c r="D244" s="10" t="str">
        <f>Fixtures!C244</f>
        <v>Everton FC</v>
      </c>
      <c r="E244" s="17" t="str">
        <f t="shared" si="10"/>
        <v/>
      </c>
      <c r="F244" s="17" t="str">
        <f t="shared" si="11"/>
        <v/>
      </c>
      <c r="G244" s="10" t="str">
        <f>Fixtures!D244</f>
        <v>Crystal Palace</v>
      </c>
      <c r="H244" t="str">
        <f>_xlfn.XLOOKUP($D244,Fixtures!$L$8:$L$27,Fixtures!$M$8:$M$27," ",0,1)</f>
        <v>Goodison Park</v>
      </c>
      <c r="I244" s="12" t="str">
        <f t="array" ref="I244">IF(E244=""," ",_xlfn.IFS(E244&gt;F244,Fixtures!$P$10,E244=F244,Fixtures!$P$11,E244&lt;F244,Fixtures!$P$12))</f>
        <v xml:space="preserve"> </v>
      </c>
      <c r="J244" t="str">
        <f t="array" ref="J244">IF(E244=""," ",_xlfn.IFS(E244&lt;F244,Fixtures!$P$10,E244=F244,Fixtures!$P$11,E244&gt;F244,Fixtures!$P$12))</f>
        <v xml:space="preserve"> </v>
      </c>
      <c r="L244" t="str">
        <f>IF(Pruebas!F244&lt;&gt;"",Pruebas!F244,"")</f>
        <v/>
      </c>
      <c r="M244" t="str">
        <f>IF(Pruebas!G244&lt;&gt;"",Pruebas!G244,"")</f>
        <v/>
      </c>
    </row>
    <row r="245" spans="1:13" x14ac:dyDescent="0.25">
      <c r="A245" s="13">
        <v>25</v>
      </c>
      <c r="B245" s="9" t="str">
        <f>Fixtures!B245</f>
        <v>17/02/2024</v>
      </c>
      <c r="C245" s="14" t="str">
        <f t="shared" si="9"/>
        <v>Fulham FC - Aston Villa</v>
      </c>
      <c r="D245" s="10" t="str">
        <f>Fixtures!C245</f>
        <v>Fulham FC</v>
      </c>
      <c r="E245" s="17" t="str">
        <f t="shared" si="10"/>
        <v/>
      </c>
      <c r="F245" s="17" t="str">
        <f t="shared" si="11"/>
        <v/>
      </c>
      <c r="G245" s="10" t="str">
        <f>Fixtures!D245</f>
        <v>Aston Villa</v>
      </c>
      <c r="H245" t="str">
        <f>_xlfn.XLOOKUP($D245,Fixtures!$L$8:$L$27,Fixtures!$M$8:$M$27," ",0,1)</f>
        <v>Craven Cottage</v>
      </c>
      <c r="I245" s="12" t="str">
        <f t="array" ref="I245">IF(E245=""," ",_xlfn.IFS(E245&gt;F245,Fixtures!$P$10,E245=F245,Fixtures!$P$11,E245&lt;F245,Fixtures!$P$12))</f>
        <v xml:space="preserve"> </v>
      </c>
      <c r="J245" t="str">
        <f t="array" ref="J245">IF(E245=""," ",_xlfn.IFS(E245&lt;F245,Fixtures!$P$10,E245=F245,Fixtures!$P$11,E245&gt;F245,Fixtures!$P$12))</f>
        <v xml:space="preserve"> </v>
      </c>
      <c r="L245" t="str">
        <f>IF(Pruebas!F245&lt;&gt;"",Pruebas!F245,"")</f>
        <v/>
      </c>
      <c r="M245" t="str">
        <f>IF(Pruebas!G245&lt;&gt;"",Pruebas!G245,"")</f>
        <v/>
      </c>
    </row>
    <row r="246" spans="1:13" x14ac:dyDescent="0.25">
      <c r="A246" s="13">
        <v>25</v>
      </c>
      <c r="B246" s="9" t="str">
        <f>Fixtures!B246</f>
        <v>17/02/2024</v>
      </c>
      <c r="C246" s="14" t="str">
        <f t="shared" si="9"/>
        <v>Luton Town - Manchester United</v>
      </c>
      <c r="D246" s="10" t="str">
        <f>Fixtures!C246</f>
        <v>Luton Town</v>
      </c>
      <c r="E246" s="17" t="str">
        <f t="shared" si="10"/>
        <v/>
      </c>
      <c r="F246" s="17" t="str">
        <f t="shared" si="11"/>
        <v/>
      </c>
      <c r="G246" s="10" t="str">
        <f>Fixtures!D246</f>
        <v>Manchester United</v>
      </c>
      <c r="H246" t="str">
        <f>_xlfn.XLOOKUP($D246,Fixtures!$L$8:$L$27,Fixtures!$M$8:$M$27," ",0,1)</f>
        <v>Kenilworth Road</v>
      </c>
      <c r="I246" s="12" t="str">
        <f t="array" ref="I246">IF(E246=""," ",_xlfn.IFS(E246&gt;F246,Fixtures!$P$10,E246=F246,Fixtures!$P$11,E246&lt;F246,Fixtures!$P$12))</f>
        <v xml:space="preserve"> </v>
      </c>
      <c r="J246" t="str">
        <f t="array" ref="J246">IF(E246=""," ",_xlfn.IFS(E246&lt;F246,Fixtures!$P$10,E246=F246,Fixtures!$P$11,E246&gt;F246,Fixtures!$P$12))</f>
        <v xml:space="preserve"> </v>
      </c>
      <c r="L246" t="str">
        <f>IF(Pruebas!F246&lt;&gt;"",Pruebas!F246,"")</f>
        <v/>
      </c>
      <c r="M246" t="str">
        <f>IF(Pruebas!G246&lt;&gt;"",Pruebas!G246,"")</f>
        <v/>
      </c>
    </row>
    <row r="247" spans="1:13" x14ac:dyDescent="0.25">
      <c r="A247" s="13">
        <v>25</v>
      </c>
      <c r="B247" s="9" t="str">
        <f>Fixtures!B247</f>
        <v>17/02/2024</v>
      </c>
      <c r="C247" s="14" t="str">
        <f t="shared" si="9"/>
        <v>Manchester City - Chelsea FC</v>
      </c>
      <c r="D247" s="10" t="str">
        <f>Fixtures!C247</f>
        <v>Manchester City</v>
      </c>
      <c r="E247" s="17" t="str">
        <f t="shared" si="10"/>
        <v/>
      </c>
      <c r="F247" s="17" t="str">
        <f t="shared" si="11"/>
        <v/>
      </c>
      <c r="G247" s="10" t="str">
        <f>Fixtures!D247</f>
        <v>Chelsea FC</v>
      </c>
      <c r="H247" t="str">
        <f>_xlfn.XLOOKUP($D247,Fixtures!$L$8:$L$27,Fixtures!$M$8:$M$27," ",0,1)</f>
        <v>City of Manchester Stadium</v>
      </c>
      <c r="I247" s="12" t="str">
        <f t="array" ref="I247">IF(E247=""," ",_xlfn.IFS(E247&gt;F247,Fixtures!$P$10,E247=F247,Fixtures!$P$11,E247&lt;F247,Fixtures!$P$12))</f>
        <v xml:space="preserve"> </v>
      </c>
      <c r="J247" t="str">
        <f t="array" ref="J247">IF(E247=""," ",_xlfn.IFS(E247&lt;F247,Fixtures!$P$10,E247=F247,Fixtures!$P$11,E247&gt;F247,Fixtures!$P$12))</f>
        <v xml:space="preserve"> </v>
      </c>
      <c r="L247" t="str">
        <f>IF(Pruebas!F247&lt;&gt;"",Pruebas!F247,"")</f>
        <v/>
      </c>
      <c r="M247" t="str">
        <f>IF(Pruebas!G247&lt;&gt;"",Pruebas!G247,"")</f>
        <v/>
      </c>
    </row>
    <row r="248" spans="1:13" x14ac:dyDescent="0.25">
      <c r="A248" s="13">
        <v>25</v>
      </c>
      <c r="B248" s="9" t="str">
        <f>Fixtures!B248</f>
        <v>17/02/2024</v>
      </c>
      <c r="C248" s="14" t="str">
        <f t="shared" si="9"/>
        <v>Newcastle United - AFC Bournemouth</v>
      </c>
      <c r="D248" s="10" t="str">
        <f>Fixtures!C248</f>
        <v>Newcastle United</v>
      </c>
      <c r="E248" s="17" t="str">
        <f t="shared" si="10"/>
        <v/>
      </c>
      <c r="F248" s="17" t="str">
        <f t="shared" si="11"/>
        <v/>
      </c>
      <c r="G248" s="10" t="str">
        <f>Fixtures!D248</f>
        <v>AFC Bournemouth</v>
      </c>
      <c r="H248" t="str">
        <f>_xlfn.XLOOKUP($D248,Fixtures!$L$8:$L$27,Fixtures!$M$8:$M$27," ",0,1)</f>
        <v>St James' Park</v>
      </c>
      <c r="I248" s="12" t="str">
        <f t="array" ref="I248">IF(E248=""," ",_xlfn.IFS(E248&gt;F248,Fixtures!$P$10,E248=F248,Fixtures!$P$11,E248&lt;F248,Fixtures!$P$12))</f>
        <v xml:space="preserve"> </v>
      </c>
      <c r="J248" t="str">
        <f t="array" ref="J248">IF(E248=""," ",_xlfn.IFS(E248&lt;F248,Fixtures!$P$10,E248=F248,Fixtures!$P$11,E248&gt;F248,Fixtures!$P$12))</f>
        <v xml:space="preserve"> </v>
      </c>
      <c r="L248" t="str">
        <f>IF(Pruebas!F248&lt;&gt;"",Pruebas!F248,"")</f>
        <v/>
      </c>
      <c r="M248" t="str">
        <f>IF(Pruebas!G248&lt;&gt;"",Pruebas!G248,"")</f>
        <v/>
      </c>
    </row>
    <row r="249" spans="1:13" x14ac:dyDescent="0.25">
      <c r="A249" s="13">
        <v>25</v>
      </c>
      <c r="B249" s="9" t="str">
        <f>Fixtures!B249</f>
        <v>17/02/2024</v>
      </c>
      <c r="C249" s="14" t="str">
        <f t="shared" si="9"/>
        <v>Nottingham Forest - West Ham United</v>
      </c>
      <c r="D249" s="10" t="str">
        <f>Fixtures!C249</f>
        <v>Nottingham Forest</v>
      </c>
      <c r="E249" s="17" t="str">
        <f t="shared" si="10"/>
        <v/>
      </c>
      <c r="F249" s="17" t="str">
        <f t="shared" si="11"/>
        <v/>
      </c>
      <c r="G249" s="10" t="str">
        <f>Fixtures!D249</f>
        <v>West Ham United</v>
      </c>
      <c r="H249" t="str">
        <f>_xlfn.XLOOKUP($D249,Fixtures!$L$8:$L$27,Fixtures!$M$8:$M$27," ",0,1)</f>
        <v>City Ground</v>
      </c>
      <c r="I249" s="12" t="str">
        <f t="array" ref="I249">IF(E249=""," ",_xlfn.IFS(E249&gt;F249,Fixtures!$P$10,E249=F249,Fixtures!$P$11,E249&lt;F249,Fixtures!$P$12))</f>
        <v xml:space="preserve"> </v>
      </c>
      <c r="J249" t="str">
        <f t="array" ref="J249">IF(E249=""," ",_xlfn.IFS(E249&lt;F249,Fixtures!$P$10,E249=F249,Fixtures!$P$11,E249&gt;F249,Fixtures!$P$12))</f>
        <v xml:space="preserve"> </v>
      </c>
      <c r="L249" t="str">
        <f>IF(Pruebas!F249&lt;&gt;"",Pruebas!F249,"")</f>
        <v/>
      </c>
      <c r="M249" t="str">
        <f>IF(Pruebas!G249&lt;&gt;"",Pruebas!G249,"")</f>
        <v/>
      </c>
    </row>
    <row r="250" spans="1:13" x14ac:dyDescent="0.25">
      <c r="A250" s="13">
        <v>25</v>
      </c>
      <c r="B250" s="9" t="str">
        <f>Fixtures!B250</f>
        <v>17/02/2024</v>
      </c>
      <c r="C250" s="14" t="str">
        <f t="shared" si="9"/>
        <v>Sheffield United - Brighton &amp; Hove Albion</v>
      </c>
      <c r="D250" s="10" t="str">
        <f>Fixtures!C250</f>
        <v>Sheffield United</v>
      </c>
      <c r="E250" s="17" t="str">
        <f t="shared" si="10"/>
        <v/>
      </c>
      <c r="F250" s="17" t="str">
        <f t="shared" si="11"/>
        <v/>
      </c>
      <c r="G250" s="10" t="str">
        <f>Fixtures!D250</f>
        <v>Brighton &amp; Hove Albion</v>
      </c>
      <c r="H250" t="str">
        <f>_xlfn.XLOOKUP($D250,Fixtures!$L$8:$L$27,Fixtures!$M$8:$M$27," ",0,1)</f>
        <v>Bramall Lane</v>
      </c>
      <c r="I250" s="12" t="str">
        <f t="array" ref="I250">IF(E250=""," ",_xlfn.IFS(E250&gt;F250,Fixtures!$P$10,E250=F250,Fixtures!$P$11,E250&lt;F250,Fixtures!$P$12))</f>
        <v xml:space="preserve"> </v>
      </c>
      <c r="J250" t="str">
        <f t="array" ref="J250">IF(E250=""," ",_xlfn.IFS(E250&lt;F250,Fixtures!$P$10,E250=F250,Fixtures!$P$11,E250&gt;F250,Fixtures!$P$12))</f>
        <v xml:space="preserve"> </v>
      </c>
      <c r="L250" t="str">
        <f>IF(Pruebas!F250&lt;&gt;"",Pruebas!F250,"")</f>
        <v/>
      </c>
      <c r="M250" t="str">
        <f>IF(Pruebas!G250&lt;&gt;"",Pruebas!G250,"")</f>
        <v/>
      </c>
    </row>
    <row r="251" spans="1:13" x14ac:dyDescent="0.25">
      <c r="A251" s="13">
        <v>25</v>
      </c>
      <c r="B251" s="9" t="str">
        <f>Fixtures!B251</f>
        <v>17/02/2024</v>
      </c>
      <c r="C251" s="14" t="str">
        <f t="shared" si="9"/>
        <v>Tottenham Hotspur - Wolverhampton Wanderers</v>
      </c>
      <c r="D251" s="10" t="str">
        <f>Fixtures!C251</f>
        <v>Tottenham Hotspur</v>
      </c>
      <c r="E251" s="17" t="str">
        <f t="shared" si="10"/>
        <v/>
      </c>
      <c r="F251" s="17" t="str">
        <f t="shared" si="11"/>
        <v/>
      </c>
      <c r="G251" s="10" t="str">
        <f>Fixtures!D251</f>
        <v>Wolverhampton Wanderers</v>
      </c>
      <c r="H251" t="str">
        <f>_xlfn.XLOOKUP($D251,Fixtures!$L$8:$L$27,Fixtures!$M$8:$M$27," ",0,1)</f>
        <v>Tottenham Hotspur Stadium</v>
      </c>
      <c r="I251" s="12" t="str">
        <f t="array" ref="I251">IF(E251=""," ",_xlfn.IFS(E251&gt;F251,Fixtures!$P$10,E251=F251,Fixtures!$P$11,E251&lt;F251,Fixtures!$P$12))</f>
        <v xml:space="preserve"> </v>
      </c>
      <c r="J251" t="str">
        <f t="array" ref="J251">IF(E251=""," ",_xlfn.IFS(E251&lt;F251,Fixtures!$P$10,E251=F251,Fixtures!$P$11,E251&gt;F251,Fixtures!$P$12))</f>
        <v xml:space="preserve"> </v>
      </c>
      <c r="L251" t="str">
        <f>IF(Pruebas!F251&lt;&gt;"",Pruebas!F251,"")</f>
        <v/>
      </c>
      <c r="M251" t="str">
        <f>IF(Pruebas!G251&lt;&gt;"",Pruebas!G251,"")</f>
        <v/>
      </c>
    </row>
    <row r="252" spans="1:13" x14ac:dyDescent="0.25">
      <c r="A252" s="13">
        <v>26</v>
      </c>
      <c r="B252" s="9" t="str">
        <f>Fixtures!B252</f>
        <v>24/02/2024</v>
      </c>
      <c r="C252" s="14" t="str">
        <f t="shared" si="9"/>
        <v>AFC Bournemouth - Manchester City</v>
      </c>
      <c r="D252" s="10" t="str">
        <f>Fixtures!C252</f>
        <v>AFC Bournemouth</v>
      </c>
      <c r="E252" s="17" t="str">
        <f t="shared" si="10"/>
        <v/>
      </c>
      <c r="F252" s="17" t="str">
        <f t="shared" si="11"/>
        <v/>
      </c>
      <c r="G252" s="10" t="str">
        <f>Fixtures!D252</f>
        <v>Manchester City</v>
      </c>
      <c r="H252" t="str">
        <f>_xlfn.XLOOKUP($D252,Fixtures!$L$8:$L$27,Fixtures!$M$8:$M$27," ",0,1)</f>
        <v>Dean Court</v>
      </c>
      <c r="I252" s="12" t="str">
        <f t="array" ref="I252">IF(E252=""," ",_xlfn.IFS(E252&gt;F252,Fixtures!$P$10,E252=F252,Fixtures!$P$11,E252&lt;F252,Fixtures!$P$12))</f>
        <v xml:space="preserve"> </v>
      </c>
      <c r="J252" t="str">
        <f t="array" ref="J252">IF(E252=""," ",_xlfn.IFS(E252&lt;F252,Fixtures!$P$10,E252=F252,Fixtures!$P$11,E252&gt;F252,Fixtures!$P$12))</f>
        <v xml:space="preserve"> </v>
      </c>
      <c r="L252" t="str">
        <f>IF(Pruebas!F252&lt;&gt;"",Pruebas!F252,"")</f>
        <v/>
      </c>
      <c r="M252" t="str">
        <f>IF(Pruebas!G252&lt;&gt;"",Pruebas!G252,"")</f>
        <v/>
      </c>
    </row>
    <row r="253" spans="1:13" x14ac:dyDescent="0.25">
      <c r="A253" s="13">
        <v>26</v>
      </c>
      <c r="B253" s="9" t="str">
        <f>Fixtures!B253</f>
        <v>24/02/2024</v>
      </c>
      <c r="C253" s="14" t="str">
        <f t="shared" si="9"/>
        <v>Arsenal FC - Newcastle United</v>
      </c>
      <c r="D253" s="10" t="str">
        <f>Fixtures!C253</f>
        <v>Arsenal FC</v>
      </c>
      <c r="E253" s="17" t="str">
        <f t="shared" si="10"/>
        <v/>
      </c>
      <c r="F253" s="17" t="str">
        <f t="shared" si="11"/>
        <v/>
      </c>
      <c r="G253" s="10" t="str">
        <f>Fixtures!D253</f>
        <v>Newcastle United</v>
      </c>
      <c r="H253" t="str">
        <f>_xlfn.XLOOKUP($D253,Fixtures!$L$8:$L$27,Fixtures!$M$8:$M$27," ",0,1)</f>
        <v>Emirates Stadium</v>
      </c>
      <c r="I253" s="12" t="str">
        <f t="array" ref="I253">IF(E253=""," ",_xlfn.IFS(E253&gt;F253,Fixtures!$P$10,E253=F253,Fixtures!$P$11,E253&lt;F253,Fixtures!$P$12))</f>
        <v xml:space="preserve"> </v>
      </c>
      <c r="J253" t="str">
        <f t="array" ref="J253">IF(E253=""," ",_xlfn.IFS(E253&lt;F253,Fixtures!$P$10,E253=F253,Fixtures!$P$11,E253&gt;F253,Fixtures!$P$12))</f>
        <v xml:space="preserve"> </v>
      </c>
      <c r="L253" t="str">
        <f>IF(Pruebas!F253&lt;&gt;"",Pruebas!F253,"")</f>
        <v/>
      </c>
      <c r="M253" t="str">
        <f>IF(Pruebas!G253&lt;&gt;"",Pruebas!G253,"")</f>
        <v/>
      </c>
    </row>
    <row r="254" spans="1:13" x14ac:dyDescent="0.25">
      <c r="A254" s="13">
        <v>26</v>
      </c>
      <c r="B254" s="9" t="str">
        <f>Fixtures!B254</f>
        <v>24/02/2024</v>
      </c>
      <c r="C254" s="14" t="str">
        <f t="shared" si="9"/>
        <v>Aston Villa - Nottingham Forest</v>
      </c>
      <c r="D254" s="10" t="str">
        <f>Fixtures!C254</f>
        <v>Aston Villa</v>
      </c>
      <c r="E254" s="17" t="str">
        <f t="shared" si="10"/>
        <v/>
      </c>
      <c r="F254" s="17" t="str">
        <f t="shared" si="11"/>
        <v/>
      </c>
      <c r="G254" s="10" t="str">
        <f>Fixtures!D254</f>
        <v>Nottingham Forest</v>
      </c>
      <c r="H254" t="str">
        <f>_xlfn.XLOOKUP($D254,Fixtures!$L$8:$L$27,Fixtures!$M$8:$M$27," ",0,1)</f>
        <v>Villa Park</v>
      </c>
      <c r="I254" s="12" t="str">
        <f t="array" ref="I254">IF(E254=""," ",_xlfn.IFS(E254&gt;F254,Fixtures!$P$10,E254=F254,Fixtures!$P$11,E254&lt;F254,Fixtures!$P$12))</f>
        <v xml:space="preserve"> </v>
      </c>
      <c r="J254" t="str">
        <f t="array" ref="J254">IF(E254=""," ",_xlfn.IFS(E254&lt;F254,Fixtures!$P$10,E254=F254,Fixtures!$P$11,E254&gt;F254,Fixtures!$P$12))</f>
        <v xml:space="preserve"> </v>
      </c>
      <c r="L254" t="str">
        <f>IF(Pruebas!F254&lt;&gt;"",Pruebas!F254,"")</f>
        <v/>
      </c>
      <c r="M254" t="str">
        <f>IF(Pruebas!G254&lt;&gt;"",Pruebas!G254,"")</f>
        <v/>
      </c>
    </row>
    <row r="255" spans="1:13" x14ac:dyDescent="0.25">
      <c r="A255" s="13">
        <v>26</v>
      </c>
      <c r="B255" s="9" t="str">
        <f>Fixtures!B255</f>
        <v>24/02/2024</v>
      </c>
      <c r="C255" s="14" t="str">
        <f t="shared" si="9"/>
        <v>Brighton &amp; Hove Albion - Everton FC</v>
      </c>
      <c r="D255" s="10" t="str">
        <f>Fixtures!C255</f>
        <v>Brighton &amp; Hove Albion</v>
      </c>
      <c r="E255" s="17" t="str">
        <f t="shared" si="10"/>
        <v/>
      </c>
      <c r="F255" s="17" t="str">
        <f t="shared" si="11"/>
        <v/>
      </c>
      <c r="G255" s="10" t="str">
        <f>Fixtures!D255</f>
        <v>Everton FC</v>
      </c>
      <c r="H255" t="str">
        <f>_xlfn.XLOOKUP($D255,Fixtures!$L$8:$L$27,Fixtures!$M$8:$M$27," ",0,1)</f>
        <v>Falmer Stadium</v>
      </c>
      <c r="I255" s="12" t="str">
        <f t="array" ref="I255">IF(E255=""," ",_xlfn.IFS(E255&gt;F255,Fixtures!$P$10,E255=F255,Fixtures!$P$11,E255&lt;F255,Fixtures!$P$12))</f>
        <v xml:space="preserve"> </v>
      </c>
      <c r="J255" t="str">
        <f t="array" ref="J255">IF(E255=""," ",_xlfn.IFS(E255&lt;F255,Fixtures!$P$10,E255=F255,Fixtures!$P$11,E255&gt;F255,Fixtures!$P$12))</f>
        <v xml:space="preserve"> </v>
      </c>
      <c r="L255" t="str">
        <f>IF(Pruebas!F255&lt;&gt;"",Pruebas!F255,"")</f>
        <v/>
      </c>
      <c r="M255" t="str">
        <f>IF(Pruebas!G255&lt;&gt;"",Pruebas!G255,"")</f>
        <v/>
      </c>
    </row>
    <row r="256" spans="1:13" x14ac:dyDescent="0.25">
      <c r="A256" s="13">
        <v>26</v>
      </c>
      <c r="B256" s="9" t="str">
        <f>Fixtures!B256</f>
        <v>24/02/2024</v>
      </c>
      <c r="C256" s="14" t="str">
        <f t="shared" si="9"/>
        <v>Chelsea FC - Tottenham Hotspur</v>
      </c>
      <c r="D256" s="10" t="str">
        <f>Fixtures!C256</f>
        <v>Chelsea FC</v>
      </c>
      <c r="E256" s="17" t="str">
        <f t="shared" si="10"/>
        <v/>
      </c>
      <c r="F256" s="17" t="str">
        <f t="shared" si="11"/>
        <v/>
      </c>
      <c r="G256" s="10" t="str">
        <f>Fixtures!D256</f>
        <v>Tottenham Hotspur</v>
      </c>
      <c r="H256" t="str">
        <f>_xlfn.XLOOKUP($D256,Fixtures!$L$8:$L$27,Fixtures!$M$8:$M$27," ",0,1)</f>
        <v>Stamford Bridge</v>
      </c>
      <c r="I256" s="12" t="str">
        <f t="array" ref="I256">IF(E256=""," ",_xlfn.IFS(E256&gt;F256,Fixtures!$P$10,E256=F256,Fixtures!$P$11,E256&lt;F256,Fixtures!$P$12))</f>
        <v xml:space="preserve"> </v>
      </c>
      <c r="J256" t="str">
        <f t="array" ref="J256">IF(E256=""," ",_xlfn.IFS(E256&lt;F256,Fixtures!$P$10,E256=F256,Fixtures!$P$11,E256&gt;F256,Fixtures!$P$12))</f>
        <v xml:space="preserve"> </v>
      </c>
      <c r="L256" t="str">
        <f>IF(Pruebas!F256&lt;&gt;"",Pruebas!F256,"")</f>
        <v/>
      </c>
      <c r="M256" t="str">
        <f>IF(Pruebas!G256&lt;&gt;"",Pruebas!G256,"")</f>
        <v/>
      </c>
    </row>
    <row r="257" spans="1:13" x14ac:dyDescent="0.25">
      <c r="A257" s="13">
        <v>26</v>
      </c>
      <c r="B257" s="9" t="str">
        <f>Fixtures!B257</f>
        <v>24/02/2024</v>
      </c>
      <c r="C257" s="14" t="str">
        <f t="shared" si="9"/>
        <v>Crystal Palace - Burnley FC</v>
      </c>
      <c r="D257" s="10" t="str">
        <f>Fixtures!C257</f>
        <v>Crystal Palace</v>
      </c>
      <c r="E257" s="17" t="str">
        <f t="shared" si="10"/>
        <v/>
      </c>
      <c r="F257" s="17" t="str">
        <f t="shared" si="11"/>
        <v/>
      </c>
      <c r="G257" s="10" t="str">
        <f>Fixtures!D257</f>
        <v>Burnley FC</v>
      </c>
      <c r="H257" t="str">
        <f>_xlfn.XLOOKUP($D257,Fixtures!$L$8:$L$27,Fixtures!$M$8:$M$27," ",0,1)</f>
        <v>Selhurst Park</v>
      </c>
      <c r="I257" s="12" t="str">
        <f t="array" ref="I257">IF(E257=""," ",_xlfn.IFS(E257&gt;F257,Fixtures!$P$10,E257=F257,Fixtures!$P$11,E257&lt;F257,Fixtures!$P$12))</f>
        <v xml:space="preserve"> </v>
      </c>
      <c r="J257" t="str">
        <f t="array" ref="J257">IF(E257=""," ",_xlfn.IFS(E257&lt;F257,Fixtures!$P$10,E257=F257,Fixtures!$P$11,E257&gt;F257,Fixtures!$P$12))</f>
        <v xml:space="preserve"> </v>
      </c>
      <c r="L257" t="str">
        <f>IF(Pruebas!F257&lt;&gt;"",Pruebas!F257,"")</f>
        <v/>
      </c>
      <c r="M257" t="str">
        <f>IF(Pruebas!G257&lt;&gt;"",Pruebas!G257,"")</f>
        <v/>
      </c>
    </row>
    <row r="258" spans="1:13" x14ac:dyDescent="0.25">
      <c r="A258" s="13">
        <v>26</v>
      </c>
      <c r="B258" s="9" t="str">
        <f>Fixtures!B258</f>
        <v>24/02/2024</v>
      </c>
      <c r="C258" s="14" t="str">
        <f t="shared" ref="C258:C321" si="12">CONCATENATE(D258," ","-"," ",G258)</f>
        <v>Liverpool FC - Luton Town</v>
      </c>
      <c r="D258" s="10" t="str">
        <f>Fixtures!C258</f>
        <v>Liverpool FC</v>
      </c>
      <c r="E258" s="17" t="str">
        <f t="shared" ref="E258:E321" si="13">IF(L258&lt;&gt;"",VALUE(L258),"")</f>
        <v/>
      </c>
      <c r="F258" s="17" t="str">
        <f t="shared" ref="F258:F321" si="14">IF(M258&lt;&gt;"",VALUE(M258),"")</f>
        <v/>
      </c>
      <c r="G258" s="10" t="str">
        <f>Fixtures!D258</f>
        <v>Luton Town</v>
      </c>
      <c r="H258" t="str">
        <f>_xlfn.XLOOKUP($D258,Fixtures!$L$8:$L$27,Fixtures!$M$8:$M$27," ",0,1)</f>
        <v>Anfield</v>
      </c>
      <c r="I258" s="12" t="str">
        <f t="array" ref="I258">IF(E258=""," ",_xlfn.IFS(E258&gt;F258,Fixtures!$P$10,E258=F258,Fixtures!$P$11,E258&lt;F258,Fixtures!$P$12))</f>
        <v xml:space="preserve"> </v>
      </c>
      <c r="J258" t="str">
        <f t="array" ref="J258">IF(E258=""," ",_xlfn.IFS(E258&lt;F258,Fixtures!$P$10,E258=F258,Fixtures!$P$11,E258&gt;F258,Fixtures!$P$12))</f>
        <v xml:space="preserve"> </v>
      </c>
      <c r="L258" t="str">
        <f>IF(Pruebas!F258&lt;&gt;"",Pruebas!F258,"")</f>
        <v/>
      </c>
      <c r="M258" t="str">
        <f>IF(Pruebas!G258&lt;&gt;"",Pruebas!G258,"")</f>
        <v/>
      </c>
    </row>
    <row r="259" spans="1:13" x14ac:dyDescent="0.25">
      <c r="A259" s="13">
        <v>26</v>
      </c>
      <c r="B259" s="9" t="str">
        <f>Fixtures!B259</f>
        <v>24/02/2024</v>
      </c>
      <c r="C259" s="14" t="str">
        <f t="shared" si="12"/>
        <v>Manchester United - Fulham FC</v>
      </c>
      <c r="D259" s="10" t="str">
        <f>Fixtures!C259</f>
        <v>Manchester United</v>
      </c>
      <c r="E259" s="17" t="str">
        <f t="shared" si="13"/>
        <v/>
      </c>
      <c r="F259" s="17" t="str">
        <f t="shared" si="14"/>
        <v/>
      </c>
      <c r="G259" s="10" t="str">
        <f>Fixtures!D259</f>
        <v>Fulham FC</v>
      </c>
      <c r="H259" t="str">
        <f>_xlfn.XLOOKUP($D259,Fixtures!$L$8:$L$27,Fixtures!$M$8:$M$27," ",0,1)</f>
        <v>Old Trafford</v>
      </c>
      <c r="I259" s="12" t="str">
        <f t="array" ref="I259">IF(E259=""," ",_xlfn.IFS(E259&gt;F259,Fixtures!$P$10,E259=F259,Fixtures!$P$11,E259&lt;F259,Fixtures!$P$12))</f>
        <v xml:space="preserve"> </v>
      </c>
      <c r="J259" t="str">
        <f t="array" ref="J259">IF(E259=""," ",_xlfn.IFS(E259&lt;F259,Fixtures!$P$10,E259=F259,Fixtures!$P$11,E259&gt;F259,Fixtures!$P$12))</f>
        <v xml:space="preserve"> </v>
      </c>
      <c r="L259" t="str">
        <f>IF(Pruebas!F259&lt;&gt;"",Pruebas!F259,"")</f>
        <v/>
      </c>
      <c r="M259" t="str">
        <f>IF(Pruebas!G259&lt;&gt;"",Pruebas!G259,"")</f>
        <v/>
      </c>
    </row>
    <row r="260" spans="1:13" x14ac:dyDescent="0.25">
      <c r="A260" s="13">
        <v>26</v>
      </c>
      <c r="B260" s="9" t="str">
        <f>Fixtures!B260</f>
        <v>24/02/2024</v>
      </c>
      <c r="C260" s="14" t="str">
        <f t="shared" si="12"/>
        <v>West Ham United - Brentford FC</v>
      </c>
      <c r="D260" s="10" t="str">
        <f>Fixtures!C260</f>
        <v>West Ham United</v>
      </c>
      <c r="E260" s="17" t="str">
        <f t="shared" si="13"/>
        <v/>
      </c>
      <c r="F260" s="17" t="str">
        <f t="shared" si="14"/>
        <v/>
      </c>
      <c r="G260" s="10" t="str">
        <f>Fixtures!D260</f>
        <v>Brentford FC</v>
      </c>
      <c r="H260" t="str">
        <f>_xlfn.XLOOKUP($D260,Fixtures!$L$8:$L$27,Fixtures!$M$8:$M$27," ",0,1)</f>
        <v>London Stadium</v>
      </c>
      <c r="I260" s="12" t="str">
        <f t="array" ref="I260">IF(E260=""," ",_xlfn.IFS(E260&gt;F260,Fixtures!$P$10,E260=F260,Fixtures!$P$11,E260&lt;F260,Fixtures!$P$12))</f>
        <v xml:space="preserve"> </v>
      </c>
      <c r="J260" t="str">
        <f t="array" ref="J260">IF(E260=""," ",_xlfn.IFS(E260&lt;F260,Fixtures!$P$10,E260=F260,Fixtures!$P$11,E260&gt;F260,Fixtures!$P$12))</f>
        <v xml:space="preserve"> </v>
      </c>
      <c r="L260" t="str">
        <f>IF(Pruebas!F260&lt;&gt;"",Pruebas!F260,"")</f>
        <v/>
      </c>
      <c r="M260" t="str">
        <f>IF(Pruebas!G260&lt;&gt;"",Pruebas!G260,"")</f>
        <v/>
      </c>
    </row>
    <row r="261" spans="1:13" x14ac:dyDescent="0.25">
      <c r="A261" s="13">
        <v>26</v>
      </c>
      <c r="B261" s="9" t="str">
        <f>Fixtures!B261</f>
        <v>24/02/2024</v>
      </c>
      <c r="C261" s="14" t="str">
        <f t="shared" si="12"/>
        <v>Wolverhampton Wanderers - Sheffield United</v>
      </c>
      <c r="D261" s="10" t="str">
        <f>Fixtures!C261</f>
        <v>Wolverhampton Wanderers</v>
      </c>
      <c r="E261" s="17" t="str">
        <f t="shared" si="13"/>
        <v/>
      </c>
      <c r="F261" s="17" t="str">
        <f t="shared" si="14"/>
        <v/>
      </c>
      <c r="G261" s="10" t="str">
        <f>Fixtures!D261</f>
        <v>Sheffield United</v>
      </c>
      <c r="H261" t="str">
        <f>_xlfn.XLOOKUP($D261,Fixtures!$L$8:$L$27,Fixtures!$M$8:$M$27," ",0,1)</f>
        <v>Molineux Stadium</v>
      </c>
      <c r="I261" s="12" t="str">
        <f t="array" ref="I261">IF(E261=""," ",_xlfn.IFS(E261&gt;F261,Fixtures!$P$10,E261=F261,Fixtures!$P$11,E261&lt;F261,Fixtures!$P$12))</f>
        <v xml:space="preserve"> </v>
      </c>
      <c r="J261" t="str">
        <f t="array" ref="J261">IF(E261=""," ",_xlfn.IFS(E261&lt;F261,Fixtures!$P$10,E261=F261,Fixtures!$P$11,E261&gt;F261,Fixtures!$P$12))</f>
        <v xml:space="preserve"> </v>
      </c>
      <c r="L261" t="str">
        <f>IF(Pruebas!F261&lt;&gt;"",Pruebas!F261,"")</f>
        <v/>
      </c>
      <c r="M261" t="str">
        <f>IF(Pruebas!G261&lt;&gt;"",Pruebas!G261,"")</f>
        <v/>
      </c>
    </row>
    <row r="262" spans="1:13" x14ac:dyDescent="0.25">
      <c r="A262" s="13">
        <v>27</v>
      </c>
      <c r="B262" s="9" t="str">
        <f>Fixtures!B262</f>
        <v>02/03/2024</v>
      </c>
      <c r="C262" s="14" t="str">
        <f t="shared" si="12"/>
        <v>Brentford FC - Chelsea FC</v>
      </c>
      <c r="D262" s="10" t="str">
        <f>Fixtures!C262</f>
        <v>Brentford FC</v>
      </c>
      <c r="E262" s="17" t="str">
        <f t="shared" si="13"/>
        <v/>
      </c>
      <c r="F262" s="17" t="str">
        <f t="shared" si="14"/>
        <v/>
      </c>
      <c r="G262" s="10" t="str">
        <f>Fixtures!D262</f>
        <v>Chelsea FC</v>
      </c>
      <c r="H262" t="str">
        <f>_xlfn.XLOOKUP($D262,Fixtures!$L$8:$L$27,Fixtures!$M$8:$M$27," ",0,1)</f>
        <v>Brentford Community Stadium</v>
      </c>
      <c r="I262" s="12" t="str">
        <f t="array" ref="I262">IF(E262=""," ",_xlfn.IFS(E262&gt;F262,Fixtures!$P$10,E262=F262,Fixtures!$P$11,E262&lt;F262,Fixtures!$P$12))</f>
        <v xml:space="preserve"> </v>
      </c>
      <c r="J262" t="str">
        <f t="array" ref="J262">IF(E262=""," ",_xlfn.IFS(E262&lt;F262,Fixtures!$P$10,E262=F262,Fixtures!$P$11,E262&gt;F262,Fixtures!$P$12))</f>
        <v xml:space="preserve"> </v>
      </c>
      <c r="L262" t="str">
        <f>IF(Pruebas!F262&lt;&gt;"",Pruebas!F262,"")</f>
        <v/>
      </c>
      <c r="M262" t="str">
        <f>IF(Pruebas!G262&lt;&gt;"",Pruebas!G262,"")</f>
        <v/>
      </c>
    </row>
    <row r="263" spans="1:13" x14ac:dyDescent="0.25">
      <c r="A263" s="13">
        <v>27</v>
      </c>
      <c r="B263" s="9" t="str">
        <f>Fixtures!B263</f>
        <v>02/03/2024</v>
      </c>
      <c r="C263" s="14" t="str">
        <f t="shared" si="12"/>
        <v>Burnley FC - AFC Bournemouth</v>
      </c>
      <c r="D263" s="10" t="str">
        <f>Fixtures!C263</f>
        <v>Burnley FC</v>
      </c>
      <c r="E263" s="17" t="str">
        <f t="shared" si="13"/>
        <v/>
      </c>
      <c r="F263" s="17" t="str">
        <f t="shared" si="14"/>
        <v/>
      </c>
      <c r="G263" s="10" t="str">
        <f>Fixtures!D263</f>
        <v>AFC Bournemouth</v>
      </c>
      <c r="H263" t="str">
        <f>_xlfn.XLOOKUP($D263,Fixtures!$L$8:$L$27,Fixtures!$M$8:$M$27," ",0,1)</f>
        <v>Turf Moor</v>
      </c>
      <c r="I263" s="12" t="str">
        <f t="array" ref="I263">IF(E263=""," ",_xlfn.IFS(E263&gt;F263,Fixtures!$P$10,E263=F263,Fixtures!$P$11,E263&lt;F263,Fixtures!$P$12))</f>
        <v xml:space="preserve"> </v>
      </c>
      <c r="J263" t="str">
        <f t="array" ref="J263">IF(E263=""," ",_xlfn.IFS(E263&lt;F263,Fixtures!$P$10,E263=F263,Fixtures!$P$11,E263&gt;F263,Fixtures!$P$12))</f>
        <v xml:space="preserve"> </v>
      </c>
      <c r="L263" t="str">
        <f>IF(Pruebas!F263&lt;&gt;"",Pruebas!F263,"")</f>
        <v/>
      </c>
      <c r="M263" t="str">
        <f>IF(Pruebas!G263&lt;&gt;"",Pruebas!G263,"")</f>
        <v/>
      </c>
    </row>
    <row r="264" spans="1:13" x14ac:dyDescent="0.25">
      <c r="A264" s="13">
        <v>27</v>
      </c>
      <c r="B264" s="9" t="str">
        <f>Fixtures!B264</f>
        <v>02/03/2024</v>
      </c>
      <c r="C264" s="14" t="str">
        <f t="shared" si="12"/>
        <v>Everton FC - West Ham United</v>
      </c>
      <c r="D264" s="10" t="str">
        <f>Fixtures!C264</f>
        <v>Everton FC</v>
      </c>
      <c r="E264" s="17" t="str">
        <f t="shared" si="13"/>
        <v/>
      </c>
      <c r="F264" s="17" t="str">
        <f t="shared" si="14"/>
        <v/>
      </c>
      <c r="G264" s="10" t="str">
        <f>Fixtures!D264</f>
        <v>West Ham United</v>
      </c>
      <c r="H264" t="str">
        <f>_xlfn.XLOOKUP($D264,Fixtures!$L$8:$L$27,Fixtures!$M$8:$M$27," ",0,1)</f>
        <v>Goodison Park</v>
      </c>
      <c r="I264" s="12" t="str">
        <f t="array" ref="I264">IF(E264=""," ",_xlfn.IFS(E264&gt;F264,Fixtures!$P$10,E264=F264,Fixtures!$P$11,E264&lt;F264,Fixtures!$P$12))</f>
        <v xml:space="preserve"> </v>
      </c>
      <c r="J264" t="str">
        <f t="array" ref="J264">IF(E264=""," ",_xlfn.IFS(E264&lt;F264,Fixtures!$P$10,E264=F264,Fixtures!$P$11,E264&gt;F264,Fixtures!$P$12))</f>
        <v xml:space="preserve"> </v>
      </c>
      <c r="L264" t="str">
        <f>IF(Pruebas!F264&lt;&gt;"",Pruebas!F264,"")</f>
        <v/>
      </c>
      <c r="M264" t="str">
        <f>IF(Pruebas!G264&lt;&gt;"",Pruebas!G264,"")</f>
        <v/>
      </c>
    </row>
    <row r="265" spans="1:13" x14ac:dyDescent="0.25">
      <c r="A265" s="13">
        <v>27</v>
      </c>
      <c r="B265" s="9" t="str">
        <f>Fixtures!B265</f>
        <v>02/03/2024</v>
      </c>
      <c r="C265" s="14" t="str">
        <f t="shared" si="12"/>
        <v>Fulham FC - Brighton &amp; Hove Albion</v>
      </c>
      <c r="D265" s="10" t="str">
        <f>Fixtures!C265</f>
        <v>Fulham FC</v>
      </c>
      <c r="E265" s="17" t="str">
        <f t="shared" si="13"/>
        <v/>
      </c>
      <c r="F265" s="17" t="str">
        <f t="shared" si="14"/>
        <v/>
      </c>
      <c r="G265" s="10" t="str">
        <f>Fixtures!D265</f>
        <v>Brighton &amp; Hove Albion</v>
      </c>
      <c r="H265" t="str">
        <f>_xlfn.XLOOKUP($D265,Fixtures!$L$8:$L$27,Fixtures!$M$8:$M$27," ",0,1)</f>
        <v>Craven Cottage</v>
      </c>
      <c r="I265" s="12" t="str">
        <f t="array" ref="I265">IF(E265=""," ",_xlfn.IFS(E265&gt;F265,Fixtures!$P$10,E265=F265,Fixtures!$P$11,E265&lt;F265,Fixtures!$P$12))</f>
        <v xml:space="preserve"> </v>
      </c>
      <c r="J265" t="str">
        <f t="array" ref="J265">IF(E265=""," ",_xlfn.IFS(E265&lt;F265,Fixtures!$P$10,E265=F265,Fixtures!$P$11,E265&gt;F265,Fixtures!$P$12))</f>
        <v xml:space="preserve"> </v>
      </c>
      <c r="L265" t="str">
        <f>IF(Pruebas!F265&lt;&gt;"",Pruebas!F265,"")</f>
        <v/>
      </c>
      <c r="M265" t="str">
        <f>IF(Pruebas!G265&lt;&gt;"",Pruebas!G265,"")</f>
        <v/>
      </c>
    </row>
    <row r="266" spans="1:13" x14ac:dyDescent="0.25">
      <c r="A266" s="13">
        <v>27</v>
      </c>
      <c r="B266" s="9" t="str">
        <f>Fixtures!B266</f>
        <v>02/03/2024</v>
      </c>
      <c r="C266" s="14" t="str">
        <f t="shared" si="12"/>
        <v>Luton Town - Aston Villa</v>
      </c>
      <c r="D266" s="10" t="str">
        <f>Fixtures!C266</f>
        <v>Luton Town</v>
      </c>
      <c r="E266" s="17" t="str">
        <f t="shared" si="13"/>
        <v/>
      </c>
      <c r="F266" s="17" t="str">
        <f t="shared" si="14"/>
        <v/>
      </c>
      <c r="G266" s="10" t="str">
        <f>Fixtures!D266</f>
        <v>Aston Villa</v>
      </c>
      <c r="H266" t="str">
        <f>_xlfn.XLOOKUP($D266,Fixtures!$L$8:$L$27,Fixtures!$M$8:$M$27," ",0,1)</f>
        <v>Kenilworth Road</v>
      </c>
      <c r="I266" s="12" t="str">
        <f t="array" ref="I266">IF(E266=""," ",_xlfn.IFS(E266&gt;F266,Fixtures!$P$10,E266=F266,Fixtures!$P$11,E266&lt;F266,Fixtures!$P$12))</f>
        <v xml:space="preserve"> </v>
      </c>
      <c r="J266" t="str">
        <f t="array" ref="J266">IF(E266=""," ",_xlfn.IFS(E266&lt;F266,Fixtures!$P$10,E266=F266,Fixtures!$P$11,E266&gt;F266,Fixtures!$P$12))</f>
        <v xml:space="preserve"> </v>
      </c>
      <c r="L266" t="str">
        <f>IF(Pruebas!F266&lt;&gt;"",Pruebas!F266,"")</f>
        <v/>
      </c>
      <c r="M266" t="str">
        <f>IF(Pruebas!G266&lt;&gt;"",Pruebas!G266,"")</f>
        <v/>
      </c>
    </row>
    <row r="267" spans="1:13" x14ac:dyDescent="0.25">
      <c r="A267" s="13">
        <v>27</v>
      </c>
      <c r="B267" s="9" t="str">
        <f>Fixtures!B267</f>
        <v>02/03/2024</v>
      </c>
      <c r="C267" s="14" t="str">
        <f t="shared" si="12"/>
        <v>Manchester City - Manchester United</v>
      </c>
      <c r="D267" s="10" t="str">
        <f>Fixtures!C267</f>
        <v>Manchester City</v>
      </c>
      <c r="E267" s="17" t="str">
        <f t="shared" si="13"/>
        <v/>
      </c>
      <c r="F267" s="17" t="str">
        <f t="shared" si="14"/>
        <v/>
      </c>
      <c r="G267" s="10" t="str">
        <f>Fixtures!D267</f>
        <v>Manchester United</v>
      </c>
      <c r="H267" t="str">
        <f>_xlfn.XLOOKUP($D267,Fixtures!$L$8:$L$27,Fixtures!$M$8:$M$27," ",0,1)</f>
        <v>City of Manchester Stadium</v>
      </c>
      <c r="I267" s="12" t="str">
        <f t="array" ref="I267">IF(E267=""," ",_xlfn.IFS(E267&gt;F267,Fixtures!$P$10,E267=F267,Fixtures!$P$11,E267&lt;F267,Fixtures!$P$12))</f>
        <v xml:space="preserve"> </v>
      </c>
      <c r="J267" t="str">
        <f t="array" ref="J267">IF(E267=""," ",_xlfn.IFS(E267&lt;F267,Fixtures!$P$10,E267=F267,Fixtures!$P$11,E267&gt;F267,Fixtures!$P$12))</f>
        <v xml:space="preserve"> </v>
      </c>
      <c r="L267" t="str">
        <f>IF(Pruebas!F267&lt;&gt;"",Pruebas!F267,"")</f>
        <v/>
      </c>
      <c r="M267" t="str">
        <f>IF(Pruebas!G267&lt;&gt;"",Pruebas!G267,"")</f>
        <v/>
      </c>
    </row>
    <row r="268" spans="1:13" x14ac:dyDescent="0.25">
      <c r="A268" s="13">
        <v>27</v>
      </c>
      <c r="B268" s="9" t="str">
        <f>Fixtures!B268</f>
        <v>02/03/2024</v>
      </c>
      <c r="C268" s="14" t="str">
        <f t="shared" si="12"/>
        <v>Newcastle United - Wolverhampton Wanderers</v>
      </c>
      <c r="D268" s="10" t="str">
        <f>Fixtures!C268</f>
        <v>Newcastle United</v>
      </c>
      <c r="E268" s="17" t="str">
        <f t="shared" si="13"/>
        <v/>
      </c>
      <c r="F268" s="17" t="str">
        <f t="shared" si="14"/>
        <v/>
      </c>
      <c r="G268" s="10" t="str">
        <f>Fixtures!D268</f>
        <v>Wolverhampton Wanderers</v>
      </c>
      <c r="H268" t="str">
        <f>_xlfn.XLOOKUP($D268,Fixtures!$L$8:$L$27,Fixtures!$M$8:$M$27," ",0,1)</f>
        <v>St James' Park</v>
      </c>
      <c r="I268" s="12" t="str">
        <f t="array" ref="I268">IF(E268=""," ",_xlfn.IFS(E268&gt;F268,Fixtures!$P$10,E268=F268,Fixtures!$P$11,E268&lt;F268,Fixtures!$P$12))</f>
        <v xml:space="preserve"> </v>
      </c>
      <c r="J268" t="str">
        <f t="array" ref="J268">IF(E268=""," ",_xlfn.IFS(E268&lt;F268,Fixtures!$P$10,E268=F268,Fixtures!$P$11,E268&gt;F268,Fixtures!$P$12))</f>
        <v xml:space="preserve"> </v>
      </c>
      <c r="L268" t="str">
        <f>IF(Pruebas!F268&lt;&gt;"",Pruebas!F268,"")</f>
        <v/>
      </c>
      <c r="M268" t="str">
        <f>IF(Pruebas!G268&lt;&gt;"",Pruebas!G268,"")</f>
        <v/>
      </c>
    </row>
    <row r="269" spans="1:13" x14ac:dyDescent="0.25">
      <c r="A269" s="13">
        <v>27</v>
      </c>
      <c r="B269" s="9" t="str">
        <f>Fixtures!B269</f>
        <v>02/03/2024</v>
      </c>
      <c r="C269" s="14" t="str">
        <f t="shared" si="12"/>
        <v>Nottingham Forest - Liverpool FC</v>
      </c>
      <c r="D269" s="10" t="str">
        <f>Fixtures!C269</f>
        <v>Nottingham Forest</v>
      </c>
      <c r="E269" s="17" t="str">
        <f t="shared" si="13"/>
        <v/>
      </c>
      <c r="F269" s="17" t="str">
        <f t="shared" si="14"/>
        <v/>
      </c>
      <c r="G269" s="10" t="str">
        <f>Fixtures!D269</f>
        <v>Liverpool FC</v>
      </c>
      <c r="H269" t="str">
        <f>_xlfn.XLOOKUP($D269,Fixtures!$L$8:$L$27,Fixtures!$M$8:$M$27," ",0,1)</f>
        <v>City Ground</v>
      </c>
      <c r="I269" s="12" t="str">
        <f t="array" ref="I269">IF(E269=""," ",_xlfn.IFS(E269&gt;F269,Fixtures!$P$10,E269=F269,Fixtures!$P$11,E269&lt;F269,Fixtures!$P$12))</f>
        <v xml:space="preserve"> </v>
      </c>
      <c r="J269" t="str">
        <f t="array" ref="J269">IF(E269=""," ",_xlfn.IFS(E269&lt;F269,Fixtures!$P$10,E269=F269,Fixtures!$P$11,E269&gt;F269,Fixtures!$P$12))</f>
        <v xml:space="preserve"> </v>
      </c>
      <c r="L269" t="str">
        <f>IF(Pruebas!F269&lt;&gt;"",Pruebas!F269,"")</f>
        <v/>
      </c>
      <c r="M269" t="str">
        <f>IF(Pruebas!G269&lt;&gt;"",Pruebas!G269,"")</f>
        <v/>
      </c>
    </row>
    <row r="270" spans="1:13" x14ac:dyDescent="0.25">
      <c r="A270" s="13">
        <v>27</v>
      </c>
      <c r="B270" s="9" t="str">
        <f>Fixtures!B270</f>
        <v>02/03/2024</v>
      </c>
      <c r="C270" s="14" t="str">
        <f t="shared" si="12"/>
        <v>Sheffield United - Arsenal FC</v>
      </c>
      <c r="D270" s="10" t="str">
        <f>Fixtures!C270</f>
        <v>Sheffield United</v>
      </c>
      <c r="E270" s="17" t="str">
        <f t="shared" si="13"/>
        <v/>
      </c>
      <c r="F270" s="17" t="str">
        <f t="shared" si="14"/>
        <v/>
      </c>
      <c r="G270" s="10" t="str">
        <f>Fixtures!D270</f>
        <v>Arsenal FC</v>
      </c>
      <c r="H270" t="str">
        <f>_xlfn.XLOOKUP($D270,Fixtures!$L$8:$L$27,Fixtures!$M$8:$M$27," ",0,1)</f>
        <v>Bramall Lane</v>
      </c>
      <c r="I270" s="12" t="str">
        <f t="array" ref="I270">IF(E270=""," ",_xlfn.IFS(E270&gt;F270,Fixtures!$P$10,E270=F270,Fixtures!$P$11,E270&lt;F270,Fixtures!$P$12))</f>
        <v xml:space="preserve"> </v>
      </c>
      <c r="J270" t="str">
        <f t="array" ref="J270">IF(E270=""," ",_xlfn.IFS(E270&lt;F270,Fixtures!$P$10,E270=F270,Fixtures!$P$11,E270&gt;F270,Fixtures!$P$12))</f>
        <v xml:space="preserve"> </v>
      </c>
      <c r="L270" t="str">
        <f>IF(Pruebas!F270&lt;&gt;"",Pruebas!F270,"")</f>
        <v/>
      </c>
      <c r="M270" t="str">
        <f>IF(Pruebas!G270&lt;&gt;"",Pruebas!G270,"")</f>
        <v/>
      </c>
    </row>
    <row r="271" spans="1:13" x14ac:dyDescent="0.25">
      <c r="A271" s="13">
        <v>27</v>
      </c>
      <c r="B271" s="9" t="str">
        <f>Fixtures!B271</f>
        <v>02/03/2024</v>
      </c>
      <c r="C271" s="14" t="str">
        <f t="shared" si="12"/>
        <v>Tottenham Hotspur - Crystal Palace</v>
      </c>
      <c r="D271" s="10" t="str">
        <f>Fixtures!C271</f>
        <v>Tottenham Hotspur</v>
      </c>
      <c r="E271" s="17" t="str">
        <f t="shared" si="13"/>
        <v/>
      </c>
      <c r="F271" s="17" t="str">
        <f t="shared" si="14"/>
        <v/>
      </c>
      <c r="G271" s="10" t="str">
        <f>Fixtures!D271</f>
        <v>Crystal Palace</v>
      </c>
      <c r="H271" t="str">
        <f>_xlfn.XLOOKUP($D271,Fixtures!$L$8:$L$27,Fixtures!$M$8:$M$27," ",0,1)</f>
        <v>Tottenham Hotspur Stadium</v>
      </c>
      <c r="I271" s="12" t="str">
        <f t="array" ref="I271">IF(E271=""," ",_xlfn.IFS(E271&gt;F271,Fixtures!$P$10,E271=F271,Fixtures!$P$11,E271&lt;F271,Fixtures!$P$12))</f>
        <v xml:space="preserve"> </v>
      </c>
      <c r="J271" t="str">
        <f t="array" ref="J271">IF(E271=""," ",_xlfn.IFS(E271&lt;F271,Fixtures!$P$10,E271=F271,Fixtures!$P$11,E271&gt;F271,Fixtures!$P$12))</f>
        <v xml:space="preserve"> </v>
      </c>
      <c r="L271" t="str">
        <f>IF(Pruebas!F271&lt;&gt;"",Pruebas!F271,"")</f>
        <v/>
      </c>
      <c r="M271" t="str">
        <f>IF(Pruebas!G271&lt;&gt;"",Pruebas!G271,"")</f>
        <v/>
      </c>
    </row>
    <row r="272" spans="1:13" x14ac:dyDescent="0.25">
      <c r="A272" s="13">
        <v>28</v>
      </c>
      <c r="B272" s="9" t="str">
        <f>Fixtures!B272</f>
        <v>09/03/2024</v>
      </c>
      <c r="C272" s="14" t="str">
        <f t="shared" si="12"/>
        <v>AFC Bournemouth - Sheffield United</v>
      </c>
      <c r="D272" s="10" t="str">
        <f>Fixtures!C272</f>
        <v>AFC Bournemouth</v>
      </c>
      <c r="E272" s="17" t="str">
        <f t="shared" si="13"/>
        <v/>
      </c>
      <c r="F272" s="17" t="str">
        <f t="shared" si="14"/>
        <v/>
      </c>
      <c r="G272" s="10" t="str">
        <f>Fixtures!D272</f>
        <v>Sheffield United</v>
      </c>
      <c r="H272" t="str">
        <f>_xlfn.XLOOKUP($D272,Fixtures!$L$8:$L$27,Fixtures!$M$8:$M$27," ",0,1)</f>
        <v>Dean Court</v>
      </c>
      <c r="I272" s="12" t="str">
        <f t="array" ref="I272">IF(E272=""," ",_xlfn.IFS(E272&gt;F272,Fixtures!$P$10,E272=F272,Fixtures!$P$11,E272&lt;F272,Fixtures!$P$12))</f>
        <v xml:space="preserve"> </v>
      </c>
      <c r="J272" t="str">
        <f t="array" ref="J272">IF(E272=""," ",_xlfn.IFS(E272&lt;F272,Fixtures!$P$10,E272=F272,Fixtures!$P$11,E272&gt;F272,Fixtures!$P$12))</f>
        <v xml:space="preserve"> </v>
      </c>
      <c r="L272" t="str">
        <f>IF(Pruebas!F272&lt;&gt;"",Pruebas!F272,"")</f>
        <v/>
      </c>
      <c r="M272" t="str">
        <f>IF(Pruebas!G272&lt;&gt;"",Pruebas!G272,"")</f>
        <v/>
      </c>
    </row>
    <row r="273" spans="1:13" x14ac:dyDescent="0.25">
      <c r="A273" s="13">
        <v>28</v>
      </c>
      <c r="B273" s="9" t="str">
        <f>Fixtures!B273</f>
        <v>09/03/2024</v>
      </c>
      <c r="C273" s="14" t="str">
        <f t="shared" si="12"/>
        <v>Arsenal FC - Brentford FC</v>
      </c>
      <c r="D273" s="10" t="str">
        <f>Fixtures!C273</f>
        <v>Arsenal FC</v>
      </c>
      <c r="E273" s="17" t="str">
        <f t="shared" si="13"/>
        <v/>
      </c>
      <c r="F273" s="17" t="str">
        <f t="shared" si="14"/>
        <v/>
      </c>
      <c r="G273" s="10" t="str">
        <f>Fixtures!D273</f>
        <v>Brentford FC</v>
      </c>
      <c r="H273" t="str">
        <f>_xlfn.XLOOKUP($D273,Fixtures!$L$8:$L$27,Fixtures!$M$8:$M$27," ",0,1)</f>
        <v>Emirates Stadium</v>
      </c>
      <c r="I273" s="12" t="str">
        <f t="array" ref="I273">IF(E273=""," ",_xlfn.IFS(E273&gt;F273,Fixtures!$P$10,E273=F273,Fixtures!$P$11,E273&lt;F273,Fixtures!$P$12))</f>
        <v xml:space="preserve"> </v>
      </c>
      <c r="J273" t="str">
        <f t="array" ref="J273">IF(E273=""," ",_xlfn.IFS(E273&lt;F273,Fixtures!$P$10,E273=F273,Fixtures!$P$11,E273&gt;F273,Fixtures!$P$12))</f>
        <v xml:space="preserve"> </v>
      </c>
      <c r="L273" t="str">
        <f>IF(Pruebas!F273&lt;&gt;"",Pruebas!F273,"")</f>
        <v/>
      </c>
      <c r="M273" t="str">
        <f>IF(Pruebas!G273&lt;&gt;"",Pruebas!G273,"")</f>
        <v/>
      </c>
    </row>
    <row r="274" spans="1:13" x14ac:dyDescent="0.25">
      <c r="A274" s="13">
        <v>28</v>
      </c>
      <c r="B274" s="9" t="str">
        <f>Fixtures!B274</f>
        <v>09/03/2024</v>
      </c>
      <c r="C274" s="14" t="str">
        <f t="shared" si="12"/>
        <v>Aston Villa - Tottenham Hotspur</v>
      </c>
      <c r="D274" s="10" t="str">
        <f>Fixtures!C274</f>
        <v>Aston Villa</v>
      </c>
      <c r="E274" s="17" t="str">
        <f t="shared" si="13"/>
        <v/>
      </c>
      <c r="F274" s="17" t="str">
        <f t="shared" si="14"/>
        <v/>
      </c>
      <c r="G274" s="10" t="str">
        <f>Fixtures!D274</f>
        <v>Tottenham Hotspur</v>
      </c>
      <c r="H274" t="str">
        <f>_xlfn.XLOOKUP($D274,Fixtures!$L$8:$L$27,Fixtures!$M$8:$M$27," ",0,1)</f>
        <v>Villa Park</v>
      </c>
      <c r="I274" s="12" t="str">
        <f t="array" ref="I274">IF(E274=""," ",_xlfn.IFS(E274&gt;F274,Fixtures!$P$10,E274=F274,Fixtures!$P$11,E274&lt;F274,Fixtures!$P$12))</f>
        <v xml:space="preserve"> </v>
      </c>
      <c r="J274" t="str">
        <f t="array" ref="J274">IF(E274=""," ",_xlfn.IFS(E274&lt;F274,Fixtures!$P$10,E274=F274,Fixtures!$P$11,E274&gt;F274,Fixtures!$P$12))</f>
        <v xml:space="preserve"> </v>
      </c>
      <c r="L274" t="str">
        <f>IF(Pruebas!F274&lt;&gt;"",Pruebas!F274,"")</f>
        <v/>
      </c>
      <c r="M274" t="str">
        <f>IF(Pruebas!G274&lt;&gt;"",Pruebas!G274,"")</f>
        <v/>
      </c>
    </row>
    <row r="275" spans="1:13" x14ac:dyDescent="0.25">
      <c r="A275" s="13">
        <v>28</v>
      </c>
      <c r="B275" s="9" t="str">
        <f>Fixtures!B275</f>
        <v>09/03/2024</v>
      </c>
      <c r="C275" s="14" t="str">
        <f t="shared" si="12"/>
        <v>Brighton &amp; Hove Albion - Nottingham Forest</v>
      </c>
      <c r="D275" s="10" t="str">
        <f>Fixtures!C275</f>
        <v>Brighton &amp; Hove Albion</v>
      </c>
      <c r="E275" s="17" t="str">
        <f t="shared" si="13"/>
        <v/>
      </c>
      <c r="F275" s="17" t="str">
        <f t="shared" si="14"/>
        <v/>
      </c>
      <c r="G275" s="10" t="str">
        <f>Fixtures!D275</f>
        <v>Nottingham Forest</v>
      </c>
      <c r="H275" t="str">
        <f>_xlfn.XLOOKUP($D275,Fixtures!$L$8:$L$27,Fixtures!$M$8:$M$27," ",0,1)</f>
        <v>Falmer Stadium</v>
      </c>
      <c r="I275" s="12" t="str">
        <f t="array" ref="I275">IF(E275=""," ",_xlfn.IFS(E275&gt;F275,Fixtures!$P$10,E275=F275,Fixtures!$P$11,E275&lt;F275,Fixtures!$P$12))</f>
        <v xml:space="preserve"> </v>
      </c>
      <c r="J275" t="str">
        <f t="array" ref="J275">IF(E275=""," ",_xlfn.IFS(E275&lt;F275,Fixtures!$P$10,E275=F275,Fixtures!$P$11,E275&gt;F275,Fixtures!$P$12))</f>
        <v xml:space="preserve"> </v>
      </c>
      <c r="L275" t="str">
        <f>IF(Pruebas!F275&lt;&gt;"",Pruebas!F275,"")</f>
        <v/>
      </c>
      <c r="M275" t="str">
        <f>IF(Pruebas!G275&lt;&gt;"",Pruebas!G275,"")</f>
        <v/>
      </c>
    </row>
    <row r="276" spans="1:13" x14ac:dyDescent="0.25">
      <c r="A276" s="13">
        <v>28</v>
      </c>
      <c r="B276" s="9" t="str">
        <f>Fixtures!B276</f>
        <v>09/03/2024</v>
      </c>
      <c r="C276" s="14" t="str">
        <f t="shared" si="12"/>
        <v>Chelsea FC - Newcastle United</v>
      </c>
      <c r="D276" s="10" t="str">
        <f>Fixtures!C276</f>
        <v>Chelsea FC</v>
      </c>
      <c r="E276" s="17" t="str">
        <f t="shared" si="13"/>
        <v/>
      </c>
      <c r="F276" s="17" t="str">
        <f t="shared" si="14"/>
        <v/>
      </c>
      <c r="G276" s="10" t="str">
        <f>Fixtures!D276</f>
        <v>Newcastle United</v>
      </c>
      <c r="H276" t="str">
        <f>_xlfn.XLOOKUP($D276,Fixtures!$L$8:$L$27,Fixtures!$M$8:$M$27," ",0,1)</f>
        <v>Stamford Bridge</v>
      </c>
      <c r="I276" s="12" t="str">
        <f t="array" ref="I276">IF(E276=""," ",_xlfn.IFS(E276&gt;F276,Fixtures!$P$10,E276=F276,Fixtures!$P$11,E276&lt;F276,Fixtures!$P$12))</f>
        <v xml:space="preserve"> </v>
      </c>
      <c r="J276" t="str">
        <f t="array" ref="J276">IF(E276=""," ",_xlfn.IFS(E276&lt;F276,Fixtures!$P$10,E276=F276,Fixtures!$P$11,E276&gt;F276,Fixtures!$P$12))</f>
        <v xml:space="preserve"> </v>
      </c>
      <c r="L276" t="str">
        <f>IF(Pruebas!F276&lt;&gt;"",Pruebas!F276,"")</f>
        <v/>
      </c>
      <c r="M276" t="str">
        <f>IF(Pruebas!G276&lt;&gt;"",Pruebas!G276,"")</f>
        <v/>
      </c>
    </row>
    <row r="277" spans="1:13" x14ac:dyDescent="0.25">
      <c r="A277" s="13">
        <v>28</v>
      </c>
      <c r="B277" s="9" t="str">
        <f>Fixtures!B277</f>
        <v>09/03/2024</v>
      </c>
      <c r="C277" s="14" t="str">
        <f t="shared" si="12"/>
        <v>Crystal Palace - Luton Town</v>
      </c>
      <c r="D277" s="10" t="str">
        <f>Fixtures!C277</f>
        <v>Crystal Palace</v>
      </c>
      <c r="E277" s="17" t="str">
        <f t="shared" si="13"/>
        <v/>
      </c>
      <c r="F277" s="17" t="str">
        <f t="shared" si="14"/>
        <v/>
      </c>
      <c r="G277" s="10" t="str">
        <f>Fixtures!D277</f>
        <v>Luton Town</v>
      </c>
      <c r="H277" t="str">
        <f>_xlfn.XLOOKUP($D277,Fixtures!$L$8:$L$27,Fixtures!$M$8:$M$27," ",0,1)</f>
        <v>Selhurst Park</v>
      </c>
      <c r="I277" s="12" t="str">
        <f t="array" ref="I277">IF(E277=""," ",_xlfn.IFS(E277&gt;F277,Fixtures!$P$10,E277=F277,Fixtures!$P$11,E277&lt;F277,Fixtures!$P$12))</f>
        <v xml:space="preserve"> </v>
      </c>
      <c r="J277" t="str">
        <f t="array" ref="J277">IF(E277=""," ",_xlfn.IFS(E277&lt;F277,Fixtures!$P$10,E277=F277,Fixtures!$P$11,E277&gt;F277,Fixtures!$P$12))</f>
        <v xml:space="preserve"> </v>
      </c>
      <c r="L277" t="str">
        <f>IF(Pruebas!F277&lt;&gt;"",Pruebas!F277,"")</f>
        <v/>
      </c>
      <c r="M277" t="str">
        <f>IF(Pruebas!G277&lt;&gt;"",Pruebas!G277,"")</f>
        <v/>
      </c>
    </row>
    <row r="278" spans="1:13" x14ac:dyDescent="0.25">
      <c r="A278" s="13">
        <v>28</v>
      </c>
      <c r="B278" s="9" t="str">
        <f>Fixtures!B278</f>
        <v>09/03/2024</v>
      </c>
      <c r="C278" s="14" t="str">
        <f t="shared" si="12"/>
        <v>Liverpool FC - Manchester City</v>
      </c>
      <c r="D278" s="10" t="str">
        <f>Fixtures!C278</f>
        <v>Liverpool FC</v>
      </c>
      <c r="E278" s="17" t="str">
        <f t="shared" si="13"/>
        <v/>
      </c>
      <c r="F278" s="17" t="str">
        <f t="shared" si="14"/>
        <v/>
      </c>
      <c r="G278" s="10" t="str">
        <f>Fixtures!D278</f>
        <v>Manchester City</v>
      </c>
      <c r="H278" t="str">
        <f>_xlfn.XLOOKUP($D278,Fixtures!$L$8:$L$27,Fixtures!$M$8:$M$27," ",0,1)</f>
        <v>Anfield</v>
      </c>
      <c r="I278" s="12" t="str">
        <f t="array" ref="I278">IF(E278=""," ",_xlfn.IFS(E278&gt;F278,Fixtures!$P$10,E278=F278,Fixtures!$P$11,E278&lt;F278,Fixtures!$P$12))</f>
        <v xml:space="preserve"> </v>
      </c>
      <c r="J278" t="str">
        <f t="array" ref="J278">IF(E278=""," ",_xlfn.IFS(E278&lt;F278,Fixtures!$P$10,E278=F278,Fixtures!$P$11,E278&gt;F278,Fixtures!$P$12))</f>
        <v xml:space="preserve"> </v>
      </c>
      <c r="L278" t="str">
        <f>IF(Pruebas!F278&lt;&gt;"",Pruebas!F278,"")</f>
        <v/>
      </c>
      <c r="M278" t="str">
        <f>IF(Pruebas!G278&lt;&gt;"",Pruebas!G278,"")</f>
        <v/>
      </c>
    </row>
    <row r="279" spans="1:13" x14ac:dyDescent="0.25">
      <c r="A279" s="13">
        <v>28</v>
      </c>
      <c r="B279" s="9" t="str">
        <f>Fixtures!B279</f>
        <v>09/03/2024</v>
      </c>
      <c r="C279" s="14" t="str">
        <f t="shared" si="12"/>
        <v>Manchester United - Everton FC</v>
      </c>
      <c r="D279" s="10" t="str">
        <f>Fixtures!C279</f>
        <v>Manchester United</v>
      </c>
      <c r="E279" s="17" t="str">
        <f t="shared" si="13"/>
        <v/>
      </c>
      <c r="F279" s="17" t="str">
        <f t="shared" si="14"/>
        <v/>
      </c>
      <c r="G279" s="10" t="str">
        <f>Fixtures!D279</f>
        <v>Everton FC</v>
      </c>
      <c r="H279" t="str">
        <f>_xlfn.XLOOKUP($D279,Fixtures!$L$8:$L$27,Fixtures!$M$8:$M$27," ",0,1)</f>
        <v>Old Trafford</v>
      </c>
      <c r="I279" s="12" t="str">
        <f t="array" ref="I279">IF(E279=""," ",_xlfn.IFS(E279&gt;F279,Fixtures!$P$10,E279=F279,Fixtures!$P$11,E279&lt;F279,Fixtures!$P$12))</f>
        <v xml:space="preserve"> </v>
      </c>
      <c r="J279" t="str">
        <f t="array" ref="J279">IF(E279=""," ",_xlfn.IFS(E279&lt;F279,Fixtures!$P$10,E279=F279,Fixtures!$P$11,E279&gt;F279,Fixtures!$P$12))</f>
        <v xml:space="preserve"> </v>
      </c>
      <c r="L279" t="str">
        <f>IF(Pruebas!F279&lt;&gt;"",Pruebas!F279,"")</f>
        <v/>
      </c>
      <c r="M279" t="str">
        <f>IF(Pruebas!G279&lt;&gt;"",Pruebas!G279,"")</f>
        <v/>
      </c>
    </row>
    <row r="280" spans="1:13" x14ac:dyDescent="0.25">
      <c r="A280" s="13">
        <v>28</v>
      </c>
      <c r="B280" s="9" t="str">
        <f>Fixtures!B280</f>
        <v>09/03/2024</v>
      </c>
      <c r="C280" s="14" t="str">
        <f t="shared" si="12"/>
        <v>West Ham United - Burnley FC</v>
      </c>
      <c r="D280" s="10" t="str">
        <f>Fixtures!C280</f>
        <v>West Ham United</v>
      </c>
      <c r="E280" s="17" t="str">
        <f t="shared" si="13"/>
        <v/>
      </c>
      <c r="F280" s="17" t="str">
        <f t="shared" si="14"/>
        <v/>
      </c>
      <c r="G280" s="10" t="str">
        <f>Fixtures!D280</f>
        <v>Burnley FC</v>
      </c>
      <c r="H280" t="str">
        <f>_xlfn.XLOOKUP($D280,Fixtures!$L$8:$L$27,Fixtures!$M$8:$M$27," ",0,1)</f>
        <v>London Stadium</v>
      </c>
      <c r="I280" s="12" t="str">
        <f t="array" ref="I280">IF(E280=""," ",_xlfn.IFS(E280&gt;F280,Fixtures!$P$10,E280=F280,Fixtures!$P$11,E280&lt;F280,Fixtures!$P$12))</f>
        <v xml:space="preserve"> </v>
      </c>
      <c r="J280" t="str">
        <f t="array" ref="J280">IF(E280=""," ",_xlfn.IFS(E280&lt;F280,Fixtures!$P$10,E280=F280,Fixtures!$P$11,E280&gt;F280,Fixtures!$P$12))</f>
        <v xml:space="preserve"> </v>
      </c>
      <c r="L280" t="str">
        <f>IF(Pruebas!F280&lt;&gt;"",Pruebas!F280,"")</f>
        <v/>
      </c>
      <c r="M280" t="str">
        <f>IF(Pruebas!G280&lt;&gt;"",Pruebas!G280,"")</f>
        <v/>
      </c>
    </row>
    <row r="281" spans="1:13" x14ac:dyDescent="0.25">
      <c r="A281" s="13">
        <v>28</v>
      </c>
      <c r="B281" s="9" t="str">
        <f>Fixtures!B281</f>
        <v>09/03/2024</v>
      </c>
      <c r="C281" s="14" t="str">
        <f t="shared" si="12"/>
        <v>Wolverhampton Wanderers - Fulham FC</v>
      </c>
      <c r="D281" s="10" t="str">
        <f>Fixtures!C281</f>
        <v>Wolverhampton Wanderers</v>
      </c>
      <c r="E281" s="17" t="str">
        <f t="shared" si="13"/>
        <v/>
      </c>
      <c r="F281" s="17" t="str">
        <f t="shared" si="14"/>
        <v/>
      </c>
      <c r="G281" s="10" t="str">
        <f>Fixtures!D281</f>
        <v>Fulham FC</v>
      </c>
      <c r="H281" t="str">
        <f>_xlfn.XLOOKUP($D281,Fixtures!$L$8:$L$27,Fixtures!$M$8:$M$27," ",0,1)</f>
        <v>Molineux Stadium</v>
      </c>
      <c r="I281" s="12" t="str">
        <f t="array" ref="I281">IF(E281=""," ",_xlfn.IFS(E281&gt;F281,Fixtures!$P$10,E281=F281,Fixtures!$P$11,E281&lt;F281,Fixtures!$P$12))</f>
        <v xml:space="preserve"> </v>
      </c>
      <c r="J281" t="str">
        <f t="array" ref="J281">IF(E281=""," ",_xlfn.IFS(E281&lt;F281,Fixtures!$P$10,E281=F281,Fixtures!$P$11,E281&gt;F281,Fixtures!$P$12))</f>
        <v xml:space="preserve"> </v>
      </c>
      <c r="L281" t="str">
        <f>IF(Pruebas!F281&lt;&gt;"",Pruebas!F281,"")</f>
        <v/>
      </c>
      <c r="M281" t="str">
        <f>IF(Pruebas!G281&lt;&gt;"",Pruebas!G281,"")</f>
        <v/>
      </c>
    </row>
    <row r="282" spans="1:13" x14ac:dyDescent="0.25">
      <c r="A282" s="13">
        <v>29</v>
      </c>
      <c r="B282" s="9" t="str">
        <f>Fixtures!B282</f>
        <v>16/03/2024</v>
      </c>
      <c r="C282" s="14" t="str">
        <f t="shared" si="12"/>
        <v>Arsenal FC - Chelsea FC</v>
      </c>
      <c r="D282" s="10" t="str">
        <f>Fixtures!C282</f>
        <v>Arsenal FC</v>
      </c>
      <c r="E282" s="17" t="str">
        <f t="shared" si="13"/>
        <v/>
      </c>
      <c r="F282" s="17" t="str">
        <f t="shared" si="14"/>
        <v/>
      </c>
      <c r="G282" s="10" t="str">
        <f>Fixtures!D282</f>
        <v>Chelsea FC</v>
      </c>
      <c r="H282" t="str">
        <f>_xlfn.XLOOKUP($D282,Fixtures!$L$8:$L$27,Fixtures!$M$8:$M$27," ",0,1)</f>
        <v>Emirates Stadium</v>
      </c>
      <c r="I282" s="12" t="str">
        <f t="array" ref="I282">IF(E282=""," ",_xlfn.IFS(E282&gt;F282,Fixtures!$P$10,E282=F282,Fixtures!$P$11,E282&lt;F282,Fixtures!$P$12))</f>
        <v xml:space="preserve"> </v>
      </c>
      <c r="J282" t="str">
        <f t="array" ref="J282">IF(E282=""," ",_xlfn.IFS(E282&lt;F282,Fixtures!$P$10,E282=F282,Fixtures!$P$11,E282&gt;F282,Fixtures!$P$12))</f>
        <v xml:space="preserve"> </v>
      </c>
      <c r="L282" t="str">
        <f>IF(Pruebas!F282&lt;&gt;"",Pruebas!F282,"")</f>
        <v/>
      </c>
      <c r="M282" t="str">
        <f>IF(Pruebas!G282&lt;&gt;"",Pruebas!G282,"")</f>
        <v/>
      </c>
    </row>
    <row r="283" spans="1:13" x14ac:dyDescent="0.25">
      <c r="A283" s="13">
        <v>29</v>
      </c>
      <c r="B283" s="9" t="str">
        <f>Fixtures!B283</f>
        <v>16/03/2024</v>
      </c>
      <c r="C283" s="14" t="str">
        <f t="shared" si="12"/>
        <v>Brighton &amp; Hove Albion - Manchester City</v>
      </c>
      <c r="D283" s="10" t="str">
        <f>Fixtures!C283</f>
        <v>Brighton &amp; Hove Albion</v>
      </c>
      <c r="E283" s="17" t="str">
        <f t="shared" si="13"/>
        <v/>
      </c>
      <c r="F283" s="17" t="str">
        <f t="shared" si="14"/>
        <v/>
      </c>
      <c r="G283" s="10" t="str">
        <f>Fixtures!D283</f>
        <v>Manchester City</v>
      </c>
      <c r="H283" t="str">
        <f>_xlfn.XLOOKUP($D283,Fixtures!$L$8:$L$27,Fixtures!$M$8:$M$27," ",0,1)</f>
        <v>Falmer Stadium</v>
      </c>
      <c r="I283" s="12" t="str">
        <f t="array" ref="I283">IF(E283=""," ",_xlfn.IFS(E283&gt;F283,Fixtures!$P$10,E283=F283,Fixtures!$P$11,E283&lt;F283,Fixtures!$P$12))</f>
        <v xml:space="preserve"> </v>
      </c>
      <c r="J283" t="str">
        <f t="array" ref="J283">IF(E283=""," ",_xlfn.IFS(E283&lt;F283,Fixtures!$P$10,E283=F283,Fixtures!$P$11,E283&gt;F283,Fixtures!$P$12))</f>
        <v xml:space="preserve"> </v>
      </c>
      <c r="L283" t="str">
        <f>IF(Pruebas!F283&lt;&gt;"",Pruebas!F283,"")</f>
        <v/>
      </c>
      <c r="M283" t="str">
        <f>IF(Pruebas!G283&lt;&gt;"",Pruebas!G283,"")</f>
        <v/>
      </c>
    </row>
    <row r="284" spans="1:13" x14ac:dyDescent="0.25">
      <c r="A284" s="13">
        <v>29</v>
      </c>
      <c r="B284" s="9" t="str">
        <f>Fixtures!B284</f>
        <v>16/03/2024</v>
      </c>
      <c r="C284" s="14" t="str">
        <f t="shared" si="12"/>
        <v>Burnley FC - Brentford FC</v>
      </c>
      <c r="D284" s="10" t="str">
        <f>Fixtures!C284</f>
        <v>Burnley FC</v>
      </c>
      <c r="E284" s="17" t="str">
        <f t="shared" si="13"/>
        <v/>
      </c>
      <c r="F284" s="17" t="str">
        <f t="shared" si="14"/>
        <v/>
      </c>
      <c r="G284" s="10" t="str">
        <f>Fixtures!D284</f>
        <v>Brentford FC</v>
      </c>
      <c r="H284" t="str">
        <f>_xlfn.XLOOKUP($D284,Fixtures!$L$8:$L$27,Fixtures!$M$8:$M$27," ",0,1)</f>
        <v>Turf Moor</v>
      </c>
      <c r="I284" s="12" t="str">
        <f t="array" ref="I284">IF(E284=""," ",_xlfn.IFS(E284&gt;F284,Fixtures!$P$10,E284=F284,Fixtures!$P$11,E284&lt;F284,Fixtures!$P$12))</f>
        <v xml:space="preserve"> </v>
      </c>
      <c r="J284" t="str">
        <f t="array" ref="J284">IF(E284=""," ",_xlfn.IFS(E284&lt;F284,Fixtures!$P$10,E284=F284,Fixtures!$P$11,E284&gt;F284,Fixtures!$P$12))</f>
        <v xml:space="preserve"> </v>
      </c>
      <c r="L284" t="str">
        <f>IF(Pruebas!F284&lt;&gt;"",Pruebas!F284,"")</f>
        <v/>
      </c>
      <c r="M284" t="str">
        <f>IF(Pruebas!G284&lt;&gt;"",Pruebas!G284,"")</f>
        <v/>
      </c>
    </row>
    <row r="285" spans="1:13" x14ac:dyDescent="0.25">
      <c r="A285" s="13">
        <v>29</v>
      </c>
      <c r="B285" s="9" t="str">
        <f>Fixtures!B285</f>
        <v>16/03/2024</v>
      </c>
      <c r="C285" s="14" t="str">
        <f t="shared" si="12"/>
        <v>Crystal Palace - Newcastle United</v>
      </c>
      <c r="D285" s="10" t="str">
        <f>Fixtures!C285</f>
        <v>Crystal Palace</v>
      </c>
      <c r="E285" s="17" t="str">
        <f t="shared" si="13"/>
        <v/>
      </c>
      <c r="F285" s="17" t="str">
        <f t="shared" si="14"/>
        <v/>
      </c>
      <c r="G285" s="10" t="str">
        <f>Fixtures!D285</f>
        <v>Newcastle United</v>
      </c>
      <c r="H285" t="str">
        <f>_xlfn.XLOOKUP($D285,Fixtures!$L$8:$L$27,Fixtures!$M$8:$M$27," ",0,1)</f>
        <v>Selhurst Park</v>
      </c>
      <c r="I285" s="12" t="str">
        <f t="array" ref="I285">IF(E285=""," ",_xlfn.IFS(E285&gt;F285,Fixtures!$P$10,E285=F285,Fixtures!$P$11,E285&lt;F285,Fixtures!$P$12))</f>
        <v xml:space="preserve"> </v>
      </c>
      <c r="J285" t="str">
        <f t="array" ref="J285">IF(E285=""," ",_xlfn.IFS(E285&lt;F285,Fixtures!$P$10,E285=F285,Fixtures!$P$11,E285&gt;F285,Fixtures!$P$12))</f>
        <v xml:space="preserve"> </v>
      </c>
      <c r="L285" t="str">
        <f>IF(Pruebas!F285&lt;&gt;"",Pruebas!F285,"")</f>
        <v/>
      </c>
      <c r="M285" t="str">
        <f>IF(Pruebas!G285&lt;&gt;"",Pruebas!G285,"")</f>
        <v/>
      </c>
    </row>
    <row r="286" spans="1:13" x14ac:dyDescent="0.25">
      <c r="A286" s="13">
        <v>29</v>
      </c>
      <c r="B286" s="9" t="str">
        <f>Fixtures!B286</f>
        <v>16/03/2024</v>
      </c>
      <c r="C286" s="14" t="str">
        <f t="shared" si="12"/>
        <v>Everton FC - Liverpool FC</v>
      </c>
      <c r="D286" s="10" t="str">
        <f>Fixtures!C286</f>
        <v>Everton FC</v>
      </c>
      <c r="E286" s="17" t="str">
        <f t="shared" si="13"/>
        <v/>
      </c>
      <c r="F286" s="17" t="str">
        <f t="shared" si="14"/>
        <v/>
      </c>
      <c r="G286" s="10" t="str">
        <f>Fixtures!D286</f>
        <v>Liverpool FC</v>
      </c>
      <c r="H286" t="str">
        <f>_xlfn.XLOOKUP($D286,Fixtures!$L$8:$L$27,Fixtures!$M$8:$M$27," ",0,1)</f>
        <v>Goodison Park</v>
      </c>
      <c r="I286" s="12" t="str">
        <f t="array" ref="I286">IF(E286=""," ",_xlfn.IFS(E286&gt;F286,Fixtures!$P$10,E286=F286,Fixtures!$P$11,E286&lt;F286,Fixtures!$P$12))</f>
        <v xml:space="preserve"> </v>
      </c>
      <c r="J286" t="str">
        <f t="array" ref="J286">IF(E286=""," ",_xlfn.IFS(E286&lt;F286,Fixtures!$P$10,E286=F286,Fixtures!$P$11,E286&gt;F286,Fixtures!$P$12))</f>
        <v xml:space="preserve"> </v>
      </c>
      <c r="L286" t="str">
        <f>IF(Pruebas!F286&lt;&gt;"",Pruebas!F286,"")</f>
        <v/>
      </c>
      <c r="M286" t="str">
        <f>IF(Pruebas!G286&lt;&gt;"",Pruebas!G286,"")</f>
        <v/>
      </c>
    </row>
    <row r="287" spans="1:13" x14ac:dyDescent="0.25">
      <c r="A287" s="13">
        <v>29</v>
      </c>
      <c r="B287" s="9" t="str">
        <f>Fixtures!B287</f>
        <v>16/03/2024</v>
      </c>
      <c r="C287" s="14" t="str">
        <f t="shared" si="12"/>
        <v>Fulham FC - Tottenham Hotspur</v>
      </c>
      <c r="D287" s="10" t="str">
        <f>Fixtures!C287</f>
        <v>Fulham FC</v>
      </c>
      <c r="E287" s="17" t="str">
        <f t="shared" si="13"/>
        <v/>
      </c>
      <c r="F287" s="17" t="str">
        <f t="shared" si="14"/>
        <v/>
      </c>
      <c r="G287" s="10" t="str">
        <f>Fixtures!D287</f>
        <v>Tottenham Hotspur</v>
      </c>
      <c r="H287" t="str">
        <f>_xlfn.XLOOKUP($D287,Fixtures!$L$8:$L$27,Fixtures!$M$8:$M$27," ",0,1)</f>
        <v>Craven Cottage</v>
      </c>
      <c r="I287" s="12" t="str">
        <f t="array" ref="I287">IF(E287=""," ",_xlfn.IFS(E287&gt;F287,Fixtures!$P$10,E287=F287,Fixtures!$P$11,E287&lt;F287,Fixtures!$P$12))</f>
        <v xml:space="preserve"> </v>
      </c>
      <c r="J287" t="str">
        <f t="array" ref="J287">IF(E287=""," ",_xlfn.IFS(E287&lt;F287,Fixtures!$P$10,E287=F287,Fixtures!$P$11,E287&gt;F287,Fixtures!$P$12))</f>
        <v xml:space="preserve"> </v>
      </c>
      <c r="L287" t="str">
        <f>IF(Pruebas!F287&lt;&gt;"",Pruebas!F287,"")</f>
        <v/>
      </c>
      <c r="M287" t="str">
        <f>IF(Pruebas!G287&lt;&gt;"",Pruebas!G287,"")</f>
        <v/>
      </c>
    </row>
    <row r="288" spans="1:13" x14ac:dyDescent="0.25">
      <c r="A288" s="13">
        <v>29</v>
      </c>
      <c r="B288" s="9" t="str">
        <f>Fixtures!B288</f>
        <v>16/03/2024</v>
      </c>
      <c r="C288" s="14" t="str">
        <f t="shared" si="12"/>
        <v>Luton Town - Nottingham Forest</v>
      </c>
      <c r="D288" s="10" t="str">
        <f>Fixtures!C288</f>
        <v>Luton Town</v>
      </c>
      <c r="E288" s="17" t="str">
        <f t="shared" si="13"/>
        <v/>
      </c>
      <c r="F288" s="17" t="str">
        <f t="shared" si="14"/>
        <v/>
      </c>
      <c r="G288" s="10" t="str">
        <f>Fixtures!D288</f>
        <v>Nottingham Forest</v>
      </c>
      <c r="H288" t="str">
        <f>_xlfn.XLOOKUP($D288,Fixtures!$L$8:$L$27,Fixtures!$M$8:$M$27," ",0,1)</f>
        <v>Kenilworth Road</v>
      </c>
      <c r="I288" s="12" t="str">
        <f t="array" ref="I288">IF(E288=""," ",_xlfn.IFS(E288&gt;F288,Fixtures!$P$10,E288=F288,Fixtures!$P$11,E288&lt;F288,Fixtures!$P$12))</f>
        <v xml:space="preserve"> </v>
      </c>
      <c r="J288" t="str">
        <f t="array" ref="J288">IF(E288=""," ",_xlfn.IFS(E288&lt;F288,Fixtures!$P$10,E288=F288,Fixtures!$P$11,E288&gt;F288,Fixtures!$P$12))</f>
        <v xml:space="preserve"> </v>
      </c>
      <c r="L288" t="str">
        <f>IF(Pruebas!F288&lt;&gt;"",Pruebas!F288,"")</f>
        <v/>
      </c>
      <c r="M288" t="str">
        <f>IF(Pruebas!G288&lt;&gt;"",Pruebas!G288,"")</f>
        <v/>
      </c>
    </row>
    <row r="289" spans="1:13" x14ac:dyDescent="0.25">
      <c r="A289" s="13">
        <v>29</v>
      </c>
      <c r="B289" s="9" t="str">
        <f>Fixtures!B289</f>
        <v>16/03/2024</v>
      </c>
      <c r="C289" s="14" t="str">
        <f t="shared" si="12"/>
        <v>Manchester United - Sheffield United</v>
      </c>
      <c r="D289" s="10" t="str">
        <f>Fixtures!C289</f>
        <v>Manchester United</v>
      </c>
      <c r="E289" s="17" t="str">
        <f t="shared" si="13"/>
        <v/>
      </c>
      <c r="F289" s="17" t="str">
        <f t="shared" si="14"/>
        <v/>
      </c>
      <c r="G289" s="10" t="str">
        <f>Fixtures!D289</f>
        <v>Sheffield United</v>
      </c>
      <c r="H289" t="str">
        <f>_xlfn.XLOOKUP($D289,Fixtures!$L$8:$L$27,Fixtures!$M$8:$M$27," ",0,1)</f>
        <v>Old Trafford</v>
      </c>
      <c r="I289" s="12" t="str">
        <f t="array" ref="I289">IF(E289=""," ",_xlfn.IFS(E289&gt;F289,Fixtures!$P$10,E289=F289,Fixtures!$P$11,E289&lt;F289,Fixtures!$P$12))</f>
        <v xml:space="preserve"> </v>
      </c>
      <c r="J289" t="str">
        <f t="array" ref="J289">IF(E289=""," ",_xlfn.IFS(E289&lt;F289,Fixtures!$P$10,E289=F289,Fixtures!$P$11,E289&gt;F289,Fixtures!$P$12))</f>
        <v xml:space="preserve"> </v>
      </c>
      <c r="L289" t="str">
        <f>IF(Pruebas!F289&lt;&gt;"",Pruebas!F289,"")</f>
        <v/>
      </c>
      <c r="M289" t="str">
        <f>IF(Pruebas!G289&lt;&gt;"",Pruebas!G289,"")</f>
        <v/>
      </c>
    </row>
    <row r="290" spans="1:13" x14ac:dyDescent="0.25">
      <c r="A290" s="13">
        <v>29</v>
      </c>
      <c r="B290" s="9" t="str">
        <f>Fixtures!B290</f>
        <v>16/03/2024</v>
      </c>
      <c r="C290" s="14" t="str">
        <f t="shared" si="12"/>
        <v>West Ham United - Aston Villa</v>
      </c>
      <c r="D290" s="10" t="str">
        <f>Fixtures!C290</f>
        <v>West Ham United</v>
      </c>
      <c r="E290" s="17" t="str">
        <f t="shared" si="13"/>
        <v/>
      </c>
      <c r="F290" s="17" t="str">
        <f t="shared" si="14"/>
        <v/>
      </c>
      <c r="G290" s="10" t="str">
        <f>Fixtures!D290</f>
        <v>Aston Villa</v>
      </c>
      <c r="H290" t="str">
        <f>_xlfn.XLOOKUP($D290,Fixtures!$L$8:$L$27,Fixtures!$M$8:$M$27," ",0,1)</f>
        <v>London Stadium</v>
      </c>
      <c r="I290" s="12" t="str">
        <f t="array" ref="I290">IF(E290=""," ",_xlfn.IFS(E290&gt;F290,Fixtures!$P$10,E290=F290,Fixtures!$P$11,E290&lt;F290,Fixtures!$P$12))</f>
        <v xml:space="preserve"> </v>
      </c>
      <c r="J290" t="str">
        <f t="array" ref="J290">IF(E290=""," ",_xlfn.IFS(E290&lt;F290,Fixtures!$P$10,E290=F290,Fixtures!$P$11,E290&gt;F290,Fixtures!$P$12))</f>
        <v xml:space="preserve"> </v>
      </c>
      <c r="L290" t="str">
        <f>IF(Pruebas!F290&lt;&gt;"",Pruebas!F290,"")</f>
        <v/>
      </c>
      <c r="M290" t="str">
        <f>IF(Pruebas!G290&lt;&gt;"",Pruebas!G290,"")</f>
        <v/>
      </c>
    </row>
    <row r="291" spans="1:13" x14ac:dyDescent="0.25">
      <c r="A291" s="13">
        <v>29</v>
      </c>
      <c r="B291" s="9" t="str">
        <f>Fixtures!B291</f>
        <v>16/03/2024</v>
      </c>
      <c r="C291" s="14" t="str">
        <f t="shared" si="12"/>
        <v>Wolverhampton Wanderers - AFC Bournemouth</v>
      </c>
      <c r="D291" s="10" t="str">
        <f>Fixtures!C291</f>
        <v>Wolverhampton Wanderers</v>
      </c>
      <c r="E291" s="17" t="str">
        <f t="shared" si="13"/>
        <v/>
      </c>
      <c r="F291" s="17" t="str">
        <f t="shared" si="14"/>
        <v/>
      </c>
      <c r="G291" s="10" t="str">
        <f>Fixtures!D291</f>
        <v>AFC Bournemouth</v>
      </c>
      <c r="H291" t="str">
        <f>_xlfn.XLOOKUP($D291,Fixtures!$L$8:$L$27,Fixtures!$M$8:$M$27," ",0,1)</f>
        <v>Molineux Stadium</v>
      </c>
      <c r="I291" s="12" t="str">
        <f t="array" ref="I291">IF(E291=""," ",_xlfn.IFS(E291&gt;F291,Fixtures!$P$10,E291=F291,Fixtures!$P$11,E291&lt;F291,Fixtures!$P$12))</f>
        <v xml:space="preserve"> </v>
      </c>
      <c r="J291" t="str">
        <f t="array" ref="J291">IF(E291=""," ",_xlfn.IFS(E291&lt;F291,Fixtures!$P$10,E291=F291,Fixtures!$P$11,E291&gt;F291,Fixtures!$P$12))</f>
        <v xml:space="preserve"> </v>
      </c>
      <c r="L291" t="str">
        <f>IF(Pruebas!F291&lt;&gt;"",Pruebas!F291,"")</f>
        <v/>
      </c>
      <c r="M291" t="str">
        <f>IF(Pruebas!G291&lt;&gt;"",Pruebas!G291,"")</f>
        <v/>
      </c>
    </row>
    <row r="292" spans="1:13" x14ac:dyDescent="0.25">
      <c r="A292" s="13">
        <v>30</v>
      </c>
      <c r="B292" s="9" t="str">
        <f>Fixtures!B292</f>
        <v>30/03/2024</v>
      </c>
      <c r="C292" s="14" t="str">
        <f t="shared" si="12"/>
        <v>AFC Bournemouth - Everton FC</v>
      </c>
      <c r="D292" s="10" t="str">
        <f>Fixtures!C292</f>
        <v>AFC Bournemouth</v>
      </c>
      <c r="E292" s="17" t="str">
        <f t="shared" si="13"/>
        <v/>
      </c>
      <c r="F292" s="17" t="str">
        <f t="shared" si="14"/>
        <v/>
      </c>
      <c r="G292" s="10" t="str">
        <f>Fixtures!D292</f>
        <v>Everton FC</v>
      </c>
      <c r="H292" t="str">
        <f>_xlfn.XLOOKUP($D292,Fixtures!$L$8:$L$27,Fixtures!$M$8:$M$27," ",0,1)</f>
        <v>Dean Court</v>
      </c>
      <c r="I292" s="12" t="str">
        <f t="array" ref="I292">IF(E292=""," ",_xlfn.IFS(E292&gt;F292,Fixtures!$P$10,E292=F292,Fixtures!$P$11,E292&lt;F292,Fixtures!$P$12))</f>
        <v xml:space="preserve"> </v>
      </c>
      <c r="J292" t="str">
        <f t="array" ref="J292">IF(E292=""," ",_xlfn.IFS(E292&lt;F292,Fixtures!$P$10,E292=F292,Fixtures!$P$11,E292&gt;F292,Fixtures!$P$12))</f>
        <v xml:space="preserve"> </v>
      </c>
      <c r="L292" t="str">
        <f>IF(Pruebas!F292&lt;&gt;"",Pruebas!F292,"")</f>
        <v/>
      </c>
      <c r="M292" t="str">
        <f>IF(Pruebas!G292&lt;&gt;"",Pruebas!G292,"")</f>
        <v/>
      </c>
    </row>
    <row r="293" spans="1:13" x14ac:dyDescent="0.25">
      <c r="A293" s="13">
        <v>30</v>
      </c>
      <c r="B293" s="9" t="str">
        <f>Fixtures!B293</f>
        <v>30/03/2024</v>
      </c>
      <c r="C293" s="14" t="str">
        <f t="shared" si="12"/>
        <v>Aston Villa - Wolverhampton Wanderers</v>
      </c>
      <c r="D293" s="10" t="str">
        <f>Fixtures!C293</f>
        <v>Aston Villa</v>
      </c>
      <c r="E293" s="17" t="str">
        <f t="shared" si="13"/>
        <v/>
      </c>
      <c r="F293" s="17" t="str">
        <f t="shared" si="14"/>
        <v/>
      </c>
      <c r="G293" s="10" t="str">
        <f>Fixtures!D293</f>
        <v>Wolverhampton Wanderers</v>
      </c>
      <c r="H293" t="str">
        <f>_xlfn.XLOOKUP($D293,Fixtures!$L$8:$L$27,Fixtures!$M$8:$M$27," ",0,1)</f>
        <v>Villa Park</v>
      </c>
      <c r="I293" s="12" t="str">
        <f t="array" ref="I293">IF(E293=""," ",_xlfn.IFS(E293&gt;F293,Fixtures!$P$10,E293=F293,Fixtures!$P$11,E293&lt;F293,Fixtures!$P$12))</f>
        <v xml:space="preserve"> </v>
      </c>
      <c r="J293" t="str">
        <f t="array" ref="J293">IF(E293=""," ",_xlfn.IFS(E293&lt;F293,Fixtures!$P$10,E293=F293,Fixtures!$P$11,E293&gt;F293,Fixtures!$P$12))</f>
        <v xml:space="preserve"> </v>
      </c>
      <c r="L293" t="str">
        <f>IF(Pruebas!F293&lt;&gt;"",Pruebas!F293,"")</f>
        <v/>
      </c>
      <c r="M293" t="str">
        <f>IF(Pruebas!G293&lt;&gt;"",Pruebas!G293,"")</f>
        <v/>
      </c>
    </row>
    <row r="294" spans="1:13" x14ac:dyDescent="0.25">
      <c r="A294" s="13">
        <v>30</v>
      </c>
      <c r="B294" s="9" t="str">
        <f>Fixtures!B294</f>
        <v>30/03/2024</v>
      </c>
      <c r="C294" s="14" t="str">
        <f t="shared" si="12"/>
        <v>Brentford FC - Manchester United</v>
      </c>
      <c r="D294" s="10" t="str">
        <f>Fixtures!C294</f>
        <v>Brentford FC</v>
      </c>
      <c r="E294" s="17" t="str">
        <f t="shared" si="13"/>
        <v/>
      </c>
      <c r="F294" s="17" t="str">
        <f t="shared" si="14"/>
        <v/>
      </c>
      <c r="G294" s="10" t="str">
        <f>Fixtures!D294</f>
        <v>Manchester United</v>
      </c>
      <c r="H294" t="str">
        <f>_xlfn.XLOOKUP($D294,Fixtures!$L$8:$L$27,Fixtures!$M$8:$M$27," ",0,1)</f>
        <v>Brentford Community Stadium</v>
      </c>
      <c r="I294" s="12" t="str">
        <f t="array" ref="I294">IF(E294=""," ",_xlfn.IFS(E294&gt;F294,Fixtures!$P$10,E294=F294,Fixtures!$P$11,E294&lt;F294,Fixtures!$P$12))</f>
        <v xml:space="preserve"> </v>
      </c>
      <c r="J294" t="str">
        <f t="array" ref="J294">IF(E294=""," ",_xlfn.IFS(E294&lt;F294,Fixtures!$P$10,E294=F294,Fixtures!$P$11,E294&gt;F294,Fixtures!$P$12))</f>
        <v xml:space="preserve"> </v>
      </c>
      <c r="L294" t="str">
        <f>IF(Pruebas!F294&lt;&gt;"",Pruebas!F294,"")</f>
        <v/>
      </c>
      <c r="M294" t="str">
        <f>IF(Pruebas!G294&lt;&gt;"",Pruebas!G294,"")</f>
        <v/>
      </c>
    </row>
    <row r="295" spans="1:13" x14ac:dyDescent="0.25">
      <c r="A295" s="13">
        <v>30</v>
      </c>
      <c r="B295" s="9" t="str">
        <f>Fixtures!B295</f>
        <v>30/03/2024</v>
      </c>
      <c r="C295" s="14" t="str">
        <f t="shared" si="12"/>
        <v>Chelsea FC - Burnley FC</v>
      </c>
      <c r="D295" s="10" t="str">
        <f>Fixtures!C295</f>
        <v>Chelsea FC</v>
      </c>
      <c r="E295" s="17" t="str">
        <f t="shared" si="13"/>
        <v/>
      </c>
      <c r="F295" s="17" t="str">
        <f t="shared" si="14"/>
        <v/>
      </c>
      <c r="G295" s="10" t="str">
        <f>Fixtures!D295</f>
        <v>Burnley FC</v>
      </c>
      <c r="H295" t="str">
        <f>_xlfn.XLOOKUP($D295,Fixtures!$L$8:$L$27,Fixtures!$M$8:$M$27," ",0,1)</f>
        <v>Stamford Bridge</v>
      </c>
      <c r="I295" s="12" t="str">
        <f t="array" ref="I295">IF(E295=""," ",_xlfn.IFS(E295&gt;F295,Fixtures!$P$10,E295=F295,Fixtures!$P$11,E295&lt;F295,Fixtures!$P$12))</f>
        <v xml:space="preserve"> </v>
      </c>
      <c r="J295" t="str">
        <f t="array" ref="J295">IF(E295=""," ",_xlfn.IFS(E295&lt;F295,Fixtures!$P$10,E295=F295,Fixtures!$P$11,E295&gt;F295,Fixtures!$P$12))</f>
        <v xml:space="preserve"> </v>
      </c>
      <c r="L295" t="str">
        <f>IF(Pruebas!F295&lt;&gt;"",Pruebas!F295,"")</f>
        <v/>
      </c>
      <c r="M295" t="str">
        <f>IF(Pruebas!G295&lt;&gt;"",Pruebas!G295,"")</f>
        <v/>
      </c>
    </row>
    <row r="296" spans="1:13" x14ac:dyDescent="0.25">
      <c r="A296" s="13">
        <v>30</v>
      </c>
      <c r="B296" s="9" t="str">
        <f>Fixtures!B296</f>
        <v>30/03/2024</v>
      </c>
      <c r="C296" s="14" t="str">
        <f t="shared" si="12"/>
        <v>Liverpool FC - Brighton &amp; Hove Albion</v>
      </c>
      <c r="D296" s="10" t="str">
        <f>Fixtures!C296</f>
        <v>Liverpool FC</v>
      </c>
      <c r="E296" s="17" t="str">
        <f t="shared" si="13"/>
        <v/>
      </c>
      <c r="F296" s="17" t="str">
        <f t="shared" si="14"/>
        <v/>
      </c>
      <c r="G296" s="10" t="str">
        <f>Fixtures!D296</f>
        <v>Brighton &amp; Hove Albion</v>
      </c>
      <c r="H296" t="str">
        <f>_xlfn.XLOOKUP($D296,Fixtures!$L$8:$L$27,Fixtures!$M$8:$M$27," ",0,1)</f>
        <v>Anfield</v>
      </c>
      <c r="I296" s="12" t="str">
        <f t="array" ref="I296">IF(E296=""," ",_xlfn.IFS(E296&gt;F296,Fixtures!$P$10,E296=F296,Fixtures!$P$11,E296&lt;F296,Fixtures!$P$12))</f>
        <v xml:space="preserve"> </v>
      </c>
      <c r="J296" t="str">
        <f t="array" ref="J296">IF(E296=""," ",_xlfn.IFS(E296&lt;F296,Fixtures!$P$10,E296=F296,Fixtures!$P$11,E296&gt;F296,Fixtures!$P$12))</f>
        <v xml:space="preserve"> </v>
      </c>
      <c r="L296" t="str">
        <f>IF(Pruebas!F296&lt;&gt;"",Pruebas!F296,"")</f>
        <v/>
      </c>
      <c r="M296" t="str">
        <f>IF(Pruebas!G296&lt;&gt;"",Pruebas!G296,"")</f>
        <v/>
      </c>
    </row>
    <row r="297" spans="1:13" x14ac:dyDescent="0.25">
      <c r="A297" s="13">
        <v>30</v>
      </c>
      <c r="B297" s="9" t="str">
        <f>Fixtures!B297</f>
        <v>30/03/2024</v>
      </c>
      <c r="C297" s="14" t="str">
        <f t="shared" si="12"/>
        <v>Manchester City - Arsenal FC</v>
      </c>
      <c r="D297" s="10" t="str">
        <f>Fixtures!C297</f>
        <v>Manchester City</v>
      </c>
      <c r="E297" s="17" t="str">
        <f t="shared" si="13"/>
        <v/>
      </c>
      <c r="F297" s="17" t="str">
        <f t="shared" si="14"/>
        <v/>
      </c>
      <c r="G297" s="10" t="str">
        <f>Fixtures!D297</f>
        <v>Arsenal FC</v>
      </c>
      <c r="H297" t="str">
        <f>_xlfn.XLOOKUP($D297,Fixtures!$L$8:$L$27,Fixtures!$M$8:$M$27," ",0,1)</f>
        <v>City of Manchester Stadium</v>
      </c>
      <c r="I297" s="12" t="str">
        <f t="array" ref="I297">IF(E297=""," ",_xlfn.IFS(E297&gt;F297,Fixtures!$P$10,E297=F297,Fixtures!$P$11,E297&lt;F297,Fixtures!$P$12))</f>
        <v xml:space="preserve"> </v>
      </c>
      <c r="J297" t="str">
        <f t="array" ref="J297">IF(E297=""," ",_xlfn.IFS(E297&lt;F297,Fixtures!$P$10,E297=F297,Fixtures!$P$11,E297&gt;F297,Fixtures!$P$12))</f>
        <v xml:space="preserve"> </v>
      </c>
      <c r="L297" t="str">
        <f>IF(Pruebas!F297&lt;&gt;"",Pruebas!F297,"")</f>
        <v/>
      </c>
      <c r="M297" t="str">
        <f>IF(Pruebas!G297&lt;&gt;"",Pruebas!G297,"")</f>
        <v/>
      </c>
    </row>
    <row r="298" spans="1:13" x14ac:dyDescent="0.25">
      <c r="A298" s="13">
        <v>30</v>
      </c>
      <c r="B298" s="9" t="str">
        <f>Fixtures!B298</f>
        <v>30/03/2024</v>
      </c>
      <c r="C298" s="14" t="str">
        <f t="shared" si="12"/>
        <v>Newcastle United - West Ham United</v>
      </c>
      <c r="D298" s="10" t="str">
        <f>Fixtures!C298</f>
        <v>Newcastle United</v>
      </c>
      <c r="E298" s="17" t="str">
        <f t="shared" si="13"/>
        <v/>
      </c>
      <c r="F298" s="17" t="str">
        <f t="shared" si="14"/>
        <v/>
      </c>
      <c r="G298" s="10" t="str">
        <f>Fixtures!D298</f>
        <v>West Ham United</v>
      </c>
      <c r="H298" t="str">
        <f>_xlfn.XLOOKUP($D298,Fixtures!$L$8:$L$27,Fixtures!$M$8:$M$27," ",0,1)</f>
        <v>St James' Park</v>
      </c>
      <c r="I298" s="12" t="str">
        <f t="array" ref="I298">IF(E298=""," ",_xlfn.IFS(E298&gt;F298,Fixtures!$P$10,E298=F298,Fixtures!$P$11,E298&lt;F298,Fixtures!$P$12))</f>
        <v xml:space="preserve"> </v>
      </c>
      <c r="J298" t="str">
        <f t="array" ref="J298">IF(E298=""," ",_xlfn.IFS(E298&lt;F298,Fixtures!$P$10,E298=F298,Fixtures!$P$11,E298&gt;F298,Fixtures!$P$12))</f>
        <v xml:space="preserve"> </v>
      </c>
      <c r="L298" t="str">
        <f>IF(Pruebas!F298&lt;&gt;"",Pruebas!F298,"")</f>
        <v/>
      </c>
      <c r="M298" t="str">
        <f>IF(Pruebas!G298&lt;&gt;"",Pruebas!G298,"")</f>
        <v/>
      </c>
    </row>
    <row r="299" spans="1:13" x14ac:dyDescent="0.25">
      <c r="A299" s="13">
        <v>30</v>
      </c>
      <c r="B299" s="9" t="str">
        <f>Fixtures!B299</f>
        <v>30/03/2024</v>
      </c>
      <c r="C299" s="14" t="str">
        <f t="shared" si="12"/>
        <v>Nottingham Forest - Crystal Palace</v>
      </c>
      <c r="D299" s="10" t="str">
        <f>Fixtures!C299</f>
        <v>Nottingham Forest</v>
      </c>
      <c r="E299" s="17" t="str">
        <f t="shared" si="13"/>
        <v/>
      </c>
      <c r="F299" s="17" t="str">
        <f t="shared" si="14"/>
        <v/>
      </c>
      <c r="G299" s="10" t="str">
        <f>Fixtures!D299</f>
        <v>Crystal Palace</v>
      </c>
      <c r="H299" t="str">
        <f>_xlfn.XLOOKUP($D299,Fixtures!$L$8:$L$27,Fixtures!$M$8:$M$27," ",0,1)</f>
        <v>City Ground</v>
      </c>
      <c r="I299" s="12" t="str">
        <f t="array" ref="I299">IF(E299=""," ",_xlfn.IFS(E299&gt;F299,Fixtures!$P$10,E299=F299,Fixtures!$P$11,E299&lt;F299,Fixtures!$P$12))</f>
        <v xml:space="preserve"> </v>
      </c>
      <c r="J299" t="str">
        <f t="array" ref="J299">IF(E299=""," ",_xlfn.IFS(E299&lt;F299,Fixtures!$P$10,E299=F299,Fixtures!$P$11,E299&gt;F299,Fixtures!$P$12))</f>
        <v xml:space="preserve"> </v>
      </c>
      <c r="L299" t="str">
        <f>IF(Pruebas!F299&lt;&gt;"",Pruebas!F299,"")</f>
        <v/>
      </c>
      <c r="M299" t="str">
        <f>IF(Pruebas!G299&lt;&gt;"",Pruebas!G299,"")</f>
        <v/>
      </c>
    </row>
    <row r="300" spans="1:13" x14ac:dyDescent="0.25">
      <c r="A300" s="13">
        <v>30</v>
      </c>
      <c r="B300" s="9" t="str">
        <f>Fixtures!B300</f>
        <v>30/03/2024</v>
      </c>
      <c r="C300" s="14" t="str">
        <f t="shared" si="12"/>
        <v>Sheffield United - Fulham FC</v>
      </c>
      <c r="D300" s="10" t="str">
        <f>Fixtures!C300</f>
        <v>Sheffield United</v>
      </c>
      <c r="E300" s="17" t="str">
        <f t="shared" si="13"/>
        <v/>
      </c>
      <c r="F300" s="17" t="str">
        <f t="shared" si="14"/>
        <v/>
      </c>
      <c r="G300" s="10" t="str">
        <f>Fixtures!D300</f>
        <v>Fulham FC</v>
      </c>
      <c r="H300" t="str">
        <f>_xlfn.XLOOKUP($D300,Fixtures!$L$8:$L$27,Fixtures!$M$8:$M$27," ",0,1)</f>
        <v>Bramall Lane</v>
      </c>
      <c r="I300" s="12" t="str">
        <f t="array" ref="I300">IF(E300=""," ",_xlfn.IFS(E300&gt;F300,Fixtures!$P$10,E300=F300,Fixtures!$P$11,E300&lt;F300,Fixtures!$P$12))</f>
        <v xml:space="preserve"> </v>
      </c>
      <c r="J300" t="str">
        <f t="array" ref="J300">IF(E300=""," ",_xlfn.IFS(E300&lt;F300,Fixtures!$P$10,E300=F300,Fixtures!$P$11,E300&gt;F300,Fixtures!$P$12))</f>
        <v xml:space="preserve"> </v>
      </c>
      <c r="L300" t="str">
        <f>IF(Pruebas!F300&lt;&gt;"",Pruebas!F300,"")</f>
        <v/>
      </c>
      <c r="M300" t="str">
        <f>IF(Pruebas!G300&lt;&gt;"",Pruebas!G300,"")</f>
        <v/>
      </c>
    </row>
    <row r="301" spans="1:13" x14ac:dyDescent="0.25">
      <c r="A301" s="13">
        <v>30</v>
      </c>
      <c r="B301" s="9" t="str">
        <f>Fixtures!B301</f>
        <v>30/03/2024</v>
      </c>
      <c r="C301" s="14" t="str">
        <f t="shared" si="12"/>
        <v>Tottenham Hotspur - Luton Town</v>
      </c>
      <c r="D301" s="10" t="str">
        <f>Fixtures!C301</f>
        <v>Tottenham Hotspur</v>
      </c>
      <c r="E301" s="17" t="str">
        <f t="shared" si="13"/>
        <v/>
      </c>
      <c r="F301" s="17" t="str">
        <f t="shared" si="14"/>
        <v/>
      </c>
      <c r="G301" s="10" t="str">
        <f>Fixtures!D301</f>
        <v>Luton Town</v>
      </c>
      <c r="H301" t="str">
        <f>_xlfn.XLOOKUP($D301,Fixtures!$L$8:$L$27,Fixtures!$M$8:$M$27," ",0,1)</f>
        <v>Tottenham Hotspur Stadium</v>
      </c>
      <c r="I301" s="12" t="str">
        <f t="array" ref="I301">IF(E301=""," ",_xlfn.IFS(E301&gt;F301,Fixtures!$P$10,E301=F301,Fixtures!$P$11,E301&lt;F301,Fixtures!$P$12))</f>
        <v xml:space="preserve"> </v>
      </c>
      <c r="J301" t="str">
        <f t="array" ref="J301">IF(E301=""," ",_xlfn.IFS(E301&lt;F301,Fixtures!$P$10,E301=F301,Fixtures!$P$11,E301&gt;F301,Fixtures!$P$12))</f>
        <v xml:space="preserve"> </v>
      </c>
      <c r="L301" t="str">
        <f>IF(Pruebas!F301&lt;&gt;"",Pruebas!F301,"")</f>
        <v/>
      </c>
      <c r="M301" t="str">
        <f>IF(Pruebas!G301&lt;&gt;"",Pruebas!G301,"")</f>
        <v/>
      </c>
    </row>
    <row r="302" spans="1:13" x14ac:dyDescent="0.25">
      <c r="A302" s="13">
        <v>31</v>
      </c>
      <c r="B302" s="9" t="str">
        <f>Fixtures!B302</f>
        <v>02/04/2024</v>
      </c>
      <c r="C302" s="14" t="str">
        <f t="shared" si="12"/>
        <v>AFC Bournemouth - Crystal Palace</v>
      </c>
      <c r="D302" s="10" t="str">
        <f>Fixtures!C302</f>
        <v>AFC Bournemouth</v>
      </c>
      <c r="E302" s="17" t="str">
        <f t="shared" si="13"/>
        <v/>
      </c>
      <c r="F302" s="17" t="str">
        <f t="shared" si="14"/>
        <v/>
      </c>
      <c r="G302" s="10" t="str">
        <f>Fixtures!D302</f>
        <v>Crystal Palace</v>
      </c>
      <c r="H302" t="str">
        <f>_xlfn.XLOOKUP($D302,Fixtures!$L$8:$L$27,Fixtures!$M$8:$M$27," ",0,1)</f>
        <v>Dean Court</v>
      </c>
      <c r="I302" s="12" t="str">
        <f t="array" ref="I302">IF(E302=""," ",_xlfn.IFS(E302&gt;F302,Fixtures!$P$10,E302=F302,Fixtures!$P$11,E302&lt;F302,Fixtures!$P$12))</f>
        <v xml:space="preserve"> </v>
      </c>
      <c r="J302" t="str">
        <f t="array" ref="J302">IF(E302=""," ",_xlfn.IFS(E302&lt;F302,Fixtures!$P$10,E302=F302,Fixtures!$P$11,E302&gt;F302,Fixtures!$P$12))</f>
        <v xml:space="preserve"> </v>
      </c>
      <c r="L302" t="str">
        <f>IF(Pruebas!F302&lt;&gt;"",Pruebas!F302,"")</f>
        <v/>
      </c>
      <c r="M302" t="str">
        <f>IF(Pruebas!G302&lt;&gt;"",Pruebas!G302,"")</f>
        <v/>
      </c>
    </row>
    <row r="303" spans="1:13" x14ac:dyDescent="0.25">
      <c r="A303" s="13">
        <v>31</v>
      </c>
      <c r="B303" s="9" t="str">
        <f>Fixtures!B303</f>
        <v>02/04/2024</v>
      </c>
      <c r="C303" s="14" t="str">
        <f t="shared" si="12"/>
        <v>Arsenal FC - Luton Town</v>
      </c>
      <c r="D303" s="10" t="str">
        <f>Fixtures!C303</f>
        <v>Arsenal FC</v>
      </c>
      <c r="E303" s="17" t="str">
        <f t="shared" si="13"/>
        <v/>
      </c>
      <c r="F303" s="17" t="str">
        <f t="shared" si="14"/>
        <v/>
      </c>
      <c r="G303" s="10" t="str">
        <f>Fixtures!D303</f>
        <v>Luton Town</v>
      </c>
      <c r="H303" t="str">
        <f>_xlfn.XLOOKUP($D303,Fixtures!$L$8:$L$27,Fixtures!$M$8:$M$27," ",0,1)</f>
        <v>Emirates Stadium</v>
      </c>
      <c r="I303" s="12" t="str">
        <f t="array" ref="I303">IF(E303=""," ",_xlfn.IFS(E303&gt;F303,Fixtures!$P$10,E303=F303,Fixtures!$P$11,E303&lt;F303,Fixtures!$P$12))</f>
        <v xml:space="preserve"> </v>
      </c>
      <c r="J303" t="str">
        <f t="array" ref="J303">IF(E303=""," ",_xlfn.IFS(E303&lt;F303,Fixtures!$P$10,E303=F303,Fixtures!$P$11,E303&gt;F303,Fixtures!$P$12))</f>
        <v xml:space="preserve"> </v>
      </c>
      <c r="L303" t="str">
        <f>IF(Pruebas!F303&lt;&gt;"",Pruebas!F303,"")</f>
        <v/>
      </c>
      <c r="M303" t="str">
        <f>IF(Pruebas!G303&lt;&gt;"",Pruebas!G303,"")</f>
        <v/>
      </c>
    </row>
    <row r="304" spans="1:13" x14ac:dyDescent="0.25">
      <c r="A304" s="13">
        <v>31</v>
      </c>
      <c r="B304" s="9" t="str">
        <f>Fixtures!B304</f>
        <v>02/04/2024</v>
      </c>
      <c r="C304" s="14" t="str">
        <f t="shared" si="12"/>
        <v>Brentford FC - Brighton &amp; Hove Albion</v>
      </c>
      <c r="D304" s="10" t="str">
        <f>Fixtures!C304</f>
        <v>Brentford FC</v>
      </c>
      <c r="E304" s="17" t="str">
        <f t="shared" si="13"/>
        <v/>
      </c>
      <c r="F304" s="17" t="str">
        <f t="shared" si="14"/>
        <v/>
      </c>
      <c r="G304" s="10" t="str">
        <f>Fixtures!D304</f>
        <v>Brighton &amp; Hove Albion</v>
      </c>
      <c r="H304" t="str">
        <f>_xlfn.XLOOKUP($D304,Fixtures!$L$8:$L$27,Fixtures!$M$8:$M$27," ",0,1)</f>
        <v>Brentford Community Stadium</v>
      </c>
      <c r="I304" s="12" t="str">
        <f t="array" ref="I304">IF(E304=""," ",_xlfn.IFS(E304&gt;F304,Fixtures!$P$10,E304=F304,Fixtures!$P$11,E304&lt;F304,Fixtures!$P$12))</f>
        <v xml:space="preserve"> </v>
      </c>
      <c r="J304" t="str">
        <f t="array" ref="J304">IF(E304=""," ",_xlfn.IFS(E304&lt;F304,Fixtures!$P$10,E304=F304,Fixtures!$P$11,E304&gt;F304,Fixtures!$P$12))</f>
        <v xml:space="preserve"> </v>
      </c>
      <c r="L304" t="str">
        <f>IF(Pruebas!F304&lt;&gt;"",Pruebas!F304,"")</f>
        <v/>
      </c>
      <c r="M304" t="str">
        <f>IF(Pruebas!G304&lt;&gt;"",Pruebas!G304,"")</f>
        <v/>
      </c>
    </row>
    <row r="305" spans="1:13" x14ac:dyDescent="0.25">
      <c r="A305" s="13">
        <v>31</v>
      </c>
      <c r="B305" s="9" t="str">
        <f>Fixtures!B305</f>
        <v>02/04/2024</v>
      </c>
      <c r="C305" s="14" t="str">
        <f t="shared" si="12"/>
        <v>Burnley FC - Wolverhampton Wanderers</v>
      </c>
      <c r="D305" s="10" t="str">
        <f>Fixtures!C305</f>
        <v>Burnley FC</v>
      </c>
      <c r="E305" s="17" t="str">
        <f t="shared" si="13"/>
        <v/>
      </c>
      <c r="F305" s="17" t="str">
        <f t="shared" si="14"/>
        <v/>
      </c>
      <c r="G305" s="10" t="str">
        <f>Fixtures!D305</f>
        <v>Wolverhampton Wanderers</v>
      </c>
      <c r="H305" t="str">
        <f>_xlfn.XLOOKUP($D305,Fixtures!$L$8:$L$27,Fixtures!$M$8:$M$27," ",0,1)</f>
        <v>Turf Moor</v>
      </c>
      <c r="I305" s="12" t="str">
        <f t="array" ref="I305">IF(E305=""," ",_xlfn.IFS(E305&gt;F305,Fixtures!$P$10,E305=F305,Fixtures!$P$11,E305&lt;F305,Fixtures!$P$12))</f>
        <v xml:space="preserve"> </v>
      </c>
      <c r="J305" t="str">
        <f t="array" ref="J305">IF(E305=""," ",_xlfn.IFS(E305&lt;F305,Fixtures!$P$10,E305=F305,Fixtures!$P$11,E305&gt;F305,Fixtures!$P$12))</f>
        <v xml:space="preserve"> </v>
      </c>
      <c r="L305" t="str">
        <f>IF(Pruebas!F305&lt;&gt;"",Pruebas!F305,"")</f>
        <v/>
      </c>
      <c r="M305" t="str">
        <f>IF(Pruebas!G305&lt;&gt;"",Pruebas!G305,"")</f>
        <v/>
      </c>
    </row>
    <row r="306" spans="1:13" x14ac:dyDescent="0.25">
      <c r="A306" s="13">
        <v>31</v>
      </c>
      <c r="B306" s="9" t="str">
        <f>Fixtures!B306</f>
        <v>02/04/2024</v>
      </c>
      <c r="C306" s="14" t="str">
        <f t="shared" si="12"/>
        <v>Nottingham Forest - Fulham FC</v>
      </c>
      <c r="D306" s="10" t="str">
        <f>Fixtures!C306</f>
        <v>Nottingham Forest</v>
      </c>
      <c r="E306" s="17" t="str">
        <f t="shared" si="13"/>
        <v/>
      </c>
      <c r="F306" s="17" t="str">
        <f t="shared" si="14"/>
        <v/>
      </c>
      <c r="G306" s="10" t="str">
        <f>Fixtures!D306</f>
        <v>Fulham FC</v>
      </c>
      <c r="H306" t="str">
        <f>_xlfn.XLOOKUP($D306,Fixtures!$L$8:$L$27,Fixtures!$M$8:$M$27," ",0,1)</f>
        <v>City Ground</v>
      </c>
      <c r="I306" s="12" t="str">
        <f t="array" ref="I306">IF(E306=""," ",_xlfn.IFS(E306&gt;F306,Fixtures!$P$10,E306=F306,Fixtures!$P$11,E306&lt;F306,Fixtures!$P$12))</f>
        <v xml:space="preserve"> </v>
      </c>
      <c r="J306" t="str">
        <f t="array" ref="J306">IF(E306=""," ",_xlfn.IFS(E306&lt;F306,Fixtures!$P$10,E306=F306,Fixtures!$P$11,E306&gt;F306,Fixtures!$P$12))</f>
        <v xml:space="preserve"> </v>
      </c>
      <c r="L306" t="str">
        <f>IF(Pruebas!F306&lt;&gt;"",Pruebas!F306,"")</f>
        <v/>
      </c>
      <c r="M306" t="str">
        <f>IF(Pruebas!G306&lt;&gt;"",Pruebas!G306,"")</f>
        <v/>
      </c>
    </row>
    <row r="307" spans="1:13" x14ac:dyDescent="0.25">
      <c r="A307" s="13">
        <v>31</v>
      </c>
      <c r="B307" s="9" t="str">
        <f>Fixtures!B307</f>
        <v>02/04/2024</v>
      </c>
      <c r="C307" s="14" t="str">
        <f t="shared" si="12"/>
        <v>West Ham United - Tottenham Hotspur</v>
      </c>
      <c r="D307" s="10" t="str">
        <f>Fixtures!C307</f>
        <v>West Ham United</v>
      </c>
      <c r="E307" s="17" t="str">
        <f t="shared" si="13"/>
        <v/>
      </c>
      <c r="F307" s="17" t="str">
        <f t="shared" si="14"/>
        <v/>
      </c>
      <c r="G307" s="10" t="str">
        <f>Fixtures!D307</f>
        <v>Tottenham Hotspur</v>
      </c>
      <c r="H307" t="str">
        <f>_xlfn.XLOOKUP($D307,Fixtures!$L$8:$L$27,Fixtures!$M$8:$M$27," ",0,1)</f>
        <v>London Stadium</v>
      </c>
      <c r="I307" s="12" t="str">
        <f t="array" ref="I307">IF(E307=""," ",_xlfn.IFS(E307&gt;F307,Fixtures!$P$10,E307=F307,Fixtures!$P$11,E307&lt;F307,Fixtures!$P$12))</f>
        <v xml:space="preserve"> </v>
      </c>
      <c r="J307" t="str">
        <f t="array" ref="J307">IF(E307=""," ",_xlfn.IFS(E307&lt;F307,Fixtures!$P$10,E307=F307,Fixtures!$P$11,E307&gt;F307,Fixtures!$P$12))</f>
        <v xml:space="preserve"> </v>
      </c>
      <c r="L307" t="str">
        <f>IF(Pruebas!F307&lt;&gt;"",Pruebas!F307,"")</f>
        <v/>
      </c>
      <c r="M307" t="str">
        <f>IF(Pruebas!G307&lt;&gt;"",Pruebas!G307,"")</f>
        <v/>
      </c>
    </row>
    <row r="308" spans="1:13" x14ac:dyDescent="0.25">
      <c r="A308" s="13">
        <v>31</v>
      </c>
      <c r="B308" s="9" t="str">
        <f>Fixtures!B308</f>
        <v>03/04/2024</v>
      </c>
      <c r="C308" s="14" t="str">
        <f t="shared" si="12"/>
        <v>Chelsea FC - Manchester United</v>
      </c>
      <c r="D308" s="10" t="str">
        <f>Fixtures!C308</f>
        <v>Chelsea FC</v>
      </c>
      <c r="E308" s="17" t="str">
        <f t="shared" si="13"/>
        <v/>
      </c>
      <c r="F308" s="17" t="str">
        <f t="shared" si="14"/>
        <v/>
      </c>
      <c r="G308" s="10" t="str">
        <f>Fixtures!D308</f>
        <v>Manchester United</v>
      </c>
      <c r="H308" t="str">
        <f>_xlfn.XLOOKUP($D308,Fixtures!$L$8:$L$27,Fixtures!$M$8:$M$27," ",0,1)</f>
        <v>Stamford Bridge</v>
      </c>
      <c r="I308" s="12" t="str">
        <f t="array" ref="I308">IF(E308=""," ",_xlfn.IFS(E308&gt;F308,Fixtures!$P$10,E308=F308,Fixtures!$P$11,E308&lt;F308,Fixtures!$P$12))</f>
        <v xml:space="preserve"> </v>
      </c>
      <c r="J308" t="str">
        <f t="array" ref="J308">IF(E308=""," ",_xlfn.IFS(E308&lt;F308,Fixtures!$P$10,E308=F308,Fixtures!$P$11,E308&gt;F308,Fixtures!$P$12))</f>
        <v xml:space="preserve"> </v>
      </c>
      <c r="L308" t="str">
        <f>IF(Pruebas!F308&lt;&gt;"",Pruebas!F308,"")</f>
        <v/>
      </c>
      <c r="M308" t="str">
        <f>IF(Pruebas!G308&lt;&gt;"",Pruebas!G308,"")</f>
        <v/>
      </c>
    </row>
    <row r="309" spans="1:13" x14ac:dyDescent="0.25">
      <c r="A309" s="13">
        <v>31</v>
      </c>
      <c r="B309" s="9" t="str">
        <f>Fixtures!B309</f>
        <v>03/04/2024</v>
      </c>
      <c r="C309" s="14" t="str">
        <f t="shared" si="12"/>
        <v>Newcastle United - Everton FC</v>
      </c>
      <c r="D309" s="10" t="str">
        <f>Fixtures!C309</f>
        <v>Newcastle United</v>
      </c>
      <c r="E309" s="17" t="str">
        <f t="shared" si="13"/>
        <v/>
      </c>
      <c r="F309" s="17" t="str">
        <f t="shared" si="14"/>
        <v/>
      </c>
      <c r="G309" s="10" t="str">
        <f>Fixtures!D309</f>
        <v>Everton FC</v>
      </c>
      <c r="H309" t="str">
        <f>_xlfn.XLOOKUP($D309,Fixtures!$L$8:$L$27,Fixtures!$M$8:$M$27," ",0,1)</f>
        <v>St James' Park</v>
      </c>
      <c r="I309" s="12" t="str">
        <f t="array" ref="I309">IF(E309=""," ",_xlfn.IFS(E309&gt;F309,Fixtures!$P$10,E309=F309,Fixtures!$P$11,E309&lt;F309,Fixtures!$P$12))</f>
        <v xml:space="preserve"> </v>
      </c>
      <c r="J309" t="str">
        <f t="array" ref="J309">IF(E309=""," ",_xlfn.IFS(E309&lt;F309,Fixtures!$P$10,E309=F309,Fixtures!$P$11,E309&gt;F309,Fixtures!$P$12))</f>
        <v xml:space="preserve"> </v>
      </c>
      <c r="L309" t="str">
        <f>IF(Pruebas!F309&lt;&gt;"",Pruebas!F309,"")</f>
        <v/>
      </c>
      <c r="M309" t="str">
        <f>IF(Pruebas!G309&lt;&gt;"",Pruebas!G309,"")</f>
        <v/>
      </c>
    </row>
    <row r="310" spans="1:13" x14ac:dyDescent="0.25">
      <c r="A310" s="13">
        <v>31</v>
      </c>
      <c r="B310" s="9" t="str">
        <f>Fixtures!B310</f>
        <v>03/04/2024</v>
      </c>
      <c r="C310" s="14" t="str">
        <f t="shared" si="12"/>
        <v>Liverpool FC - Sheffield United</v>
      </c>
      <c r="D310" s="10" t="str">
        <f>Fixtures!C310</f>
        <v>Liverpool FC</v>
      </c>
      <c r="E310" s="17" t="str">
        <f t="shared" si="13"/>
        <v/>
      </c>
      <c r="F310" s="17" t="str">
        <f t="shared" si="14"/>
        <v/>
      </c>
      <c r="G310" s="10" t="str">
        <f>Fixtures!D310</f>
        <v>Sheffield United</v>
      </c>
      <c r="H310" t="str">
        <f>_xlfn.XLOOKUP($D310,Fixtures!$L$8:$L$27,Fixtures!$M$8:$M$27," ",0,1)</f>
        <v>Anfield</v>
      </c>
      <c r="I310" s="12" t="str">
        <f t="array" ref="I310">IF(E310=""," ",_xlfn.IFS(E310&gt;F310,Fixtures!$P$10,E310=F310,Fixtures!$P$11,E310&lt;F310,Fixtures!$P$12))</f>
        <v xml:space="preserve"> </v>
      </c>
      <c r="J310" t="str">
        <f t="array" ref="J310">IF(E310=""," ",_xlfn.IFS(E310&lt;F310,Fixtures!$P$10,E310=F310,Fixtures!$P$11,E310&gt;F310,Fixtures!$P$12))</f>
        <v xml:space="preserve"> </v>
      </c>
      <c r="L310" t="str">
        <f>IF(Pruebas!F310&lt;&gt;"",Pruebas!F310,"")</f>
        <v/>
      </c>
      <c r="M310" t="str">
        <f>IF(Pruebas!G310&lt;&gt;"",Pruebas!G310,"")</f>
        <v/>
      </c>
    </row>
    <row r="311" spans="1:13" x14ac:dyDescent="0.25">
      <c r="A311" s="13">
        <v>31</v>
      </c>
      <c r="B311" s="9" t="str">
        <f>Fixtures!B311</f>
        <v>03/04/2024</v>
      </c>
      <c r="C311" s="14" t="str">
        <f t="shared" si="12"/>
        <v>Manchester City - Aston Villa</v>
      </c>
      <c r="D311" s="10" t="str">
        <f>Fixtures!C311</f>
        <v>Manchester City</v>
      </c>
      <c r="E311" s="17" t="str">
        <f t="shared" si="13"/>
        <v/>
      </c>
      <c r="F311" s="17" t="str">
        <f t="shared" si="14"/>
        <v/>
      </c>
      <c r="G311" s="10" t="str">
        <f>Fixtures!D311</f>
        <v>Aston Villa</v>
      </c>
      <c r="H311" t="str">
        <f>_xlfn.XLOOKUP($D311,Fixtures!$L$8:$L$27,Fixtures!$M$8:$M$27," ",0,1)</f>
        <v>City of Manchester Stadium</v>
      </c>
      <c r="I311" s="12" t="str">
        <f t="array" ref="I311">IF(E311=""," ",_xlfn.IFS(E311&gt;F311,Fixtures!$P$10,E311=F311,Fixtures!$P$11,E311&lt;F311,Fixtures!$P$12))</f>
        <v xml:space="preserve"> </v>
      </c>
      <c r="J311" t="str">
        <f t="array" ref="J311">IF(E311=""," ",_xlfn.IFS(E311&lt;F311,Fixtures!$P$10,E311=F311,Fixtures!$P$11,E311&gt;F311,Fixtures!$P$12))</f>
        <v xml:space="preserve"> </v>
      </c>
      <c r="L311" t="str">
        <f>IF(Pruebas!F311&lt;&gt;"",Pruebas!F311,"")</f>
        <v/>
      </c>
      <c r="M311" t="str">
        <f>IF(Pruebas!G311&lt;&gt;"",Pruebas!G311,"")</f>
        <v/>
      </c>
    </row>
    <row r="312" spans="1:13" x14ac:dyDescent="0.25">
      <c r="A312" s="13">
        <v>32</v>
      </c>
      <c r="B312" s="9" t="str">
        <f>Fixtures!B312</f>
        <v>06/04/2024</v>
      </c>
      <c r="C312" s="14" t="str">
        <f t="shared" si="12"/>
        <v>Aston Villa - Brentford FC</v>
      </c>
      <c r="D312" s="10" t="str">
        <f>Fixtures!C312</f>
        <v>Aston Villa</v>
      </c>
      <c r="E312" s="17" t="str">
        <f t="shared" si="13"/>
        <v/>
      </c>
      <c r="F312" s="17" t="str">
        <f t="shared" si="14"/>
        <v/>
      </c>
      <c r="G312" s="10" t="str">
        <f>Fixtures!D312</f>
        <v>Brentford FC</v>
      </c>
      <c r="H312" t="str">
        <f>_xlfn.XLOOKUP($D312,Fixtures!$L$8:$L$27,Fixtures!$M$8:$M$27," ",0,1)</f>
        <v>Villa Park</v>
      </c>
      <c r="I312" s="12" t="str">
        <f t="array" ref="I312">IF(E312=""," ",_xlfn.IFS(E312&gt;F312,Fixtures!$P$10,E312=F312,Fixtures!$P$11,E312&lt;F312,Fixtures!$P$12))</f>
        <v xml:space="preserve"> </v>
      </c>
      <c r="J312" t="str">
        <f t="array" ref="J312">IF(E312=""," ",_xlfn.IFS(E312&lt;F312,Fixtures!$P$10,E312=F312,Fixtures!$P$11,E312&gt;F312,Fixtures!$P$12))</f>
        <v xml:space="preserve"> </v>
      </c>
      <c r="L312" t="str">
        <f>IF(Pruebas!F312&lt;&gt;"",Pruebas!F312,"")</f>
        <v/>
      </c>
      <c r="M312" t="str">
        <f>IF(Pruebas!G312&lt;&gt;"",Pruebas!G312,"")</f>
        <v/>
      </c>
    </row>
    <row r="313" spans="1:13" x14ac:dyDescent="0.25">
      <c r="A313" s="13">
        <v>32</v>
      </c>
      <c r="B313" s="9" t="str">
        <f>Fixtures!B313</f>
        <v>06/04/2024</v>
      </c>
      <c r="C313" s="14" t="str">
        <f t="shared" si="12"/>
        <v>Brighton &amp; Hove Albion - Arsenal FC</v>
      </c>
      <c r="D313" s="10" t="str">
        <f>Fixtures!C313</f>
        <v>Brighton &amp; Hove Albion</v>
      </c>
      <c r="E313" s="17" t="str">
        <f t="shared" si="13"/>
        <v/>
      </c>
      <c r="F313" s="17" t="str">
        <f t="shared" si="14"/>
        <v/>
      </c>
      <c r="G313" s="10" t="str">
        <f>Fixtures!D313</f>
        <v>Arsenal FC</v>
      </c>
      <c r="H313" t="str">
        <f>_xlfn.XLOOKUP($D313,Fixtures!$L$8:$L$27,Fixtures!$M$8:$M$27," ",0,1)</f>
        <v>Falmer Stadium</v>
      </c>
      <c r="I313" s="12" t="str">
        <f t="array" ref="I313">IF(E313=""," ",_xlfn.IFS(E313&gt;F313,Fixtures!$P$10,E313=F313,Fixtures!$P$11,E313&lt;F313,Fixtures!$P$12))</f>
        <v xml:space="preserve"> </v>
      </c>
      <c r="J313" t="str">
        <f t="array" ref="J313">IF(E313=""," ",_xlfn.IFS(E313&lt;F313,Fixtures!$P$10,E313=F313,Fixtures!$P$11,E313&gt;F313,Fixtures!$P$12))</f>
        <v xml:space="preserve"> </v>
      </c>
      <c r="L313" t="str">
        <f>IF(Pruebas!F313&lt;&gt;"",Pruebas!F313,"")</f>
        <v/>
      </c>
      <c r="M313" t="str">
        <f>IF(Pruebas!G313&lt;&gt;"",Pruebas!G313,"")</f>
        <v/>
      </c>
    </row>
    <row r="314" spans="1:13" x14ac:dyDescent="0.25">
      <c r="A314" s="13">
        <v>32</v>
      </c>
      <c r="B314" s="9" t="str">
        <f>Fixtures!B314</f>
        <v>06/04/2024</v>
      </c>
      <c r="C314" s="14" t="str">
        <f t="shared" si="12"/>
        <v>Crystal Palace - Manchester City</v>
      </c>
      <c r="D314" s="10" t="str">
        <f>Fixtures!C314</f>
        <v>Crystal Palace</v>
      </c>
      <c r="E314" s="17" t="str">
        <f t="shared" si="13"/>
        <v/>
      </c>
      <c r="F314" s="17" t="str">
        <f t="shared" si="14"/>
        <v/>
      </c>
      <c r="G314" s="10" t="str">
        <f>Fixtures!D314</f>
        <v>Manchester City</v>
      </c>
      <c r="H314" t="str">
        <f>_xlfn.XLOOKUP($D314,Fixtures!$L$8:$L$27,Fixtures!$M$8:$M$27," ",0,1)</f>
        <v>Selhurst Park</v>
      </c>
      <c r="I314" s="12" t="str">
        <f t="array" ref="I314">IF(E314=""," ",_xlfn.IFS(E314&gt;F314,Fixtures!$P$10,E314=F314,Fixtures!$P$11,E314&lt;F314,Fixtures!$P$12))</f>
        <v xml:space="preserve"> </v>
      </c>
      <c r="J314" t="str">
        <f t="array" ref="J314">IF(E314=""," ",_xlfn.IFS(E314&lt;F314,Fixtures!$P$10,E314=F314,Fixtures!$P$11,E314&gt;F314,Fixtures!$P$12))</f>
        <v xml:space="preserve"> </v>
      </c>
      <c r="L314" t="str">
        <f>IF(Pruebas!F314&lt;&gt;"",Pruebas!F314,"")</f>
        <v/>
      </c>
      <c r="M314" t="str">
        <f>IF(Pruebas!G314&lt;&gt;"",Pruebas!G314,"")</f>
        <v/>
      </c>
    </row>
    <row r="315" spans="1:13" x14ac:dyDescent="0.25">
      <c r="A315" s="13">
        <v>32</v>
      </c>
      <c r="B315" s="9" t="str">
        <f>Fixtures!B315</f>
        <v>06/04/2024</v>
      </c>
      <c r="C315" s="14" t="str">
        <f t="shared" si="12"/>
        <v>Everton FC - Burnley FC</v>
      </c>
      <c r="D315" s="10" t="str">
        <f>Fixtures!C315</f>
        <v>Everton FC</v>
      </c>
      <c r="E315" s="17" t="str">
        <f t="shared" si="13"/>
        <v/>
      </c>
      <c r="F315" s="17" t="str">
        <f t="shared" si="14"/>
        <v/>
      </c>
      <c r="G315" s="10" t="str">
        <f>Fixtures!D315</f>
        <v>Burnley FC</v>
      </c>
      <c r="H315" t="str">
        <f>_xlfn.XLOOKUP($D315,Fixtures!$L$8:$L$27,Fixtures!$M$8:$M$27," ",0,1)</f>
        <v>Goodison Park</v>
      </c>
      <c r="I315" s="12" t="str">
        <f t="array" ref="I315">IF(E315=""," ",_xlfn.IFS(E315&gt;F315,Fixtures!$P$10,E315=F315,Fixtures!$P$11,E315&lt;F315,Fixtures!$P$12))</f>
        <v xml:space="preserve"> </v>
      </c>
      <c r="J315" t="str">
        <f t="array" ref="J315">IF(E315=""," ",_xlfn.IFS(E315&lt;F315,Fixtures!$P$10,E315=F315,Fixtures!$P$11,E315&gt;F315,Fixtures!$P$12))</f>
        <v xml:space="preserve"> </v>
      </c>
      <c r="L315" t="str">
        <f>IF(Pruebas!F315&lt;&gt;"",Pruebas!F315,"")</f>
        <v/>
      </c>
      <c r="M315" t="str">
        <f>IF(Pruebas!G315&lt;&gt;"",Pruebas!G315,"")</f>
        <v/>
      </c>
    </row>
    <row r="316" spans="1:13" x14ac:dyDescent="0.25">
      <c r="A316" s="13">
        <v>32</v>
      </c>
      <c r="B316" s="9" t="str">
        <f>Fixtures!B316</f>
        <v>06/04/2024</v>
      </c>
      <c r="C316" s="14" t="str">
        <f t="shared" si="12"/>
        <v>Fulham FC - Newcastle United</v>
      </c>
      <c r="D316" s="10" t="str">
        <f>Fixtures!C316</f>
        <v>Fulham FC</v>
      </c>
      <c r="E316" s="17" t="str">
        <f t="shared" si="13"/>
        <v/>
      </c>
      <c r="F316" s="17" t="str">
        <f t="shared" si="14"/>
        <v/>
      </c>
      <c r="G316" s="10" t="str">
        <f>Fixtures!D316</f>
        <v>Newcastle United</v>
      </c>
      <c r="H316" t="str">
        <f>_xlfn.XLOOKUP($D316,Fixtures!$L$8:$L$27,Fixtures!$M$8:$M$27," ",0,1)</f>
        <v>Craven Cottage</v>
      </c>
      <c r="I316" s="12" t="str">
        <f t="array" ref="I316">IF(E316=""," ",_xlfn.IFS(E316&gt;F316,Fixtures!$P$10,E316=F316,Fixtures!$P$11,E316&lt;F316,Fixtures!$P$12))</f>
        <v xml:space="preserve"> </v>
      </c>
      <c r="J316" t="str">
        <f t="array" ref="J316">IF(E316=""," ",_xlfn.IFS(E316&lt;F316,Fixtures!$P$10,E316=F316,Fixtures!$P$11,E316&gt;F316,Fixtures!$P$12))</f>
        <v xml:space="preserve"> </v>
      </c>
      <c r="L316" t="str">
        <f>IF(Pruebas!F316&lt;&gt;"",Pruebas!F316,"")</f>
        <v/>
      </c>
      <c r="M316" t="str">
        <f>IF(Pruebas!G316&lt;&gt;"",Pruebas!G316,"")</f>
        <v/>
      </c>
    </row>
    <row r="317" spans="1:13" x14ac:dyDescent="0.25">
      <c r="A317" s="13">
        <v>32</v>
      </c>
      <c r="B317" s="9" t="str">
        <f>Fixtures!B317</f>
        <v>06/04/2024</v>
      </c>
      <c r="C317" s="14" t="str">
        <f t="shared" si="12"/>
        <v>Luton Town - AFC Bournemouth</v>
      </c>
      <c r="D317" s="10" t="str">
        <f>Fixtures!C317</f>
        <v>Luton Town</v>
      </c>
      <c r="E317" s="17" t="str">
        <f t="shared" si="13"/>
        <v/>
      </c>
      <c r="F317" s="17" t="str">
        <f t="shared" si="14"/>
        <v/>
      </c>
      <c r="G317" s="10" t="str">
        <f>Fixtures!D317</f>
        <v>AFC Bournemouth</v>
      </c>
      <c r="H317" t="str">
        <f>_xlfn.XLOOKUP($D317,Fixtures!$L$8:$L$27,Fixtures!$M$8:$M$27," ",0,1)</f>
        <v>Kenilworth Road</v>
      </c>
      <c r="I317" s="12" t="str">
        <f t="array" ref="I317">IF(E317=""," ",_xlfn.IFS(E317&gt;F317,Fixtures!$P$10,E317=F317,Fixtures!$P$11,E317&lt;F317,Fixtures!$P$12))</f>
        <v xml:space="preserve"> </v>
      </c>
      <c r="J317" t="str">
        <f t="array" ref="J317">IF(E317=""," ",_xlfn.IFS(E317&lt;F317,Fixtures!$P$10,E317=F317,Fixtures!$P$11,E317&gt;F317,Fixtures!$P$12))</f>
        <v xml:space="preserve"> </v>
      </c>
      <c r="L317" t="str">
        <f>IF(Pruebas!F317&lt;&gt;"",Pruebas!F317,"")</f>
        <v/>
      </c>
      <c r="M317" t="str">
        <f>IF(Pruebas!G317&lt;&gt;"",Pruebas!G317,"")</f>
        <v/>
      </c>
    </row>
    <row r="318" spans="1:13" x14ac:dyDescent="0.25">
      <c r="A318" s="13">
        <v>32</v>
      </c>
      <c r="B318" s="9" t="str">
        <f>Fixtures!B318</f>
        <v>06/04/2024</v>
      </c>
      <c r="C318" s="14" t="str">
        <f t="shared" si="12"/>
        <v>Manchester United - Liverpool FC</v>
      </c>
      <c r="D318" s="10" t="str">
        <f>Fixtures!C318</f>
        <v>Manchester United</v>
      </c>
      <c r="E318" s="17" t="str">
        <f t="shared" si="13"/>
        <v/>
      </c>
      <c r="F318" s="17" t="str">
        <f t="shared" si="14"/>
        <v/>
      </c>
      <c r="G318" s="10" t="str">
        <f>Fixtures!D318</f>
        <v>Liverpool FC</v>
      </c>
      <c r="H318" t="str">
        <f>_xlfn.XLOOKUP($D318,Fixtures!$L$8:$L$27,Fixtures!$M$8:$M$27," ",0,1)</f>
        <v>Old Trafford</v>
      </c>
      <c r="I318" s="12" t="str">
        <f t="array" ref="I318">IF(E318=""," ",_xlfn.IFS(E318&gt;F318,Fixtures!$P$10,E318=F318,Fixtures!$P$11,E318&lt;F318,Fixtures!$P$12))</f>
        <v xml:space="preserve"> </v>
      </c>
      <c r="J318" t="str">
        <f t="array" ref="J318">IF(E318=""," ",_xlfn.IFS(E318&lt;F318,Fixtures!$P$10,E318=F318,Fixtures!$P$11,E318&gt;F318,Fixtures!$P$12))</f>
        <v xml:space="preserve"> </v>
      </c>
      <c r="L318" t="str">
        <f>IF(Pruebas!F318&lt;&gt;"",Pruebas!F318,"")</f>
        <v/>
      </c>
      <c r="M318" t="str">
        <f>IF(Pruebas!G318&lt;&gt;"",Pruebas!G318,"")</f>
        <v/>
      </c>
    </row>
    <row r="319" spans="1:13" x14ac:dyDescent="0.25">
      <c r="A319" s="13">
        <v>32</v>
      </c>
      <c r="B319" s="9" t="str">
        <f>Fixtures!B319</f>
        <v>06/04/2024</v>
      </c>
      <c r="C319" s="14" t="str">
        <f t="shared" si="12"/>
        <v>Sheffield United - Chelsea FC</v>
      </c>
      <c r="D319" s="10" t="str">
        <f>Fixtures!C319</f>
        <v>Sheffield United</v>
      </c>
      <c r="E319" s="17" t="str">
        <f t="shared" si="13"/>
        <v/>
      </c>
      <c r="F319" s="17" t="str">
        <f t="shared" si="14"/>
        <v/>
      </c>
      <c r="G319" s="10" t="str">
        <f>Fixtures!D319</f>
        <v>Chelsea FC</v>
      </c>
      <c r="H319" t="str">
        <f>_xlfn.XLOOKUP($D319,Fixtures!$L$8:$L$27,Fixtures!$M$8:$M$27," ",0,1)</f>
        <v>Bramall Lane</v>
      </c>
      <c r="I319" s="12" t="str">
        <f t="array" ref="I319">IF(E319=""," ",_xlfn.IFS(E319&gt;F319,Fixtures!$P$10,E319=F319,Fixtures!$P$11,E319&lt;F319,Fixtures!$P$12))</f>
        <v xml:space="preserve"> </v>
      </c>
      <c r="J319" t="str">
        <f t="array" ref="J319">IF(E319=""," ",_xlfn.IFS(E319&lt;F319,Fixtures!$P$10,E319=F319,Fixtures!$P$11,E319&gt;F319,Fixtures!$P$12))</f>
        <v xml:space="preserve"> </v>
      </c>
      <c r="L319" t="str">
        <f>IF(Pruebas!F319&lt;&gt;"",Pruebas!F319,"")</f>
        <v/>
      </c>
      <c r="M319" t="str">
        <f>IF(Pruebas!G319&lt;&gt;"",Pruebas!G319,"")</f>
        <v/>
      </c>
    </row>
    <row r="320" spans="1:13" x14ac:dyDescent="0.25">
      <c r="A320" s="13">
        <v>32</v>
      </c>
      <c r="B320" s="9" t="str">
        <f>Fixtures!B320</f>
        <v>06/04/2024</v>
      </c>
      <c r="C320" s="14" t="str">
        <f t="shared" si="12"/>
        <v>Tottenham Hotspur - Nottingham Forest</v>
      </c>
      <c r="D320" s="10" t="str">
        <f>Fixtures!C320</f>
        <v>Tottenham Hotspur</v>
      </c>
      <c r="E320" s="17" t="str">
        <f t="shared" si="13"/>
        <v/>
      </c>
      <c r="F320" s="17" t="str">
        <f t="shared" si="14"/>
        <v/>
      </c>
      <c r="G320" s="10" t="str">
        <f>Fixtures!D320</f>
        <v>Nottingham Forest</v>
      </c>
      <c r="H320" t="str">
        <f>_xlfn.XLOOKUP($D320,Fixtures!$L$8:$L$27,Fixtures!$M$8:$M$27," ",0,1)</f>
        <v>Tottenham Hotspur Stadium</v>
      </c>
      <c r="I320" s="12" t="str">
        <f t="array" ref="I320">IF(E320=""," ",_xlfn.IFS(E320&gt;F320,Fixtures!$P$10,E320=F320,Fixtures!$P$11,E320&lt;F320,Fixtures!$P$12))</f>
        <v xml:space="preserve"> </v>
      </c>
      <c r="J320" t="str">
        <f t="array" ref="J320">IF(E320=""," ",_xlfn.IFS(E320&lt;F320,Fixtures!$P$10,E320=F320,Fixtures!$P$11,E320&gt;F320,Fixtures!$P$12))</f>
        <v xml:space="preserve"> </v>
      </c>
      <c r="L320" t="str">
        <f>IF(Pruebas!F320&lt;&gt;"",Pruebas!F320,"")</f>
        <v/>
      </c>
      <c r="M320" t="str">
        <f>IF(Pruebas!G320&lt;&gt;"",Pruebas!G320,"")</f>
        <v/>
      </c>
    </row>
    <row r="321" spans="1:13" x14ac:dyDescent="0.25">
      <c r="A321" s="13">
        <v>32</v>
      </c>
      <c r="B321" s="9" t="str">
        <f>Fixtures!B321</f>
        <v>06/04/2024</v>
      </c>
      <c r="C321" s="14" t="str">
        <f t="shared" si="12"/>
        <v>Wolverhampton Wanderers - West Ham United</v>
      </c>
      <c r="D321" s="10" t="str">
        <f>Fixtures!C321</f>
        <v>Wolverhampton Wanderers</v>
      </c>
      <c r="E321" s="17" t="str">
        <f t="shared" si="13"/>
        <v/>
      </c>
      <c r="F321" s="17" t="str">
        <f t="shared" si="14"/>
        <v/>
      </c>
      <c r="G321" s="10" t="str">
        <f>Fixtures!D321</f>
        <v>West Ham United</v>
      </c>
      <c r="H321" t="str">
        <f>_xlfn.XLOOKUP($D321,Fixtures!$L$8:$L$27,Fixtures!$M$8:$M$27," ",0,1)</f>
        <v>Molineux Stadium</v>
      </c>
      <c r="I321" s="12" t="str">
        <f t="array" ref="I321">IF(E321=""," ",_xlfn.IFS(E321&gt;F321,Fixtures!$P$10,E321=F321,Fixtures!$P$11,E321&lt;F321,Fixtures!$P$12))</f>
        <v xml:space="preserve"> </v>
      </c>
      <c r="J321" t="str">
        <f t="array" ref="J321">IF(E321=""," ",_xlfn.IFS(E321&lt;F321,Fixtures!$P$10,E321=F321,Fixtures!$P$11,E321&gt;F321,Fixtures!$P$12))</f>
        <v xml:space="preserve"> </v>
      </c>
      <c r="L321" t="str">
        <f>IF(Pruebas!F321&lt;&gt;"",Pruebas!F321,"")</f>
        <v/>
      </c>
      <c r="M321" t="str">
        <f>IF(Pruebas!G321&lt;&gt;"",Pruebas!G321,"")</f>
        <v/>
      </c>
    </row>
    <row r="322" spans="1:13" x14ac:dyDescent="0.25">
      <c r="A322" s="13">
        <v>33</v>
      </c>
      <c r="B322" s="9" t="str">
        <f>Fixtures!B322</f>
        <v>13/04/2024</v>
      </c>
      <c r="C322" s="14" t="str">
        <f t="shared" ref="C322:C381" si="15">CONCATENATE(D322," ","-"," ",G322)</f>
        <v>AFC Bournemouth - Manchester United</v>
      </c>
      <c r="D322" s="10" t="str">
        <f>Fixtures!C322</f>
        <v>AFC Bournemouth</v>
      </c>
      <c r="E322" s="17" t="str">
        <f t="shared" ref="E322:E381" si="16">IF(L322&lt;&gt;"",VALUE(L322),"")</f>
        <v/>
      </c>
      <c r="F322" s="17" t="str">
        <f t="shared" ref="F322:F381" si="17">IF(M322&lt;&gt;"",VALUE(M322),"")</f>
        <v/>
      </c>
      <c r="G322" s="10" t="str">
        <f>Fixtures!D322</f>
        <v>Manchester United</v>
      </c>
      <c r="H322" t="str">
        <f>_xlfn.XLOOKUP($D322,Fixtures!$L$8:$L$27,Fixtures!$M$8:$M$27," ",0,1)</f>
        <v>Dean Court</v>
      </c>
      <c r="I322" s="12" t="str">
        <f t="array" ref="I322">IF(E322=""," ",_xlfn.IFS(E322&gt;F322,Fixtures!$P$10,E322=F322,Fixtures!$P$11,E322&lt;F322,Fixtures!$P$12))</f>
        <v xml:space="preserve"> </v>
      </c>
      <c r="J322" t="str">
        <f t="array" ref="J322">IF(E322=""," ",_xlfn.IFS(E322&lt;F322,Fixtures!$P$10,E322=F322,Fixtures!$P$11,E322&gt;F322,Fixtures!$P$12))</f>
        <v xml:space="preserve"> </v>
      </c>
      <c r="L322" t="str">
        <f>IF(Pruebas!F322&lt;&gt;"",Pruebas!F322,"")</f>
        <v/>
      </c>
      <c r="M322" t="str">
        <f>IF(Pruebas!G322&lt;&gt;"",Pruebas!G322,"")</f>
        <v/>
      </c>
    </row>
    <row r="323" spans="1:13" x14ac:dyDescent="0.25">
      <c r="A323" s="13">
        <v>33</v>
      </c>
      <c r="B323" s="9" t="str">
        <f>Fixtures!B323</f>
        <v>13/04/2024</v>
      </c>
      <c r="C323" s="14" t="str">
        <f t="shared" si="15"/>
        <v>Arsenal FC - Aston Villa</v>
      </c>
      <c r="D323" s="10" t="str">
        <f>Fixtures!C323</f>
        <v>Arsenal FC</v>
      </c>
      <c r="E323" s="17" t="str">
        <f t="shared" si="16"/>
        <v/>
      </c>
      <c r="F323" s="17" t="str">
        <f t="shared" si="17"/>
        <v/>
      </c>
      <c r="G323" s="10" t="str">
        <f>Fixtures!D323</f>
        <v>Aston Villa</v>
      </c>
      <c r="H323" t="str">
        <f>_xlfn.XLOOKUP($D323,Fixtures!$L$8:$L$27,Fixtures!$M$8:$M$27," ",0,1)</f>
        <v>Emirates Stadium</v>
      </c>
      <c r="I323" s="12" t="str">
        <f t="array" ref="I323">IF(E323=""," ",_xlfn.IFS(E323&gt;F323,Fixtures!$P$10,E323=F323,Fixtures!$P$11,E323&lt;F323,Fixtures!$P$12))</f>
        <v xml:space="preserve"> </v>
      </c>
      <c r="J323" t="str">
        <f t="array" ref="J323">IF(E323=""," ",_xlfn.IFS(E323&lt;F323,Fixtures!$P$10,E323=F323,Fixtures!$P$11,E323&gt;F323,Fixtures!$P$12))</f>
        <v xml:space="preserve"> </v>
      </c>
      <c r="L323" t="str">
        <f>IF(Pruebas!F323&lt;&gt;"",Pruebas!F323,"")</f>
        <v/>
      </c>
      <c r="M323" t="str">
        <f>IF(Pruebas!G323&lt;&gt;"",Pruebas!G323,"")</f>
        <v/>
      </c>
    </row>
    <row r="324" spans="1:13" x14ac:dyDescent="0.25">
      <c r="A324" s="13">
        <v>33</v>
      </c>
      <c r="B324" s="9" t="str">
        <f>Fixtures!B324</f>
        <v>13/04/2024</v>
      </c>
      <c r="C324" s="14" t="str">
        <f t="shared" si="15"/>
        <v>Brentford FC - Sheffield United</v>
      </c>
      <c r="D324" s="10" t="str">
        <f>Fixtures!C324</f>
        <v>Brentford FC</v>
      </c>
      <c r="E324" s="17" t="str">
        <f t="shared" si="16"/>
        <v/>
      </c>
      <c r="F324" s="17" t="str">
        <f t="shared" si="17"/>
        <v/>
      </c>
      <c r="G324" s="10" t="str">
        <f>Fixtures!D324</f>
        <v>Sheffield United</v>
      </c>
      <c r="H324" t="str">
        <f>_xlfn.XLOOKUP($D324,Fixtures!$L$8:$L$27,Fixtures!$M$8:$M$27," ",0,1)</f>
        <v>Brentford Community Stadium</v>
      </c>
      <c r="I324" s="12" t="str">
        <f t="array" ref="I324">IF(E324=""," ",_xlfn.IFS(E324&gt;F324,Fixtures!$P$10,E324=F324,Fixtures!$P$11,E324&lt;F324,Fixtures!$P$12))</f>
        <v xml:space="preserve"> </v>
      </c>
      <c r="J324" t="str">
        <f t="array" ref="J324">IF(E324=""," ",_xlfn.IFS(E324&lt;F324,Fixtures!$P$10,E324=F324,Fixtures!$P$11,E324&gt;F324,Fixtures!$P$12))</f>
        <v xml:space="preserve"> </v>
      </c>
      <c r="L324" t="str">
        <f>IF(Pruebas!F324&lt;&gt;"",Pruebas!F324,"")</f>
        <v/>
      </c>
      <c r="M324" t="str">
        <f>IF(Pruebas!G324&lt;&gt;"",Pruebas!G324,"")</f>
        <v/>
      </c>
    </row>
    <row r="325" spans="1:13" x14ac:dyDescent="0.25">
      <c r="A325" s="13">
        <v>33</v>
      </c>
      <c r="B325" s="9" t="str">
        <f>Fixtures!B325</f>
        <v>13/04/2024</v>
      </c>
      <c r="C325" s="14" t="str">
        <f t="shared" si="15"/>
        <v>Burnley FC - Brighton &amp; Hove Albion</v>
      </c>
      <c r="D325" s="10" t="str">
        <f>Fixtures!C325</f>
        <v>Burnley FC</v>
      </c>
      <c r="E325" s="17" t="str">
        <f t="shared" si="16"/>
        <v/>
      </c>
      <c r="F325" s="17" t="str">
        <f t="shared" si="17"/>
        <v/>
      </c>
      <c r="G325" s="10" t="str">
        <f>Fixtures!D325</f>
        <v>Brighton &amp; Hove Albion</v>
      </c>
      <c r="H325" t="str">
        <f>_xlfn.XLOOKUP($D325,Fixtures!$L$8:$L$27,Fixtures!$M$8:$M$27," ",0,1)</f>
        <v>Turf Moor</v>
      </c>
      <c r="I325" s="12" t="str">
        <f t="array" ref="I325">IF(E325=""," ",_xlfn.IFS(E325&gt;F325,Fixtures!$P$10,E325=F325,Fixtures!$P$11,E325&lt;F325,Fixtures!$P$12))</f>
        <v xml:space="preserve"> </v>
      </c>
      <c r="J325" t="str">
        <f t="array" ref="J325">IF(E325=""," ",_xlfn.IFS(E325&lt;F325,Fixtures!$P$10,E325=F325,Fixtures!$P$11,E325&gt;F325,Fixtures!$P$12))</f>
        <v xml:space="preserve"> </v>
      </c>
      <c r="L325" t="str">
        <f>IF(Pruebas!F325&lt;&gt;"",Pruebas!F325,"")</f>
        <v/>
      </c>
      <c r="M325" t="str">
        <f>IF(Pruebas!G325&lt;&gt;"",Pruebas!G325,"")</f>
        <v/>
      </c>
    </row>
    <row r="326" spans="1:13" x14ac:dyDescent="0.25">
      <c r="A326" s="13">
        <v>33</v>
      </c>
      <c r="B326" s="9" t="str">
        <f>Fixtures!B326</f>
        <v>13/04/2024</v>
      </c>
      <c r="C326" s="14" t="str">
        <f t="shared" si="15"/>
        <v>Chelsea FC - Everton FC</v>
      </c>
      <c r="D326" s="10" t="str">
        <f>Fixtures!C326</f>
        <v>Chelsea FC</v>
      </c>
      <c r="E326" s="17" t="str">
        <f t="shared" si="16"/>
        <v/>
      </c>
      <c r="F326" s="17" t="str">
        <f t="shared" si="17"/>
        <v/>
      </c>
      <c r="G326" s="10" t="str">
        <f>Fixtures!D326</f>
        <v>Everton FC</v>
      </c>
      <c r="H326" t="str">
        <f>_xlfn.XLOOKUP($D326,Fixtures!$L$8:$L$27,Fixtures!$M$8:$M$27," ",0,1)</f>
        <v>Stamford Bridge</v>
      </c>
      <c r="I326" s="12" t="str">
        <f t="array" ref="I326">IF(E326=""," ",_xlfn.IFS(E326&gt;F326,Fixtures!$P$10,E326=F326,Fixtures!$P$11,E326&lt;F326,Fixtures!$P$12))</f>
        <v xml:space="preserve"> </v>
      </c>
      <c r="J326" t="str">
        <f t="array" ref="J326">IF(E326=""," ",_xlfn.IFS(E326&lt;F326,Fixtures!$P$10,E326=F326,Fixtures!$P$11,E326&gt;F326,Fixtures!$P$12))</f>
        <v xml:space="preserve"> </v>
      </c>
      <c r="L326" t="str">
        <f>IF(Pruebas!F326&lt;&gt;"",Pruebas!F326,"")</f>
        <v/>
      </c>
      <c r="M326" t="str">
        <f>IF(Pruebas!G326&lt;&gt;"",Pruebas!G326,"")</f>
        <v/>
      </c>
    </row>
    <row r="327" spans="1:13" x14ac:dyDescent="0.25">
      <c r="A327" s="13">
        <v>33</v>
      </c>
      <c r="B327" s="9" t="str">
        <f>Fixtures!B327</f>
        <v>13/04/2024</v>
      </c>
      <c r="C327" s="14" t="str">
        <f t="shared" si="15"/>
        <v>Liverpool FC - Crystal Palace</v>
      </c>
      <c r="D327" s="10" t="str">
        <f>Fixtures!C327</f>
        <v>Liverpool FC</v>
      </c>
      <c r="E327" s="17" t="str">
        <f t="shared" si="16"/>
        <v/>
      </c>
      <c r="F327" s="17" t="str">
        <f t="shared" si="17"/>
        <v/>
      </c>
      <c r="G327" s="10" t="str">
        <f>Fixtures!D327</f>
        <v>Crystal Palace</v>
      </c>
      <c r="H327" t="str">
        <f>_xlfn.XLOOKUP($D327,Fixtures!$L$8:$L$27,Fixtures!$M$8:$M$27," ",0,1)</f>
        <v>Anfield</v>
      </c>
      <c r="I327" s="12" t="str">
        <f t="array" ref="I327">IF(E327=""," ",_xlfn.IFS(E327&gt;F327,Fixtures!$P$10,E327=F327,Fixtures!$P$11,E327&lt;F327,Fixtures!$P$12))</f>
        <v xml:space="preserve"> </v>
      </c>
      <c r="J327" t="str">
        <f t="array" ref="J327">IF(E327=""," ",_xlfn.IFS(E327&lt;F327,Fixtures!$P$10,E327=F327,Fixtures!$P$11,E327&gt;F327,Fixtures!$P$12))</f>
        <v xml:space="preserve"> </v>
      </c>
      <c r="L327" t="str">
        <f>IF(Pruebas!F327&lt;&gt;"",Pruebas!F327,"")</f>
        <v/>
      </c>
      <c r="M327" t="str">
        <f>IF(Pruebas!G327&lt;&gt;"",Pruebas!G327,"")</f>
        <v/>
      </c>
    </row>
    <row r="328" spans="1:13" x14ac:dyDescent="0.25">
      <c r="A328" s="13">
        <v>33</v>
      </c>
      <c r="B328" s="9" t="str">
        <f>Fixtures!B328</f>
        <v>13/04/2024</v>
      </c>
      <c r="C328" s="14" t="str">
        <f t="shared" si="15"/>
        <v>Manchester City - Luton Town</v>
      </c>
      <c r="D328" s="10" t="str">
        <f>Fixtures!C328</f>
        <v>Manchester City</v>
      </c>
      <c r="E328" s="17" t="str">
        <f t="shared" si="16"/>
        <v/>
      </c>
      <c r="F328" s="17" t="str">
        <f t="shared" si="17"/>
        <v/>
      </c>
      <c r="G328" s="10" t="str">
        <f>Fixtures!D328</f>
        <v>Luton Town</v>
      </c>
      <c r="H328" t="str">
        <f>_xlfn.XLOOKUP($D328,Fixtures!$L$8:$L$27,Fixtures!$M$8:$M$27," ",0,1)</f>
        <v>City of Manchester Stadium</v>
      </c>
      <c r="I328" s="12" t="str">
        <f t="array" ref="I328">IF(E328=""," ",_xlfn.IFS(E328&gt;F328,Fixtures!$P$10,E328=F328,Fixtures!$P$11,E328&lt;F328,Fixtures!$P$12))</f>
        <v xml:space="preserve"> </v>
      </c>
      <c r="J328" t="str">
        <f t="array" ref="J328">IF(E328=""," ",_xlfn.IFS(E328&lt;F328,Fixtures!$P$10,E328=F328,Fixtures!$P$11,E328&gt;F328,Fixtures!$P$12))</f>
        <v xml:space="preserve"> </v>
      </c>
      <c r="L328" t="str">
        <f>IF(Pruebas!F328&lt;&gt;"",Pruebas!F328,"")</f>
        <v/>
      </c>
      <c r="M328" t="str">
        <f>IF(Pruebas!G328&lt;&gt;"",Pruebas!G328,"")</f>
        <v/>
      </c>
    </row>
    <row r="329" spans="1:13" x14ac:dyDescent="0.25">
      <c r="A329" s="13">
        <v>33</v>
      </c>
      <c r="B329" s="9" t="str">
        <f>Fixtures!B329</f>
        <v>13/04/2024</v>
      </c>
      <c r="C329" s="14" t="str">
        <f t="shared" si="15"/>
        <v>Newcastle United - Tottenham Hotspur</v>
      </c>
      <c r="D329" s="10" t="str">
        <f>Fixtures!C329</f>
        <v>Newcastle United</v>
      </c>
      <c r="E329" s="17" t="str">
        <f t="shared" si="16"/>
        <v/>
      </c>
      <c r="F329" s="17" t="str">
        <f t="shared" si="17"/>
        <v/>
      </c>
      <c r="G329" s="10" t="str">
        <f>Fixtures!D329</f>
        <v>Tottenham Hotspur</v>
      </c>
      <c r="H329" t="str">
        <f>_xlfn.XLOOKUP($D329,Fixtures!$L$8:$L$27,Fixtures!$M$8:$M$27," ",0,1)</f>
        <v>St James' Park</v>
      </c>
      <c r="I329" s="12" t="str">
        <f t="array" ref="I329">IF(E329=""," ",_xlfn.IFS(E329&gt;F329,Fixtures!$P$10,E329=F329,Fixtures!$P$11,E329&lt;F329,Fixtures!$P$12))</f>
        <v xml:space="preserve"> </v>
      </c>
      <c r="J329" t="str">
        <f t="array" ref="J329">IF(E329=""," ",_xlfn.IFS(E329&lt;F329,Fixtures!$P$10,E329=F329,Fixtures!$P$11,E329&gt;F329,Fixtures!$P$12))</f>
        <v xml:space="preserve"> </v>
      </c>
      <c r="L329" t="str">
        <f>IF(Pruebas!F329&lt;&gt;"",Pruebas!F329,"")</f>
        <v/>
      </c>
      <c r="M329" t="str">
        <f>IF(Pruebas!G329&lt;&gt;"",Pruebas!G329,"")</f>
        <v/>
      </c>
    </row>
    <row r="330" spans="1:13" x14ac:dyDescent="0.25">
      <c r="A330" s="13">
        <v>33</v>
      </c>
      <c r="B330" s="9" t="str">
        <f>Fixtures!B330</f>
        <v>13/04/2024</v>
      </c>
      <c r="C330" s="14" t="str">
        <f t="shared" si="15"/>
        <v>Nottingham Forest - Wolverhampton Wanderers</v>
      </c>
      <c r="D330" s="10" t="str">
        <f>Fixtures!C330</f>
        <v>Nottingham Forest</v>
      </c>
      <c r="E330" s="17" t="str">
        <f t="shared" si="16"/>
        <v/>
      </c>
      <c r="F330" s="17" t="str">
        <f t="shared" si="17"/>
        <v/>
      </c>
      <c r="G330" s="10" t="str">
        <f>Fixtures!D330</f>
        <v>Wolverhampton Wanderers</v>
      </c>
      <c r="H330" t="str">
        <f>_xlfn.XLOOKUP($D330,Fixtures!$L$8:$L$27,Fixtures!$M$8:$M$27," ",0,1)</f>
        <v>City Ground</v>
      </c>
      <c r="I330" s="12" t="str">
        <f t="array" ref="I330">IF(E330=""," ",_xlfn.IFS(E330&gt;F330,Fixtures!$P$10,E330=F330,Fixtures!$P$11,E330&lt;F330,Fixtures!$P$12))</f>
        <v xml:space="preserve"> </v>
      </c>
      <c r="J330" t="str">
        <f t="array" ref="J330">IF(E330=""," ",_xlfn.IFS(E330&lt;F330,Fixtures!$P$10,E330=F330,Fixtures!$P$11,E330&gt;F330,Fixtures!$P$12))</f>
        <v xml:space="preserve"> </v>
      </c>
      <c r="L330" t="str">
        <f>IF(Pruebas!F330&lt;&gt;"",Pruebas!F330,"")</f>
        <v/>
      </c>
      <c r="M330" t="str">
        <f>IF(Pruebas!G330&lt;&gt;"",Pruebas!G330,"")</f>
        <v/>
      </c>
    </row>
    <row r="331" spans="1:13" x14ac:dyDescent="0.25">
      <c r="A331" s="13">
        <v>33</v>
      </c>
      <c r="B331" s="9" t="str">
        <f>Fixtures!B331</f>
        <v>13/04/2024</v>
      </c>
      <c r="C331" s="14" t="str">
        <f t="shared" si="15"/>
        <v>West Ham United - Fulham FC</v>
      </c>
      <c r="D331" s="10" t="str">
        <f>Fixtures!C331</f>
        <v>West Ham United</v>
      </c>
      <c r="E331" s="17" t="str">
        <f t="shared" si="16"/>
        <v/>
      </c>
      <c r="F331" s="17" t="str">
        <f t="shared" si="17"/>
        <v/>
      </c>
      <c r="G331" s="10" t="str">
        <f>Fixtures!D331</f>
        <v>Fulham FC</v>
      </c>
      <c r="H331" t="str">
        <f>_xlfn.XLOOKUP($D331,Fixtures!$L$8:$L$27,Fixtures!$M$8:$M$27," ",0,1)</f>
        <v>London Stadium</v>
      </c>
      <c r="I331" s="12" t="str">
        <f t="array" ref="I331">IF(E331=""," ",_xlfn.IFS(E331&gt;F331,Fixtures!$P$10,E331=F331,Fixtures!$P$11,E331&lt;F331,Fixtures!$P$12))</f>
        <v xml:space="preserve"> </v>
      </c>
      <c r="J331" t="str">
        <f t="array" ref="J331">IF(E331=""," ",_xlfn.IFS(E331&lt;F331,Fixtures!$P$10,E331=F331,Fixtures!$P$11,E331&gt;F331,Fixtures!$P$12))</f>
        <v xml:space="preserve"> </v>
      </c>
      <c r="L331" t="str">
        <f>IF(Pruebas!F331&lt;&gt;"",Pruebas!F331,"")</f>
        <v/>
      </c>
      <c r="M331" t="str">
        <f>IF(Pruebas!G331&lt;&gt;"",Pruebas!G331,"")</f>
        <v/>
      </c>
    </row>
    <row r="332" spans="1:13" x14ac:dyDescent="0.25">
      <c r="A332" s="13">
        <v>34</v>
      </c>
      <c r="B332" s="9" t="str">
        <f>Fixtures!B332</f>
        <v>20/04/2024</v>
      </c>
      <c r="C332" s="14" t="str">
        <f t="shared" si="15"/>
        <v>Aston Villa - AFC Bournemouth</v>
      </c>
      <c r="D332" s="10" t="str">
        <f>Fixtures!C332</f>
        <v>Aston Villa</v>
      </c>
      <c r="E332" s="17" t="str">
        <f t="shared" si="16"/>
        <v/>
      </c>
      <c r="F332" s="17" t="str">
        <f t="shared" si="17"/>
        <v/>
      </c>
      <c r="G332" s="10" t="str">
        <f>Fixtures!D332</f>
        <v>AFC Bournemouth</v>
      </c>
      <c r="H332" t="str">
        <f>_xlfn.XLOOKUP($D332,Fixtures!$L$8:$L$27,Fixtures!$M$8:$M$27," ",0,1)</f>
        <v>Villa Park</v>
      </c>
      <c r="I332" s="12" t="str">
        <f t="array" ref="I332">IF(E332=""," ",_xlfn.IFS(E332&gt;F332,Fixtures!$P$10,E332=F332,Fixtures!$P$11,E332&lt;F332,Fixtures!$P$12))</f>
        <v xml:space="preserve"> </v>
      </c>
      <c r="J332" t="str">
        <f t="array" ref="J332">IF(E332=""," ",_xlfn.IFS(E332&lt;F332,Fixtures!$P$10,E332=F332,Fixtures!$P$11,E332&gt;F332,Fixtures!$P$12))</f>
        <v xml:space="preserve"> </v>
      </c>
      <c r="L332" t="str">
        <f>IF(Pruebas!F332&lt;&gt;"",Pruebas!F332,"")</f>
        <v/>
      </c>
      <c r="M332" t="str">
        <f>IF(Pruebas!G332&lt;&gt;"",Pruebas!G332,"")</f>
        <v/>
      </c>
    </row>
    <row r="333" spans="1:13" x14ac:dyDescent="0.25">
      <c r="A333" s="13">
        <v>34</v>
      </c>
      <c r="B333" s="9" t="str">
        <f>Fixtures!B333</f>
        <v>20/04/2024</v>
      </c>
      <c r="C333" s="14" t="str">
        <f t="shared" si="15"/>
        <v>Brighton &amp; Hove Albion - Chelsea FC</v>
      </c>
      <c r="D333" s="10" t="str">
        <f>Fixtures!C333</f>
        <v>Brighton &amp; Hove Albion</v>
      </c>
      <c r="E333" s="17" t="str">
        <f t="shared" si="16"/>
        <v/>
      </c>
      <c r="F333" s="17" t="str">
        <f t="shared" si="17"/>
        <v/>
      </c>
      <c r="G333" s="10" t="str">
        <f>Fixtures!D333</f>
        <v>Chelsea FC</v>
      </c>
      <c r="H333" t="str">
        <f>_xlfn.XLOOKUP($D333,Fixtures!$L$8:$L$27,Fixtures!$M$8:$M$27," ",0,1)</f>
        <v>Falmer Stadium</v>
      </c>
      <c r="I333" s="12" t="str">
        <f t="array" ref="I333">IF(E333=""," ",_xlfn.IFS(E333&gt;F333,Fixtures!$P$10,E333=F333,Fixtures!$P$11,E333&lt;F333,Fixtures!$P$12))</f>
        <v xml:space="preserve"> </v>
      </c>
      <c r="J333" t="str">
        <f t="array" ref="J333">IF(E333=""," ",_xlfn.IFS(E333&lt;F333,Fixtures!$P$10,E333=F333,Fixtures!$P$11,E333&gt;F333,Fixtures!$P$12))</f>
        <v xml:space="preserve"> </v>
      </c>
      <c r="L333" t="str">
        <f>IF(Pruebas!F333&lt;&gt;"",Pruebas!F333,"")</f>
        <v/>
      </c>
      <c r="M333" t="str">
        <f>IF(Pruebas!G333&lt;&gt;"",Pruebas!G333,"")</f>
        <v/>
      </c>
    </row>
    <row r="334" spans="1:13" x14ac:dyDescent="0.25">
      <c r="A334" s="13">
        <v>34</v>
      </c>
      <c r="B334" s="9" t="str">
        <f>Fixtures!B334</f>
        <v>20/04/2024</v>
      </c>
      <c r="C334" s="14" t="str">
        <f t="shared" si="15"/>
        <v>Crystal Palace - West Ham United</v>
      </c>
      <c r="D334" s="10" t="str">
        <f>Fixtures!C334</f>
        <v>Crystal Palace</v>
      </c>
      <c r="E334" s="17" t="str">
        <f t="shared" si="16"/>
        <v/>
      </c>
      <c r="F334" s="17" t="str">
        <f t="shared" si="17"/>
        <v/>
      </c>
      <c r="G334" s="10" t="str">
        <f>Fixtures!D334</f>
        <v>West Ham United</v>
      </c>
      <c r="H334" t="str">
        <f>_xlfn.XLOOKUP($D334,Fixtures!$L$8:$L$27,Fixtures!$M$8:$M$27," ",0,1)</f>
        <v>Selhurst Park</v>
      </c>
      <c r="I334" s="12" t="str">
        <f t="array" ref="I334">IF(E334=""," ",_xlfn.IFS(E334&gt;F334,Fixtures!$P$10,E334=F334,Fixtures!$P$11,E334&lt;F334,Fixtures!$P$12))</f>
        <v xml:space="preserve"> </v>
      </c>
      <c r="J334" t="str">
        <f t="array" ref="J334">IF(E334=""," ",_xlfn.IFS(E334&lt;F334,Fixtures!$P$10,E334=F334,Fixtures!$P$11,E334&gt;F334,Fixtures!$P$12))</f>
        <v xml:space="preserve"> </v>
      </c>
      <c r="L334" t="str">
        <f>IF(Pruebas!F334&lt;&gt;"",Pruebas!F334,"")</f>
        <v/>
      </c>
      <c r="M334" t="str">
        <f>IF(Pruebas!G334&lt;&gt;"",Pruebas!G334,"")</f>
        <v/>
      </c>
    </row>
    <row r="335" spans="1:13" x14ac:dyDescent="0.25">
      <c r="A335" s="13">
        <v>34</v>
      </c>
      <c r="B335" s="9" t="str">
        <f>Fixtures!B335</f>
        <v>20/04/2024</v>
      </c>
      <c r="C335" s="14" t="str">
        <f t="shared" si="15"/>
        <v>Everton FC - Nottingham Forest</v>
      </c>
      <c r="D335" s="10" t="str">
        <f>Fixtures!C335</f>
        <v>Everton FC</v>
      </c>
      <c r="E335" s="17" t="str">
        <f t="shared" si="16"/>
        <v/>
      </c>
      <c r="F335" s="17" t="str">
        <f t="shared" si="17"/>
        <v/>
      </c>
      <c r="G335" s="10" t="str">
        <f>Fixtures!D335</f>
        <v>Nottingham Forest</v>
      </c>
      <c r="H335" t="str">
        <f>_xlfn.XLOOKUP($D335,Fixtures!$L$8:$L$27,Fixtures!$M$8:$M$27," ",0,1)</f>
        <v>Goodison Park</v>
      </c>
      <c r="I335" s="12" t="str">
        <f t="array" ref="I335">IF(E335=""," ",_xlfn.IFS(E335&gt;F335,Fixtures!$P$10,E335=F335,Fixtures!$P$11,E335&lt;F335,Fixtures!$P$12))</f>
        <v xml:space="preserve"> </v>
      </c>
      <c r="J335" t="str">
        <f t="array" ref="J335">IF(E335=""," ",_xlfn.IFS(E335&lt;F335,Fixtures!$P$10,E335=F335,Fixtures!$P$11,E335&gt;F335,Fixtures!$P$12))</f>
        <v xml:space="preserve"> </v>
      </c>
      <c r="L335" t="str">
        <f>IF(Pruebas!F335&lt;&gt;"",Pruebas!F335,"")</f>
        <v/>
      </c>
      <c r="M335" t="str">
        <f>IF(Pruebas!G335&lt;&gt;"",Pruebas!G335,"")</f>
        <v/>
      </c>
    </row>
    <row r="336" spans="1:13" x14ac:dyDescent="0.25">
      <c r="A336" s="13">
        <v>34</v>
      </c>
      <c r="B336" s="9" t="str">
        <f>Fixtures!B336</f>
        <v>20/04/2024</v>
      </c>
      <c r="C336" s="14" t="str">
        <f t="shared" si="15"/>
        <v>Fulham FC - Liverpool FC</v>
      </c>
      <c r="D336" s="10" t="str">
        <f>Fixtures!C336</f>
        <v>Fulham FC</v>
      </c>
      <c r="E336" s="17" t="str">
        <f t="shared" si="16"/>
        <v/>
      </c>
      <c r="F336" s="17" t="str">
        <f t="shared" si="17"/>
        <v/>
      </c>
      <c r="G336" s="10" t="str">
        <f>Fixtures!D336</f>
        <v>Liverpool FC</v>
      </c>
      <c r="H336" t="str">
        <f>_xlfn.XLOOKUP($D336,Fixtures!$L$8:$L$27,Fixtures!$M$8:$M$27," ",0,1)</f>
        <v>Craven Cottage</v>
      </c>
      <c r="I336" s="12" t="str">
        <f t="array" ref="I336">IF(E336=""," ",_xlfn.IFS(E336&gt;F336,Fixtures!$P$10,E336=F336,Fixtures!$P$11,E336&lt;F336,Fixtures!$P$12))</f>
        <v xml:space="preserve"> </v>
      </c>
      <c r="J336" t="str">
        <f t="array" ref="J336">IF(E336=""," ",_xlfn.IFS(E336&lt;F336,Fixtures!$P$10,E336=F336,Fixtures!$P$11,E336&gt;F336,Fixtures!$P$12))</f>
        <v xml:space="preserve"> </v>
      </c>
      <c r="L336" t="str">
        <f>IF(Pruebas!F336&lt;&gt;"",Pruebas!F336,"")</f>
        <v/>
      </c>
      <c r="M336" t="str">
        <f>IF(Pruebas!G336&lt;&gt;"",Pruebas!G336,"")</f>
        <v/>
      </c>
    </row>
    <row r="337" spans="1:13" x14ac:dyDescent="0.25">
      <c r="A337" s="13">
        <v>34</v>
      </c>
      <c r="B337" s="9" t="str">
        <f>Fixtures!B337</f>
        <v>20/04/2024</v>
      </c>
      <c r="C337" s="14" t="str">
        <f t="shared" si="15"/>
        <v>Luton Town - Brentford FC</v>
      </c>
      <c r="D337" s="10" t="str">
        <f>Fixtures!C337</f>
        <v>Luton Town</v>
      </c>
      <c r="E337" s="17" t="str">
        <f t="shared" si="16"/>
        <v/>
      </c>
      <c r="F337" s="17" t="str">
        <f t="shared" si="17"/>
        <v/>
      </c>
      <c r="G337" s="10" t="str">
        <f>Fixtures!D337</f>
        <v>Brentford FC</v>
      </c>
      <c r="H337" t="str">
        <f>_xlfn.XLOOKUP($D337,Fixtures!$L$8:$L$27,Fixtures!$M$8:$M$27," ",0,1)</f>
        <v>Kenilworth Road</v>
      </c>
      <c r="I337" s="12" t="str">
        <f t="array" ref="I337">IF(E337=""," ",_xlfn.IFS(E337&gt;F337,Fixtures!$P$10,E337=F337,Fixtures!$P$11,E337&lt;F337,Fixtures!$P$12))</f>
        <v xml:space="preserve"> </v>
      </c>
      <c r="J337" t="str">
        <f t="array" ref="J337">IF(E337=""," ",_xlfn.IFS(E337&lt;F337,Fixtures!$P$10,E337=F337,Fixtures!$P$11,E337&gt;F337,Fixtures!$P$12))</f>
        <v xml:space="preserve"> </v>
      </c>
      <c r="L337" t="str">
        <f>IF(Pruebas!F337&lt;&gt;"",Pruebas!F337,"")</f>
        <v/>
      </c>
      <c r="M337" t="str">
        <f>IF(Pruebas!G337&lt;&gt;"",Pruebas!G337,"")</f>
        <v/>
      </c>
    </row>
    <row r="338" spans="1:13" x14ac:dyDescent="0.25">
      <c r="A338" s="13">
        <v>34</v>
      </c>
      <c r="B338" s="9" t="str">
        <f>Fixtures!B338</f>
        <v>20/04/2024</v>
      </c>
      <c r="C338" s="14" t="str">
        <f t="shared" si="15"/>
        <v>Manchester United - Newcastle United</v>
      </c>
      <c r="D338" s="10" t="str">
        <f>Fixtures!C338</f>
        <v>Manchester United</v>
      </c>
      <c r="E338" s="17" t="str">
        <f t="shared" si="16"/>
        <v/>
      </c>
      <c r="F338" s="17" t="str">
        <f t="shared" si="17"/>
        <v/>
      </c>
      <c r="G338" s="10" t="str">
        <f>Fixtures!D338</f>
        <v>Newcastle United</v>
      </c>
      <c r="H338" t="str">
        <f>_xlfn.XLOOKUP($D338,Fixtures!$L$8:$L$27,Fixtures!$M$8:$M$27," ",0,1)</f>
        <v>Old Trafford</v>
      </c>
      <c r="I338" s="12" t="str">
        <f t="array" ref="I338">IF(E338=""," ",_xlfn.IFS(E338&gt;F338,Fixtures!$P$10,E338=F338,Fixtures!$P$11,E338&lt;F338,Fixtures!$P$12))</f>
        <v xml:space="preserve"> </v>
      </c>
      <c r="J338" t="str">
        <f t="array" ref="J338">IF(E338=""," ",_xlfn.IFS(E338&lt;F338,Fixtures!$P$10,E338=F338,Fixtures!$P$11,E338&gt;F338,Fixtures!$P$12))</f>
        <v xml:space="preserve"> </v>
      </c>
      <c r="L338" t="str">
        <f>IF(Pruebas!F338&lt;&gt;"",Pruebas!F338,"")</f>
        <v/>
      </c>
      <c r="M338" t="str">
        <f>IF(Pruebas!G338&lt;&gt;"",Pruebas!G338,"")</f>
        <v/>
      </c>
    </row>
    <row r="339" spans="1:13" x14ac:dyDescent="0.25">
      <c r="A339" s="13">
        <v>34</v>
      </c>
      <c r="B339" s="9" t="str">
        <f>Fixtures!B339</f>
        <v>20/04/2024</v>
      </c>
      <c r="C339" s="14" t="str">
        <f t="shared" si="15"/>
        <v>Sheffield United - Burnley FC</v>
      </c>
      <c r="D339" s="10" t="str">
        <f>Fixtures!C339</f>
        <v>Sheffield United</v>
      </c>
      <c r="E339" s="17" t="str">
        <f t="shared" si="16"/>
        <v/>
      </c>
      <c r="F339" s="17" t="str">
        <f t="shared" si="17"/>
        <v/>
      </c>
      <c r="G339" s="10" t="str">
        <f>Fixtures!D339</f>
        <v>Burnley FC</v>
      </c>
      <c r="H339" t="str">
        <f>_xlfn.XLOOKUP($D339,Fixtures!$L$8:$L$27,Fixtures!$M$8:$M$27," ",0,1)</f>
        <v>Bramall Lane</v>
      </c>
      <c r="I339" s="12" t="str">
        <f t="array" ref="I339">IF(E339=""," ",_xlfn.IFS(E339&gt;F339,Fixtures!$P$10,E339=F339,Fixtures!$P$11,E339&lt;F339,Fixtures!$P$12))</f>
        <v xml:space="preserve"> </v>
      </c>
      <c r="J339" t="str">
        <f t="array" ref="J339">IF(E339=""," ",_xlfn.IFS(E339&lt;F339,Fixtures!$P$10,E339=F339,Fixtures!$P$11,E339&gt;F339,Fixtures!$P$12))</f>
        <v xml:space="preserve"> </v>
      </c>
      <c r="L339" t="str">
        <f>IF(Pruebas!F339&lt;&gt;"",Pruebas!F339,"")</f>
        <v/>
      </c>
      <c r="M339" t="str">
        <f>IF(Pruebas!G339&lt;&gt;"",Pruebas!G339,"")</f>
        <v/>
      </c>
    </row>
    <row r="340" spans="1:13" x14ac:dyDescent="0.25">
      <c r="A340" s="13">
        <v>34</v>
      </c>
      <c r="B340" s="9" t="str">
        <f>Fixtures!B340</f>
        <v>20/04/2024</v>
      </c>
      <c r="C340" s="14" t="str">
        <f t="shared" si="15"/>
        <v>Tottenham Hotspur - Manchester City</v>
      </c>
      <c r="D340" s="10" t="str">
        <f>Fixtures!C340</f>
        <v>Tottenham Hotspur</v>
      </c>
      <c r="E340" s="17" t="str">
        <f t="shared" si="16"/>
        <v/>
      </c>
      <c r="F340" s="17" t="str">
        <f t="shared" si="17"/>
        <v/>
      </c>
      <c r="G340" s="10" t="str">
        <f>Fixtures!D340</f>
        <v>Manchester City</v>
      </c>
      <c r="H340" t="str">
        <f>_xlfn.XLOOKUP($D340,Fixtures!$L$8:$L$27,Fixtures!$M$8:$M$27," ",0,1)</f>
        <v>Tottenham Hotspur Stadium</v>
      </c>
      <c r="I340" s="12" t="str">
        <f t="array" ref="I340">IF(E340=""," ",_xlfn.IFS(E340&gt;F340,Fixtures!$P$10,E340=F340,Fixtures!$P$11,E340&lt;F340,Fixtures!$P$12))</f>
        <v xml:space="preserve"> </v>
      </c>
      <c r="J340" t="str">
        <f t="array" ref="J340">IF(E340=""," ",_xlfn.IFS(E340&lt;F340,Fixtures!$P$10,E340=F340,Fixtures!$P$11,E340&gt;F340,Fixtures!$P$12))</f>
        <v xml:space="preserve"> </v>
      </c>
      <c r="L340" t="str">
        <f>IF(Pruebas!F340&lt;&gt;"",Pruebas!F340,"")</f>
        <v/>
      </c>
      <c r="M340" t="str">
        <f>IF(Pruebas!G340&lt;&gt;"",Pruebas!G340,"")</f>
        <v/>
      </c>
    </row>
    <row r="341" spans="1:13" x14ac:dyDescent="0.25">
      <c r="A341" s="13">
        <v>34</v>
      </c>
      <c r="B341" s="9" t="str">
        <f>Fixtures!B341</f>
        <v>20/04/2024</v>
      </c>
      <c r="C341" s="14" t="str">
        <f t="shared" si="15"/>
        <v>Wolverhampton Wanderers - Arsenal FC</v>
      </c>
      <c r="D341" s="10" t="str">
        <f>Fixtures!C341</f>
        <v>Wolverhampton Wanderers</v>
      </c>
      <c r="E341" s="17" t="str">
        <f t="shared" si="16"/>
        <v/>
      </c>
      <c r="F341" s="17" t="str">
        <f t="shared" si="17"/>
        <v/>
      </c>
      <c r="G341" s="10" t="str">
        <f>Fixtures!D341</f>
        <v>Arsenal FC</v>
      </c>
      <c r="H341" t="str">
        <f>_xlfn.XLOOKUP($D341,Fixtures!$L$8:$L$27,Fixtures!$M$8:$M$27," ",0,1)</f>
        <v>Molineux Stadium</v>
      </c>
      <c r="I341" s="12" t="str">
        <f t="array" ref="I341">IF(E341=""," ",_xlfn.IFS(E341&gt;F341,Fixtures!$P$10,E341=F341,Fixtures!$P$11,E341&lt;F341,Fixtures!$P$12))</f>
        <v xml:space="preserve"> </v>
      </c>
      <c r="J341" t="str">
        <f t="array" ref="J341">IF(E341=""," ",_xlfn.IFS(E341&lt;F341,Fixtures!$P$10,E341=F341,Fixtures!$P$11,E341&gt;F341,Fixtures!$P$12))</f>
        <v xml:space="preserve"> </v>
      </c>
      <c r="L341" t="str">
        <f>IF(Pruebas!F341&lt;&gt;"",Pruebas!F341,"")</f>
        <v/>
      </c>
      <c r="M341" t="str">
        <f>IF(Pruebas!G341&lt;&gt;"",Pruebas!G341,"")</f>
        <v/>
      </c>
    </row>
    <row r="342" spans="1:13" x14ac:dyDescent="0.25">
      <c r="A342" s="13">
        <v>35</v>
      </c>
      <c r="B342" s="9" t="str">
        <f>Fixtures!B342</f>
        <v>27/04/2024</v>
      </c>
      <c r="C342" s="14" t="str">
        <f t="shared" si="15"/>
        <v>AFC Bournemouth - Brighton &amp; Hove Albion</v>
      </c>
      <c r="D342" s="10" t="str">
        <f>Fixtures!C342</f>
        <v>AFC Bournemouth</v>
      </c>
      <c r="E342" s="17" t="str">
        <f t="shared" si="16"/>
        <v/>
      </c>
      <c r="F342" s="17" t="str">
        <f t="shared" si="17"/>
        <v/>
      </c>
      <c r="G342" s="10" t="str">
        <f>Fixtures!D342</f>
        <v>Brighton &amp; Hove Albion</v>
      </c>
      <c r="H342" t="str">
        <f>_xlfn.XLOOKUP($D342,Fixtures!$L$8:$L$27,Fixtures!$M$8:$M$27," ",0,1)</f>
        <v>Dean Court</v>
      </c>
      <c r="I342" s="12" t="str">
        <f t="array" ref="I342">IF(E342=""," ",_xlfn.IFS(E342&gt;F342,Fixtures!$P$10,E342=F342,Fixtures!$P$11,E342&lt;F342,Fixtures!$P$12))</f>
        <v xml:space="preserve"> </v>
      </c>
      <c r="J342" t="str">
        <f t="array" ref="J342">IF(E342=""," ",_xlfn.IFS(E342&lt;F342,Fixtures!$P$10,E342=F342,Fixtures!$P$11,E342&gt;F342,Fixtures!$P$12))</f>
        <v xml:space="preserve"> </v>
      </c>
      <c r="L342" t="str">
        <f>IF(Pruebas!F342&lt;&gt;"",Pruebas!F342,"")</f>
        <v/>
      </c>
      <c r="M342" t="str">
        <f>IF(Pruebas!G342&lt;&gt;"",Pruebas!G342,"")</f>
        <v/>
      </c>
    </row>
    <row r="343" spans="1:13" x14ac:dyDescent="0.25">
      <c r="A343" s="13">
        <v>35</v>
      </c>
      <c r="B343" s="9" t="str">
        <f>Fixtures!B343</f>
        <v>27/04/2024</v>
      </c>
      <c r="C343" s="14" t="str">
        <f t="shared" si="15"/>
        <v>Aston Villa - Chelsea FC</v>
      </c>
      <c r="D343" s="10" t="str">
        <f>Fixtures!C343</f>
        <v>Aston Villa</v>
      </c>
      <c r="E343" s="17" t="str">
        <f t="shared" si="16"/>
        <v/>
      </c>
      <c r="F343" s="17" t="str">
        <f t="shared" si="17"/>
        <v/>
      </c>
      <c r="G343" s="10" t="str">
        <f>Fixtures!D343</f>
        <v>Chelsea FC</v>
      </c>
      <c r="H343" t="str">
        <f>_xlfn.XLOOKUP($D343,Fixtures!$L$8:$L$27,Fixtures!$M$8:$M$27," ",0,1)</f>
        <v>Villa Park</v>
      </c>
      <c r="I343" s="12" t="str">
        <f t="array" ref="I343">IF(E343=""," ",_xlfn.IFS(E343&gt;F343,Fixtures!$P$10,E343=F343,Fixtures!$P$11,E343&lt;F343,Fixtures!$P$12))</f>
        <v xml:space="preserve"> </v>
      </c>
      <c r="J343" t="str">
        <f t="array" ref="J343">IF(E343=""," ",_xlfn.IFS(E343&lt;F343,Fixtures!$P$10,E343=F343,Fixtures!$P$11,E343&gt;F343,Fixtures!$P$12))</f>
        <v xml:space="preserve"> </v>
      </c>
      <c r="L343" t="str">
        <f>IF(Pruebas!F343&lt;&gt;"",Pruebas!F343,"")</f>
        <v/>
      </c>
      <c r="M343" t="str">
        <f>IF(Pruebas!G343&lt;&gt;"",Pruebas!G343,"")</f>
        <v/>
      </c>
    </row>
    <row r="344" spans="1:13" x14ac:dyDescent="0.25">
      <c r="A344" s="13">
        <v>35</v>
      </c>
      <c r="B344" s="9" t="str">
        <f>Fixtures!B344</f>
        <v>27/04/2024</v>
      </c>
      <c r="C344" s="14" t="str">
        <f t="shared" si="15"/>
        <v>Everton FC - Brentford FC</v>
      </c>
      <c r="D344" s="10" t="str">
        <f>Fixtures!C344</f>
        <v>Everton FC</v>
      </c>
      <c r="E344" s="17" t="str">
        <f t="shared" si="16"/>
        <v/>
      </c>
      <c r="F344" s="17" t="str">
        <f t="shared" si="17"/>
        <v/>
      </c>
      <c r="G344" s="10" t="str">
        <f>Fixtures!D344</f>
        <v>Brentford FC</v>
      </c>
      <c r="H344" t="str">
        <f>_xlfn.XLOOKUP($D344,Fixtures!$L$8:$L$27,Fixtures!$M$8:$M$27," ",0,1)</f>
        <v>Goodison Park</v>
      </c>
      <c r="I344" s="12" t="str">
        <f t="array" ref="I344">IF(E344=""," ",_xlfn.IFS(E344&gt;F344,Fixtures!$P$10,E344=F344,Fixtures!$P$11,E344&lt;F344,Fixtures!$P$12))</f>
        <v xml:space="preserve"> </v>
      </c>
      <c r="J344" t="str">
        <f t="array" ref="J344">IF(E344=""," ",_xlfn.IFS(E344&lt;F344,Fixtures!$P$10,E344=F344,Fixtures!$P$11,E344&gt;F344,Fixtures!$P$12))</f>
        <v xml:space="preserve"> </v>
      </c>
      <c r="L344" t="str">
        <f>IF(Pruebas!F344&lt;&gt;"",Pruebas!F344,"")</f>
        <v/>
      </c>
      <c r="M344" t="str">
        <f>IF(Pruebas!G344&lt;&gt;"",Pruebas!G344,"")</f>
        <v/>
      </c>
    </row>
    <row r="345" spans="1:13" x14ac:dyDescent="0.25">
      <c r="A345" s="13">
        <v>35</v>
      </c>
      <c r="B345" s="9" t="str">
        <f>Fixtures!B345</f>
        <v>27/04/2024</v>
      </c>
      <c r="C345" s="14" t="str">
        <f t="shared" si="15"/>
        <v>Fulham FC - Crystal Palace</v>
      </c>
      <c r="D345" s="10" t="str">
        <f>Fixtures!C345</f>
        <v>Fulham FC</v>
      </c>
      <c r="E345" s="17" t="str">
        <f t="shared" si="16"/>
        <v/>
      </c>
      <c r="F345" s="17" t="str">
        <f t="shared" si="17"/>
        <v/>
      </c>
      <c r="G345" s="10" t="str">
        <f>Fixtures!D345</f>
        <v>Crystal Palace</v>
      </c>
      <c r="H345" t="str">
        <f>_xlfn.XLOOKUP($D345,Fixtures!$L$8:$L$27,Fixtures!$M$8:$M$27," ",0,1)</f>
        <v>Craven Cottage</v>
      </c>
      <c r="I345" s="12" t="str">
        <f t="array" ref="I345">IF(E345=""," ",_xlfn.IFS(E345&gt;F345,Fixtures!$P$10,E345=F345,Fixtures!$P$11,E345&lt;F345,Fixtures!$P$12))</f>
        <v xml:space="preserve"> </v>
      </c>
      <c r="J345" t="str">
        <f t="array" ref="J345">IF(E345=""," ",_xlfn.IFS(E345&lt;F345,Fixtures!$P$10,E345=F345,Fixtures!$P$11,E345&gt;F345,Fixtures!$P$12))</f>
        <v xml:space="preserve"> </v>
      </c>
      <c r="L345" t="str">
        <f>IF(Pruebas!F345&lt;&gt;"",Pruebas!F345,"")</f>
        <v/>
      </c>
      <c r="M345" t="str">
        <f>IF(Pruebas!G345&lt;&gt;"",Pruebas!G345,"")</f>
        <v/>
      </c>
    </row>
    <row r="346" spans="1:13" x14ac:dyDescent="0.25">
      <c r="A346" s="13">
        <v>35</v>
      </c>
      <c r="B346" s="9" t="str">
        <f>Fixtures!B346</f>
        <v>27/04/2024</v>
      </c>
      <c r="C346" s="14" t="str">
        <f t="shared" si="15"/>
        <v>Manchester United - Burnley FC</v>
      </c>
      <c r="D346" s="10" t="str">
        <f>Fixtures!C346</f>
        <v>Manchester United</v>
      </c>
      <c r="E346" s="17" t="str">
        <f t="shared" si="16"/>
        <v/>
      </c>
      <c r="F346" s="17" t="str">
        <f t="shared" si="17"/>
        <v/>
      </c>
      <c r="G346" s="10" t="str">
        <f>Fixtures!D346</f>
        <v>Burnley FC</v>
      </c>
      <c r="H346" t="str">
        <f>_xlfn.XLOOKUP($D346,Fixtures!$L$8:$L$27,Fixtures!$M$8:$M$27," ",0,1)</f>
        <v>Old Trafford</v>
      </c>
      <c r="I346" s="12" t="str">
        <f t="array" ref="I346">IF(E346=""," ",_xlfn.IFS(E346&gt;F346,Fixtures!$P$10,E346=F346,Fixtures!$P$11,E346&lt;F346,Fixtures!$P$12))</f>
        <v xml:space="preserve"> </v>
      </c>
      <c r="J346" t="str">
        <f t="array" ref="J346">IF(E346=""," ",_xlfn.IFS(E346&lt;F346,Fixtures!$P$10,E346=F346,Fixtures!$P$11,E346&gt;F346,Fixtures!$P$12))</f>
        <v xml:space="preserve"> </v>
      </c>
      <c r="L346" t="str">
        <f>IF(Pruebas!F346&lt;&gt;"",Pruebas!F346,"")</f>
        <v/>
      </c>
      <c r="M346" t="str">
        <f>IF(Pruebas!G346&lt;&gt;"",Pruebas!G346,"")</f>
        <v/>
      </c>
    </row>
    <row r="347" spans="1:13" x14ac:dyDescent="0.25">
      <c r="A347" s="13">
        <v>35</v>
      </c>
      <c r="B347" s="9" t="str">
        <f>Fixtures!B347</f>
        <v>27/04/2024</v>
      </c>
      <c r="C347" s="14" t="str">
        <f t="shared" si="15"/>
        <v>Newcastle United - Sheffield United</v>
      </c>
      <c r="D347" s="10" t="str">
        <f>Fixtures!C347</f>
        <v>Newcastle United</v>
      </c>
      <c r="E347" s="17" t="str">
        <f t="shared" si="16"/>
        <v/>
      </c>
      <c r="F347" s="17" t="str">
        <f t="shared" si="17"/>
        <v/>
      </c>
      <c r="G347" s="10" t="str">
        <f>Fixtures!D347</f>
        <v>Sheffield United</v>
      </c>
      <c r="H347" t="str">
        <f>_xlfn.XLOOKUP($D347,Fixtures!$L$8:$L$27,Fixtures!$M$8:$M$27," ",0,1)</f>
        <v>St James' Park</v>
      </c>
      <c r="I347" s="12" t="str">
        <f t="array" ref="I347">IF(E347=""," ",_xlfn.IFS(E347&gt;F347,Fixtures!$P$10,E347=F347,Fixtures!$P$11,E347&lt;F347,Fixtures!$P$12))</f>
        <v xml:space="preserve"> </v>
      </c>
      <c r="J347" t="str">
        <f t="array" ref="J347">IF(E347=""," ",_xlfn.IFS(E347&lt;F347,Fixtures!$P$10,E347=F347,Fixtures!$P$11,E347&gt;F347,Fixtures!$P$12))</f>
        <v xml:space="preserve"> </v>
      </c>
      <c r="L347" t="str">
        <f>IF(Pruebas!F347&lt;&gt;"",Pruebas!F347,"")</f>
        <v/>
      </c>
      <c r="M347" t="str">
        <f>IF(Pruebas!G347&lt;&gt;"",Pruebas!G347,"")</f>
        <v/>
      </c>
    </row>
    <row r="348" spans="1:13" x14ac:dyDescent="0.25">
      <c r="A348" s="13">
        <v>35</v>
      </c>
      <c r="B348" s="9" t="str">
        <f>Fixtures!B348</f>
        <v>27/04/2024</v>
      </c>
      <c r="C348" s="14" t="str">
        <f t="shared" si="15"/>
        <v>Nottingham Forest - Manchester City</v>
      </c>
      <c r="D348" s="10" t="str">
        <f>Fixtures!C348</f>
        <v>Nottingham Forest</v>
      </c>
      <c r="E348" s="17" t="str">
        <f t="shared" si="16"/>
        <v/>
      </c>
      <c r="F348" s="17" t="str">
        <f t="shared" si="17"/>
        <v/>
      </c>
      <c r="G348" s="10" t="str">
        <f>Fixtures!D348</f>
        <v>Manchester City</v>
      </c>
      <c r="H348" t="str">
        <f>_xlfn.XLOOKUP($D348,Fixtures!$L$8:$L$27,Fixtures!$M$8:$M$27," ",0,1)</f>
        <v>City Ground</v>
      </c>
      <c r="I348" s="12" t="str">
        <f t="array" ref="I348">IF(E348=""," ",_xlfn.IFS(E348&gt;F348,Fixtures!$P$10,E348=F348,Fixtures!$P$11,E348&lt;F348,Fixtures!$P$12))</f>
        <v xml:space="preserve"> </v>
      </c>
      <c r="J348" t="str">
        <f t="array" ref="J348">IF(E348=""," ",_xlfn.IFS(E348&lt;F348,Fixtures!$P$10,E348=F348,Fixtures!$P$11,E348&gt;F348,Fixtures!$P$12))</f>
        <v xml:space="preserve"> </v>
      </c>
      <c r="L348" t="str">
        <f>IF(Pruebas!F348&lt;&gt;"",Pruebas!F348,"")</f>
        <v/>
      </c>
      <c r="M348" t="str">
        <f>IF(Pruebas!G348&lt;&gt;"",Pruebas!G348,"")</f>
        <v/>
      </c>
    </row>
    <row r="349" spans="1:13" x14ac:dyDescent="0.25">
      <c r="A349" s="13">
        <v>35</v>
      </c>
      <c r="B349" s="9" t="str">
        <f>Fixtures!B349</f>
        <v>27/04/2024</v>
      </c>
      <c r="C349" s="14" t="str">
        <f t="shared" si="15"/>
        <v>Tottenham Hotspur - Arsenal FC</v>
      </c>
      <c r="D349" s="10" t="str">
        <f>Fixtures!C349</f>
        <v>Tottenham Hotspur</v>
      </c>
      <c r="E349" s="17" t="str">
        <f t="shared" si="16"/>
        <v/>
      </c>
      <c r="F349" s="17" t="str">
        <f t="shared" si="17"/>
        <v/>
      </c>
      <c r="G349" s="10" t="str">
        <f>Fixtures!D349</f>
        <v>Arsenal FC</v>
      </c>
      <c r="H349" t="str">
        <f>_xlfn.XLOOKUP($D349,Fixtures!$L$8:$L$27,Fixtures!$M$8:$M$27," ",0,1)</f>
        <v>Tottenham Hotspur Stadium</v>
      </c>
      <c r="I349" s="12" t="str">
        <f t="array" ref="I349">IF(E349=""," ",_xlfn.IFS(E349&gt;F349,Fixtures!$P$10,E349=F349,Fixtures!$P$11,E349&lt;F349,Fixtures!$P$12))</f>
        <v xml:space="preserve"> </v>
      </c>
      <c r="J349" t="str">
        <f t="array" ref="J349">IF(E349=""," ",_xlfn.IFS(E349&lt;F349,Fixtures!$P$10,E349=F349,Fixtures!$P$11,E349&gt;F349,Fixtures!$P$12))</f>
        <v xml:space="preserve"> </v>
      </c>
      <c r="L349" t="str">
        <f>IF(Pruebas!F349&lt;&gt;"",Pruebas!F349,"")</f>
        <v/>
      </c>
      <c r="M349" t="str">
        <f>IF(Pruebas!G349&lt;&gt;"",Pruebas!G349,"")</f>
        <v/>
      </c>
    </row>
    <row r="350" spans="1:13" x14ac:dyDescent="0.25">
      <c r="A350" s="13">
        <v>35</v>
      </c>
      <c r="B350" s="9" t="str">
        <f>Fixtures!B350</f>
        <v>27/04/2024</v>
      </c>
      <c r="C350" s="14" t="str">
        <f t="shared" si="15"/>
        <v>West Ham United - Liverpool FC</v>
      </c>
      <c r="D350" s="10" t="str">
        <f>Fixtures!C350</f>
        <v>West Ham United</v>
      </c>
      <c r="E350" s="17" t="str">
        <f t="shared" si="16"/>
        <v/>
      </c>
      <c r="F350" s="17" t="str">
        <f t="shared" si="17"/>
        <v/>
      </c>
      <c r="G350" s="10" t="str">
        <f>Fixtures!D350</f>
        <v>Liverpool FC</v>
      </c>
      <c r="H350" t="str">
        <f>_xlfn.XLOOKUP($D350,Fixtures!$L$8:$L$27,Fixtures!$M$8:$M$27," ",0,1)</f>
        <v>London Stadium</v>
      </c>
      <c r="I350" s="12" t="str">
        <f t="array" ref="I350">IF(E350=""," ",_xlfn.IFS(E350&gt;F350,Fixtures!$P$10,E350=F350,Fixtures!$P$11,E350&lt;F350,Fixtures!$P$12))</f>
        <v xml:space="preserve"> </v>
      </c>
      <c r="J350" t="str">
        <f t="array" ref="J350">IF(E350=""," ",_xlfn.IFS(E350&lt;F350,Fixtures!$P$10,E350=F350,Fixtures!$P$11,E350&gt;F350,Fixtures!$P$12))</f>
        <v xml:space="preserve"> </v>
      </c>
      <c r="L350" t="str">
        <f>IF(Pruebas!F350&lt;&gt;"",Pruebas!F350,"")</f>
        <v/>
      </c>
      <c r="M350" t="str">
        <f>IF(Pruebas!G350&lt;&gt;"",Pruebas!G350,"")</f>
        <v/>
      </c>
    </row>
    <row r="351" spans="1:13" x14ac:dyDescent="0.25">
      <c r="A351" s="13">
        <v>35</v>
      </c>
      <c r="B351" s="9" t="str">
        <f>Fixtures!B351</f>
        <v>27/04/2024</v>
      </c>
      <c r="C351" s="14" t="str">
        <f t="shared" si="15"/>
        <v>Wolverhampton Wanderers - Luton Town</v>
      </c>
      <c r="D351" s="10" t="str">
        <f>Fixtures!C351</f>
        <v>Wolverhampton Wanderers</v>
      </c>
      <c r="E351" s="17" t="str">
        <f t="shared" si="16"/>
        <v/>
      </c>
      <c r="F351" s="17" t="str">
        <f t="shared" si="17"/>
        <v/>
      </c>
      <c r="G351" s="10" t="str">
        <f>Fixtures!D351</f>
        <v>Luton Town</v>
      </c>
      <c r="H351" t="str">
        <f>_xlfn.XLOOKUP($D351,Fixtures!$L$8:$L$27,Fixtures!$M$8:$M$27," ",0,1)</f>
        <v>Molineux Stadium</v>
      </c>
      <c r="I351" s="12" t="str">
        <f t="array" ref="I351">IF(E351=""," ",_xlfn.IFS(E351&gt;F351,Fixtures!$P$10,E351=F351,Fixtures!$P$11,E351&lt;F351,Fixtures!$P$12))</f>
        <v xml:space="preserve"> </v>
      </c>
      <c r="J351" t="str">
        <f t="array" ref="J351">IF(E351=""," ",_xlfn.IFS(E351&lt;F351,Fixtures!$P$10,E351=F351,Fixtures!$P$11,E351&gt;F351,Fixtures!$P$12))</f>
        <v xml:space="preserve"> </v>
      </c>
      <c r="L351" t="str">
        <f>IF(Pruebas!F351&lt;&gt;"",Pruebas!F351,"")</f>
        <v/>
      </c>
      <c r="M351" t="str">
        <f>IF(Pruebas!G351&lt;&gt;"",Pruebas!G351,"")</f>
        <v/>
      </c>
    </row>
    <row r="352" spans="1:13" x14ac:dyDescent="0.25">
      <c r="A352" s="13">
        <v>36</v>
      </c>
      <c r="B352" s="9" t="str">
        <f>Fixtures!B352</f>
        <v>04/05/2024</v>
      </c>
      <c r="C352" s="14" t="str">
        <f t="shared" si="15"/>
        <v>Arsenal FC - AFC Bournemouth</v>
      </c>
      <c r="D352" s="10" t="str">
        <f>Fixtures!C352</f>
        <v>Arsenal FC</v>
      </c>
      <c r="E352" s="17" t="str">
        <f t="shared" si="16"/>
        <v/>
      </c>
      <c r="F352" s="17" t="str">
        <f t="shared" si="17"/>
        <v/>
      </c>
      <c r="G352" s="10" t="str">
        <f>Fixtures!D352</f>
        <v>AFC Bournemouth</v>
      </c>
      <c r="H352" t="str">
        <f>_xlfn.XLOOKUP($D352,Fixtures!$L$8:$L$27,Fixtures!$M$8:$M$27," ",0,1)</f>
        <v>Emirates Stadium</v>
      </c>
      <c r="I352" s="12" t="str">
        <f t="array" ref="I352">IF(E352=""," ",_xlfn.IFS(E352&gt;F352,Fixtures!$P$10,E352=F352,Fixtures!$P$11,E352&lt;F352,Fixtures!$P$12))</f>
        <v xml:space="preserve"> </v>
      </c>
      <c r="J352" t="str">
        <f t="array" ref="J352">IF(E352=""," ",_xlfn.IFS(E352&lt;F352,Fixtures!$P$10,E352=F352,Fixtures!$P$11,E352&gt;F352,Fixtures!$P$12))</f>
        <v xml:space="preserve"> </v>
      </c>
      <c r="L352" t="str">
        <f>IF(Pruebas!F352&lt;&gt;"",Pruebas!F352,"")</f>
        <v/>
      </c>
      <c r="M352" t="str">
        <f>IF(Pruebas!G352&lt;&gt;"",Pruebas!G352,"")</f>
        <v/>
      </c>
    </row>
    <row r="353" spans="1:13" x14ac:dyDescent="0.25">
      <c r="A353" s="13">
        <v>36</v>
      </c>
      <c r="B353" s="9" t="str">
        <f>Fixtures!B353</f>
        <v>04/05/2024</v>
      </c>
      <c r="C353" s="14" t="str">
        <f t="shared" si="15"/>
        <v>Brentford FC - Fulham FC</v>
      </c>
      <c r="D353" s="10" t="str">
        <f>Fixtures!C353</f>
        <v>Brentford FC</v>
      </c>
      <c r="E353" s="17" t="str">
        <f t="shared" si="16"/>
        <v/>
      </c>
      <c r="F353" s="17" t="str">
        <f t="shared" si="17"/>
        <v/>
      </c>
      <c r="G353" s="10" t="str">
        <f>Fixtures!D353</f>
        <v>Fulham FC</v>
      </c>
      <c r="H353" t="str">
        <f>_xlfn.XLOOKUP($D353,Fixtures!$L$8:$L$27,Fixtures!$M$8:$M$27," ",0,1)</f>
        <v>Brentford Community Stadium</v>
      </c>
      <c r="I353" s="12" t="str">
        <f t="array" ref="I353">IF(E353=""," ",_xlfn.IFS(E353&gt;F353,Fixtures!$P$10,E353=F353,Fixtures!$P$11,E353&lt;F353,Fixtures!$P$12))</f>
        <v xml:space="preserve"> </v>
      </c>
      <c r="J353" t="str">
        <f t="array" ref="J353">IF(E353=""," ",_xlfn.IFS(E353&lt;F353,Fixtures!$P$10,E353=F353,Fixtures!$P$11,E353&gt;F353,Fixtures!$P$12))</f>
        <v xml:space="preserve"> </v>
      </c>
      <c r="L353" t="str">
        <f>IF(Pruebas!F353&lt;&gt;"",Pruebas!F353,"")</f>
        <v/>
      </c>
      <c r="M353" t="str">
        <f>IF(Pruebas!G353&lt;&gt;"",Pruebas!G353,"")</f>
        <v/>
      </c>
    </row>
    <row r="354" spans="1:13" x14ac:dyDescent="0.25">
      <c r="A354" s="13">
        <v>36</v>
      </c>
      <c r="B354" s="9" t="str">
        <f>Fixtures!B354</f>
        <v>04/05/2024</v>
      </c>
      <c r="C354" s="14" t="str">
        <f t="shared" si="15"/>
        <v>Brighton &amp; Hove Albion - Aston Villa</v>
      </c>
      <c r="D354" s="10" t="str">
        <f>Fixtures!C354</f>
        <v>Brighton &amp; Hove Albion</v>
      </c>
      <c r="E354" s="17" t="str">
        <f t="shared" si="16"/>
        <v/>
      </c>
      <c r="F354" s="17" t="str">
        <f t="shared" si="17"/>
        <v/>
      </c>
      <c r="G354" s="10" t="str">
        <f>Fixtures!D354</f>
        <v>Aston Villa</v>
      </c>
      <c r="H354" t="str">
        <f>_xlfn.XLOOKUP($D354,Fixtures!$L$8:$L$27,Fixtures!$M$8:$M$27," ",0,1)</f>
        <v>Falmer Stadium</v>
      </c>
      <c r="I354" s="12" t="str">
        <f t="array" ref="I354">IF(E354=""," ",_xlfn.IFS(E354&gt;F354,Fixtures!$P$10,E354=F354,Fixtures!$P$11,E354&lt;F354,Fixtures!$P$12))</f>
        <v xml:space="preserve"> </v>
      </c>
      <c r="J354" t="str">
        <f t="array" ref="J354">IF(E354=""," ",_xlfn.IFS(E354&lt;F354,Fixtures!$P$10,E354=F354,Fixtures!$P$11,E354&gt;F354,Fixtures!$P$12))</f>
        <v xml:space="preserve"> </v>
      </c>
      <c r="L354" t="str">
        <f>IF(Pruebas!F354&lt;&gt;"",Pruebas!F354,"")</f>
        <v/>
      </c>
      <c r="M354" t="str">
        <f>IF(Pruebas!G354&lt;&gt;"",Pruebas!G354,"")</f>
        <v/>
      </c>
    </row>
    <row r="355" spans="1:13" x14ac:dyDescent="0.25">
      <c r="A355" s="13">
        <v>36</v>
      </c>
      <c r="B355" s="9" t="str">
        <f>Fixtures!B355</f>
        <v>04/05/2024</v>
      </c>
      <c r="C355" s="14" t="str">
        <f t="shared" si="15"/>
        <v>Burnley FC - Newcastle United</v>
      </c>
      <c r="D355" s="10" t="str">
        <f>Fixtures!C355</f>
        <v>Burnley FC</v>
      </c>
      <c r="E355" s="17" t="str">
        <f t="shared" si="16"/>
        <v/>
      </c>
      <c r="F355" s="17" t="str">
        <f t="shared" si="17"/>
        <v/>
      </c>
      <c r="G355" s="10" t="str">
        <f>Fixtures!D355</f>
        <v>Newcastle United</v>
      </c>
      <c r="H355" t="str">
        <f>_xlfn.XLOOKUP($D355,Fixtures!$L$8:$L$27,Fixtures!$M$8:$M$27," ",0,1)</f>
        <v>Turf Moor</v>
      </c>
      <c r="I355" s="12" t="str">
        <f t="array" ref="I355">IF(E355=""," ",_xlfn.IFS(E355&gt;F355,Fixtures!$P$10,E355=F355,Fixtures!$P$11,E355&lt;F355,Fixtures!$P$12))</f>
        <v xml:space="preserve"> </v>
      </c>
      <c r="J355" t="str">
        <f t="array" ref="J355">IF(E355=""," ",_xlfn.IFS(E355&lt;F355,Fixtures!$P$10,E355=F355,Fixtures!$P$11,E355&gt;F355,Fixtures!$P$12))</f>
        <v xml:space="preserve"> </v>
      </c>
      <c r="L355" t="str">
        <f>IF(Pruebas!F355&lt;&gt;"",Pruebas!F355,"")</f>
        <v/>
      </c>
      <c r="M355" t="str">
        <f>IF(Pruebas!G355&lt;&gt;"",Pruebas!G355,"")</f>
        <v/>
      </c>
    </row>
    <row r="356" spans="1:13" x14ac:dyDescent="0.25">
      <c r="A356" s="13">
        <v>36</v>
      </c>
      <c r="B356" s="9" t="str">
        <f>Fixtures!B356</f>
        <v>04/05/2024</v>
      </c>
      <c r="C356" s="14" t="str">
        <f t="shared" si="15"/>
        <v>Chelsea FC - West Ham United</v>
      </c>
      <c r="D356" s="10" t="str">
        <f>Fixtures!C356</f>
        <v>Chelsea FC</v>
      </c>
      <c r="E356" s="17" t="str">
        <f t="shared" si="16"/>
        <v/>
      </c>
      <c r="F356" s="17" t="str">
        <f t="shared" si="17"/>
        <v/>
      </c>
      <c r="G356" s="10" t="str">
        <f>Fixtures!D356</f>
        <v>West Ham United</v>
      </c>
      <c r="H356" t="str">
        <f>_xlfn.XLOOKUP($D356,Fixtures!$L$8:$L$27,Fixtures!$M$8:$M$27," ",0,1)</f>
        <v>Stamford Bridge</v>
      </c>
      <c r="I356" s="12" t="str">
        <f t="array" ref="I356">IF(E356=""," ",_xlfn.IFS(E356&gt;F356,Fixtures!$P$10,E356=F356,Fixtures!$P$11,E356&lt;F356,Fixtures!$P$12))</f>
        <v xml:space="preserve"> </v>
      </c>
      <c r="J356" t="str">
        <f t="array" ref="J356">IF(E356=""," ",_xlfn.IFS(E356&lt;F356,Fixtures!$P$10,E356=F356,Fixtures!$P$11,E356&gt;F356,Fixtures!$P$12))</f>
        <v xml:space="preserve"> </v>
      </c>
      <c r="L356" t="str">
        <f>IF(Pruebas!F356&lt;&gt;"",Pruebas!F356,"")</f>
        <v/>
      </c>
      <c r="M356" t="str">
        <f>IF(Pruebas!G356&lt;&gt;"",Pruebas!G356,"")</f>
        <v/>
      </c>
    </row>
    <row r="357" spans="1:13" x14ac:dyDescent="0.25">
      <c r="A357" s="13">
        <v>36</v>
      </c>
      <c r="B357" s="9" t="str">
        <f>Fixtures!B357</f>
        <v>04/05/2024</v>
      </c>
      <c r="C357" s="14" t="str">
        <f t="shared" si="15"/>
        <v>Crystal Palace - Manchester United</v>
      </c>
      <c r="D357" s="10" t="str">
        <f>Fixtures!C357</f>
        <v>Crystal Palace</v>
      </c>
      <c r="E357" s="17" t="str">
        <f t="shared" si="16"/>
        <v/>
      </c>
      <c r="F357" s="17" t="str">
        <f t="shared" si="17"/>
        <v/>
      </c>
      <c r="G357" s="10" t="str">
        <f>Fixtures!D357</f>
        <v>Manchester United</v>
      </c>
      <c r="H357" t="str">
        <f>_xlfn.XLOOKUP($D357,Fixtures!$L$8:$L$27,Fixtures!$M$8:$M$27," ",0,1)</f>
        <v>Selhurst Park</v>
      </c>
      <c r="I357" s="12" t="str">
        <f t="array" ref="I357">IF(E357=""," ",_xlfn.IFS(E357&gt;F357,Fixtures!$P$10,E357=F357,Fixtures!$P$11,E357&lt;F357,Fixtures!$P$12))</f>
        <v xml:space="preserve"> </v>
      </c>
      <c r="J357" t="str">
        <f t="array" ref="J357">IF(E357=""," ",_xlfn.IFS(E357&lt;F357,Fixtures!$P$10,E357=F357,Fixtures!$P$11,E357&gt;F357,Fixtures!$P$12))</f>
        <v xml:space="preserve"> </v>
      </c>
      <c r="L357" t="str">
        <f>IF(Pruebas!F357&lt;&gt;"",Pruebas!F357,"")</f>
        <v/>
      </c>
      <c r="M357" t="str">
        <f>IF(Pruebas!G357&lt;&gt;"",Pruebas!G357,"")</f>
        <v/>
      </c>
    </row>
    <row r="358" spans="1:13" x14ac:dyDescent="0.25">
      <c r="A358" s="13">
        <v>36</v>
      </c>
      <c r="B358" s="9" t="str">
        <f>Fixtures!B358</f>
        <v>04/05/2024</v>
      </c>
      <c r="C358" s="14" t="str">
        <f t="shared" si="15"/>
        <v>Liverpool FC - Tottenham Hotspur</v>
      </c>
      <c r="D358" s="10" t="str">
        <f>Fixtures!C358</f>
        <v>Liverpool FC</v>
      </c>
      <c r="E358" s="17" t="str">
        <f t="shared" si="16"/>
        <v/>
      </c>
      <c r="F358" s="17" t="str">
        <f t="shared" si="17"/>
        <v/>
      </c>
      <c r="G358" s="10" t="str">
        <f>Fixtures!D358</f>
        <v>Tottenham Hotspur</v>
      </c>
      <c r="H358" t="str">
        <f>_xlfn.XLOOKUP($D358,Fixtures!$L$8:$L$27,Fixtures!$M$8:$M$27," ",0,1)</f>
        <v>Anfield</v>
      </c>
      <c r="I358" s="12" t="str">
        <f t="array" ref="I358">IF(E358=""," ",_xlfn.IFS(E358&gt;F358,Fixtures!$P$10,E358=F358,Fixtures!$P$11,E358&lt;F358,Fixtures!$P$12))</f>
        <v xml:space="preserve"> </v>
      </c>
      <c r="J358" t="str">
        <f t="array" ref="J358">IF(E358=""," ",_xlfn.IFS(E358&lt;F358,Fixtures!$P$10,E358=F358,Fixtures!$P$11,E358&gt;F358,Fixtures!$P$12))</f>
        <v xml:space="preserve"> </v>
      </c>
      <c r="L358" t="str">
        <f>IF(Pruebas!F358&lt;&gt;"",Pruebas!F358,"")</f>
        <v/>
      </c>
      <c r="M358" t="str">
        <f>IF(Pruebas!G358&lt;&gt;"",Pruebas!G358,"")</f>
        <v/>
      </c>
    </row>
    <row r="359" spans="1:13" x14ac:dyDescent="0.25">
      <c r="A359" s="13">
        <v>36</v>
      </c>
      <c r="B359" s="9" t="str">
        <f>Fixtures!B359</f>
        <v>04/05/2024</v>
      </c>
      <c r="C359" s="14" t="str">
        <f t="shared" si="15"/>
        <v>Luton Town - Everton FC</v>
      </c>
      <c r="D359" s="10" t="str">
        <f>Fixtures!C359</f>
        <v>Luton Town</v>
      </c>
      <c r="E359" s="17" t="str">
        <f t="shared" si="16"/>
        <v/>
      </c>
      <c r="F359" s="17" t="str">
        <f t="shared" si="17"/>
        <v/>
      </c>
      <c r="G359" s="10" t="str">
        <f>Fixtures!D359</f>
        <v>Everton FC</v>
      </c>
      <c r="H359" t="str">
        <f>_xlfn.XLOOKUP($D359,Fixtures!$L$8:$L$27,Fixtures!$M$8:$M$27," ",0,1)</f>
        <v>Kenilworth Road</v>
      </c>
      <c r="I359" s="12" t="str">
        <f t="array" ref="I359">IF(E359=""," ",_xlfn.IFS(E359&gt;F359,Fixtures!$P$10,E359=F359,Fixtures!$P$11,E359&lt;F359,Fixtures!$P$12))</f>
        <v xml:space="preserve"> </v>
      </c>
      <c r="J359" t="str">
        <f t="array" ref="J359">IF(E359=""," ",_xlfn.IFS(E359&lt;F359,Fixtures!$P$10,E359=F359,Fixtures!$P$11,E359&gt;F359,Fixtures!$P$12))</f>
        <v xml:space="preserve"> </v>
      </c>
      <c r="L359" t="str">
        <f>IF(Pruebas!F359&lt;&gt;"",Pruebas!F359,"")</f>
        <v/>
      </c>
      <c r="M359" t="str">
        <f>IF(Pruebas!G359&lt;&gt;"",Pruebas!G359,"")</f>
        <v/>
      </c>
    </row>
    <row r="360" spans="1:13" x14ac:dyDescent="0.25">
      <c r="A360" s="13">
        <v>36</v>
      </c>
      <c r="B360" s="9" t="str">
        <f>Fixtures!B360</f>
        <v>04/05/2024</v>
      </c>
      <c r="C360" s="14" t="str">
        <f t="shared" si="15"/>
        <v>Manchester City - Wolverhampton Wanderers</v>
      </c>
      <c r="D360" s="10" t="str">
        <f>Fixtures!C360</f>
        <v>Manchester City</v>
      </c>
      <c r="E360" s="17" t="str">
        <f t="shared" si="16"/>
        <v/>
      </c>
      <c r="F360" s="17" t="str">
        <f t="shared" si="17"/>
        <v/>
      </c>
      <c r="G360" s="10" t="str">
        <f>Fixtures!D360</f>
        <v>Wolverhampton Wanderers</v>
      </c>
      <c r="H360" t="str">
        <f>_xlfn.XLOOKUP($D360,Fixtures!$L$8:$L$27,Fixtures!$M$8:$M$27," ",0,1)</f>
        <v>City of Manchester Stadium</v>
      </c>
      <c r="I360" s="12" t="str">
        <f t="array" ref="I360">IF(E360=""," ",_xlfn.IFS(E360&gt;F360,Fixtures!$P$10,E360=F360,Fixtures!$P$11,E360&lt;F360,Fixtures!$P$12))</f>
        <v xml:space="preserve"> </v>
      </c>
      <c r="J360" t="str">
        <f t="array" ref="J360">IF(E360=""," ",_xlfn.IFS(E360&lt;F360,Fixtures!$P$10,E360=F360,Fixtures!$P$11,E360&gt;F360,Fixtures!$P$12))</f>
        <v xml:space="preserve"> </v>
      </c>
      <c r="L360" t="str">
        <f>IF(Pruebas!F360&lt;&gt;"",Pruebas!F360,"")</f>
        <v/>
      </c>
      <c r="M360" t="str">
        <f>IF(Pruebas!G360&lt;&gt;"",Pruebas!G360,"")</f>
        <v/>
      </c>
    </row>
    <row r="361" spans="1:13" x14ac:dyDescent="0.25">
      <c r="A361" s="13">
        <v>36</v>
      </c>
      <c r="B361" s="9" t="str">
        <f>Fixtures!B361</f>
        <v>04/05/2024</v>
      </c>
      <c r="C361" s="14" t="str">
        <f t="shared" si="15"/>
        <v>Sheffield United - Nottingham Forest</v>
      </c>
      <c r="D361" s="10" t="str">
        <f>Fixtures!C361</f>
        <v>Sheffield United</v>
      </c>
      <c r="E361" s="17" t="str">
        <f t="shared" si="16"/>
        <v/>
      </c>
      <c r="F361" s="17" t="str">
        <f t="shared" si="17"/>
        <v/>
      </c>
      <c r="G361" s="10" t="str">
        <f>Fixtures!D361</f>
        <v>Nottingham Forest</v>
      </c>
      <c r="H361" t="str">
        <f>_xlfn.XLOOKUP($D361,Fixtures!$L$8:$L$27,Fixtures!$M$8:$M$27," ",0,1)</f>
        <v>Bramall Lane</v>
      </c>
      <c r="I361" s="12" t="str">
        <f t="array" ref="I361">IF(E361=""," ",_xlfn.IFS(E361&gt;F361,Fixtures!$P$10,E361=F361,Fixtures!$P$11,E361&lt;F361,Fixtures!$P$12))</f>
        <v xml:space="preserve"> </v>
      </c>
      <c r="J361" t="str">
        <f t="array" ref="J361">IF(E361=""," ",_xlfn.IFS(E361&lt;F361,Fixtures!$P$10,E361=F361,Fixtures!$P$11,E361&gt;F361,Fixtures!$P$12))</f>
        <v xml:space="preserve"> </v>
      </c>
      <c r="L361" t="str">
        <f>IF(Pruebas!F361&lt;&gt;"",Pruebas!F361,"")</f>
        <v/>
      </c>
      <c r="M361" t="str">
        <f>IF(Pruebas!G361&lt;&gt;"",Pruebas!G361,"")</f>
        <v/>
      </c>
    </row>
    <row r="362" spans="1:13" x14ac:dyDescent="0.25">
      <c r="A362" s="13">
        <v>37</v>
      </c>
      <c r="B362" s="9" t="str">
        <f>Fixtures!B362</f>
        <v>11/05/2024</v>
      </c>
      <c r="C362" s="14" t="str">
        <f t="shared" si="15"/>
        <v>AFC Bournemouth - Brentford FC</v>
      </c>
      <c r="D362" s="10" t="str">
        <f>Fixtures!C362</f>
        <v>AFC Bournemouth</v>
      </c>
      <c r="E362" s="17" t="str">
        <f t="shared" si="16"/>
        <v/>
      </c>
      <c r="F362" s="17" t="str">
        <f t="shared" si="17"/>
        <v/>
      </c>
      <c r="G362" s="10" t="str">
        <f>Fixtures!D362</f>
        <v>Brentford FC</v>
      </c>
      <c r="H362" t="str">
        <f>_xlfn.XLOOKUP($D362,Fixtures!$L$8:$L$27,Fixtures!$M$8:$M$27," ",0,1)</f>
        <v>Dean Court</v>
      </c>
      <c r="I362" s="12" t="str">
        <f t="array" ref="I362">IF(E362=""," ",_xlfn.IFS(E362&gt;F362,Fixtures!$P$10,E362=F362,Fixtures!$P$11,E362&lt;F362,Fixtures!$P$12))</f>
        <v xml:space="preserve"> </v>
      </c>
      <c r="J362" t="str">
        <f t="array" ref="J362">IF(E362=""," ",_xlfn.IFS(E362&lt;F362,Fixtures!$P$10,E362=F362,Fixtures!$P$11,E362&gt;F362,Fixtures!$P$12))</f>
        <v xml:space="preserve"> </v>
      </c>
      <c r="L362" t="str">
        <f>IF(Pruebas!F362&lt;&gt;"",Pruebas!F362,"")</f>
        <v/>
      </c>
      <c r="M362" t="str">
        <f>IF(Pruebas!G362&lt;&gt;"",Pruebas!G362,"")</f>
        <v/>
      </c>
    </row>
    <row r="363" spans="1:13" x14ac:dyDescent="0.25">
      <c r="A363" s="13">
        <v>37</v>
      </c>
      <c r="B363" s="9" t="str">
        <f>Fixtures!B363</f>
        <v>11/05/2024</v>
      </c>
      <c r="C363" s="14" t="str">
        <f t="shared" si="15"/>
        <v>Aston Villa - Liverpool FC</v>
      </c>
      <c r="D363" s="10" t="str">
        <f>Fixtures!C363</f>
        <v>Aston Villa</v>
      </c>
      <c r="E363" s="17" t="str">
        <f t="shared" si="16"/>
        <v/>
      </c>
      <c r="F363" s="17" t="str">
        <f t="shared" si="17"/>
        <v/>
      </c>
      <c r="G363" s="10" t="str">
        <f>Fixtures!D363</f>
        <v>Liverpool FC</v>
      </c>
      <c r="H363" t="str">
        <f>_xlfn.XLOOKUP($D363,Fixtures!$L$8:$L$27,Fixtures!$M$8:$M$27," ",0,1)</f>
        <v>Villa Park</v>
      </c>
      <c r="I363" s="12" t="str">
        <f t="array" ref="I363">IF(E363=""," ",_xlfn.IFS(E363&gt;F363,Fixtures!$P$10,E363=F363,Fixtures!$P$11,E363&lt;F363,Fixtures!$P$12))</f>
        <v xml:space="preserve"> </v>
      </c>
      <c r="J363" t="str">
        <f t="array" ref="J363">IF(E363=""," ",_xlfn.IFS(E363&lt;F363,Fixtures!$P$10,E363=F363,Fixtures!$P$11,E363&gt;F363,Fixtures!$P$12))</f>
        <v xml:space="preserve"> </v>
      </c>
      <c r="L363" t="str">
        <f>IF(Pruebas!F363&lt;&gt;"",Pruebas!F363,"")</f>
        <v/>
      </c>
      <c r="M363" t="str">
        <f>IF(Pruebas!G363&lt;&gt;"",Pruebas!G363,"")</f>
        <v/>
      </c>
    </row>
    <row r="364" spans="1:13" x14ac:dyDescent="0.25">
      <c r="A364" s="13">
        <v>37</v>
      </c>
      <c r="B364" s="9" t="str">
        <f>Fixtures!B364</f>
        <v>11/05/2024</v>
      </c>
      <c r="C364" s="14" t="str">
        <f t="shared" si="15"/>
        <v>Everton FC - Sheffield United</v>
      </c>
      <c r="D364" s="10" t="str">
        <f>Fixtures!C364</f>
        <v>Everton FC</v>
      </c>
      <c r="E364" s="17" t="str">
        <f t="shared" si="16"/>
        <v/>
      </c>
      <c r="F364" s="17" t="str">
        <f t="shared" si="17"/>
        <v/>
      </c>
      <c r="G364" s="10" t="str">
        <f>Fixtures!D364</f>
        <v>Sheffield United</v>
      </c>
      <c r="H364" t="str">
        <f>_xlfn.XLOOKUP($D364,Fixtures!$L$8:$L$27,Fixtures!$M$8:$M$27," ",0,1)</f>
        <v>Goodison Park</v>
      </c>
      <c r="I364" s="12" t="str">
        <f t="array" ref="I364">IF(E364=""," ",_xlfn.IFS(E364&gt;F364,Fixtures!$P$10,E364=F364,Fixtures!$P$11,E364&lt;F364,Fixtures!$P$12))</f>
        <v xml:space="preserve"> </v>
      </c>
      <c r="J364" t="str">
        <f t="array" ref="J364">IF(E364=""," ",_xlfn.IFS(E364&lt;F364,Fixtures!$P$10,E364=F364,Fixtures!$P$11,E364&gt;F364,Fixtures!$P$12))</f>
        <v xml:space="preserve"> </v>
      </c>
      <c r="L364" t="str">
        <f>IF(Pruebas!F364&lt;&gt;"",Pruebas!F364,"")</f>
        <v/>
      </c>
      <c r="M364" t="str">
        <f>IF(Pruebas!G364&lt;&gt;"",Pruebas!G364,"")</f>
        <v/>
      </c>
    </row>
    <row r="365" spans="1:13" x14ac:dyDescent="0.25">
      <c r="A365" s="13">
        <v>37</v>
      </c>
      <c r="B365" s="9" t="str">
        <f>Fixtures!B365</f>
        <v>11/05/2024</v>
      </c>
      <c r="C365" s="14" t="str">
        <f t="shared" si="15"/>
        <v>Fulham FC - Manchester City</v>
      </c>
      <c r="D365" s="10" t="str">
        <f>Fixtures!C365</f>
        <v>Fulham FC</v>
      </c>
      <c r="E365" s="17" t="str">
        <f t="shared" si="16"/>
        <v/>
      </c>
      <c r="F365" s="17" t="str">
        <f t="shared" si="17"/>
        <v/>
      </c>
      <c r="G365" s="10" t="str">
        <f>Fixtures!D365</f>
        <v>Manchester City</v>
      </c>
      <c r="H365" t="str">
        <f>_xlfn.XLOOKUP($D365,Fixtures!$L$8:$L$27,Fixtures!$M$8:$M$27," ",0,1)</f>
        <v>Craven Cottage</v>
      </c>
      <c r="I365" s="12" t="str">
        <f t="array" ref="I365">IF(E365=""," ",_xlfn.IFS(E365&gt;F365,Fixtures!$P$10,E365=F365,Fixtures!$P$11,E365&lt;F365,Fixtures!$P$12))</f>
        <v xml:space="preserve"> </v>
      </c>
      <c r="J365" t="str">
        <f t="array" ref="J365">IF(E365=""," ",_xlfn.IFS(E365&lt;F365,Fixtures!$P$10,E365=F365,Fixtures!$P$11,E365&gt;F365,Fixtures!$P$12))</f>
        <v xml:space="preserve"> </v>
      </c>
      <c r="L365" t="str">
        <f>IF(Pruebas!F365&lt;&gt;"",Pruebas!F365,"")</f>
        <v/>
      </c>
      <c r="M365" t="str">
        <f>IF(Pruebas!G365&lt;&gt;"",Pruebas!G365,"")</f>
        <v/>
      </c>
    </row>
    <row r="366" spans="1:13" x14ac:dyDescent="0.25">
      <c r="A366" s="13">
        <v>37</v>
      </c>
      <c r="B366" s="9" t="str">
        <f>Fixtures!B366</f>
        <v>11/05/2024</v>
      </c>
      <c r="C366" s="14" t="str">
        <f t="shared" si="15"/>
        <v>Manchester United - Arsenal FC</v>
      </c>
      <c r="D366" s="10" t="str">
        <f>Fixtures!C366</f>
        <v>Manchester United</v>
      </c>
      <c r="E366" s="17" t="str">
        <f t="shared" si="16"/>
        <v/>
      </c>
      <c r="F366" s="17" t="str">
        <f t="shared" si="17"/>
        <v/>
      </c>
      <c r="G366" s="10" t="str">
        <f>Fixtures!D366</f>
        <v>Arsenal FC</v>
      </c>
      <c r="H366" t="str">
        <f>_xlfn.XLOOKUP($D366,Fixtures!$L$8:$L$27,Fixtures!$M$8:$M$27," ",0,1)</f>
        <v>Old Trafford</v>
      </c>
      <c r="I366" s="12" t="str">
        <f t="array" ref="I366">IF(E366=""," ",_xlfn.IFS(E366&gt;F366,Fixtures!$P$10,E366=F366,Fixtures!$P$11,E366&lt;F366,Fixtures!$P$12))</f>
        <v xml:space="preserve"> </v>
      </c>
      <c r="J366" t="str">
        <f t="array" ref="J366">IF(E366=""," ",_xlfn.IFS(E366&lt;F366,Fixtures!$P$10,E366=F366,Fixtures!$P$11,E366&gt;F366,Fixtures!$P$12))</f>
        <v xml:space="preserve"> </v>
      </c>
      <c r="L366" t="str">
        <f>IF(Pruebas!F366&lt;&gt;"",Pruebas!F366,"")</f>
        <v/>
      </c>
      <c r="M366" t="str">
        <f>IF(Pruebas!G366&lt;&gt;"",Pruebas!G366,"")</f>
        <v/>
      </c>
    </row>
    <row r="367" spans="1:13" x14ac:dyDescent="0.25">
      <c r="A367" s="13">
        <v>37</v>
      </c>
      <c r="B367" s="9" t="str">
        <f>Fixtures!B367</f>
        <v>11/05/2024</v>
      </c>
      <c r="C367" s="14" t="str">
        <f t="shared" si="15"/>
        <v>Newcastle United - Brighton &amp; Hove Albion</v>
      </c>
      <c r="D367" s="10" t="str">
        <f>Fixtures!C367</f>
        <v>Newcastle United</v>
      </c>
      <c r="E367" s="17" t="str">
        <f t="shared" si="16"/>
        <v/>
      </c>
      <c r="F367" s="17" t="str">
        <f t="shared" si="17"/>
        <v/>
      </c>
      <c r="G367" s="10" t="str">
        <f>Fixtures!D367</f>
        <v>Brighton &amp; Hove Albion</v>
      </c>
      <c r="H367" t="str">
        <f>_xlfn.XLOOKUP($D367,Fixtures!$L$8:$L$27,Fixtures!$M$8:$M$27," ",0,1)</f>
        <v>St James' Park</v>
      </c>
      <c r="I367" s="12" t="str">
        <f t="array" ref="I367">IF(E367=""," ",_xlfn.IFS(E367&gt;F367,Fixtures!$P$10,E367=F367,Fixtures!$P$11,E367&lt;F367,Fixtures!$P$12))</f>
        <v xml:space="preserve"> </v>
      </c>
      <c r="J367" t="str">
        <f t="array" ref="J367">IF(E367=""," ",_xlfn.IFS(E367&lt;F367,Fixtures!$P$10,E367=F367,Fixtures!$P$11,E367&gt;F367,Fixtures!$P$12))</f>
        <v xml:space="preserve"> </v>
      </c>
      <c r="L367" t="str">
        <f>IF(Pruebas!F367&lt;&gt;"",Pruebas!F367,"")</f>
        <v/>
      </c>
      <c r="M367" t="str">
        <f>IF(Pruebas!G367&lt;&gt;"",Pruebas!G367,"")</f>
        <v/>
      </c>
    </row>
    <row r="368" spans="1:13" x14ac:dyDescent="0.25">
      <c r="A368" s="13">
        <v>37</v>
      </c>
      <c r="B368" s="9" t="str">
        <f>Fixtures!B368</f>
        <v>11/05/2024</v>
      </c>
      <c r="C368" s="14" t="str">
        <f t="shared" si="15"/>
        <v>Nottingham Forest - Chelsea FC</v>
      </c>
      <c r="D368" s="10" t="str">
        <f>Fixtures!C368</f>
        <v>Nottingham Forest</v>
      </c>
      <c r="E368" s="17" t="str">
        <f t="shared" si="16"/>
        <v/>
      </c>
      <c r="F368" s="17" t="str">
        <f t="shared" si="17"/>
        <v/>
      </c>
      <c r="G368" s="10" t="str">
        <f>Fixtures!D368</f>
        <v>Chelsea FC</v>
      </c>
      <c r="H368" t="str">
        <f>_xlfn.XLOOKUP($D368,Fixtures!$L$8:$L$27,Fixtures!$M$8:$M$27," ",0,1)</f>
        <v>City Ground</v>
      </c>
      <c r="I368" s="12" t="str">
        <f t="array" ref="I368">IF(E368=""," ",_xlfn.IFS(E368&gt;F368,Fixtures!$P$10,E368=F368,Fixtures!$P$11,E368&lt;F368,Fixtures!$P$12))</f>
        <v xml:space="preserve"> </v>
      </c>
      <c r="J368" t="str">
        <f t="array" ref="J368">IF(E368=""," ",_xlfn.IFS(E368&lt;F368,Fixtures!$P$10,E368=F368,Fixtures!$P$11,E368&gt;F368,Fixtures!$P$12))</f>
        <v xml:space="preserve"> </v>
      </c>
      <c r="L368" t="str">
        <f>IF(Pruebas!F368&lt;&gt;"",Pruebas!F368,"")</f>
        <v/>
      </c>
      <c r="M368" t="str">
        <f>IF(Pruebas!G368&lt;&gt;"",Pruebas!G368,"")</f>
        <v/>
      </c>
    </row>
    <row r="369" spans="1:13" x14ac:dyDescent="0.25">
      <c r="A369" s="13">
        <v>37</v>
      </c>
      <c r="B369" s="9" t="str">
        <f>Fixtures!B369</f>
        <v>11/05/2024</v>
      </c>
      <c r="C369" s="14" t="str">
        <f t="shared" si="15"/>
        <v>Tottenham Hotspur - Burnley FC</v>
      </c>
      <c r="D369" s="10" t="str">
        <f>Fixtures!C369</f>
        <v>Tottenham Hotspur</v>
      </c>
      <c r="E369" s="17" t="str">
        <f t="shared" si="16"/>
        <v/>
      </c>
      <c r="F369" s="17" t="str">
        <f t="shared" si="17"/>
        <v/>
      </c>
      <c r="G369" s="10" t="str">
        <f>Fixtures!D369</f>
        <v>Burnley FC</v>
      </c>
      <c r="H369" t="str">
        <f>_xlfn.XLOOKUP($D369,Fixtures!$L$8:$L$27,Fixtures!$M$8:$M$27," ",0,1)</f>
        <v>Tottenham Hotspur Stadium</v>
      </c>
      <c r="I369" s="12" t="str">
        <f t="array" ref="I369">IF(E369=""," ",_xlfn.IFS(E369&gt;F369,Fixtures!$P$10,E369=F369,Fixtures!$P$11,E369&lt;F369,Fixtures!$P$12))</f>
        <v xml:space="preserve"> </v>
      </c>
      <c r="J369" t="str">
        <f t="array" ref="J369">IF(E369=""," ",_xlfn.IFS(E369&lt;F369,Fixtures!$P$10,E369=F369,Fixtures!$P$11,E369&gt;F369,Fixtures!$P$12))</f>
        <v xml:space="preserve"> </v>
      </c>
      <c r="L369" t="str">
        <f>IF(Pruebas!F369&lt;&gt;"",Pruebas!F369,"")</f>
        <v/>
      </c>
      <c r="M369" t="str">
        <f>IF(Pruebas!G369&lt;&gt;"",Pruebas!G369,"")</f>
        <v/>
      </c>
    </row>
    <row r="370" spans="1:13" x14ac:dyDescent="0.25">
      <c r="A370" s="13">
        <v>37</v>
      </c>
      <c r="B370" s="9" t="str">
        <f>Fixtures!B370</f>
        <v>11/05/2024</v>
      </c>
      <c r="C370" s="14" t="str">
        <f t="shared" si="15"/>
        <v>West Ham United - Luton Town</v>
      </c>
      <c r="D370" s="10" t="str">
        <f>Fixtures!C370</f>
        <v>West Ham United</v>
      </c>
      <c r="E370" s="17" t="str">
        <f t="shared" si="16"/>
        <v/>
      </c>
      <c r="F370" s="17" t="str">
        <f t="shared" si="17"/>
        <v/>
      </c>
      <c r="G370" s="10" t="str">
        <f>Fixtures!D370</f>
        <v>Luton Town</v>
      </c>
      <c r="H370" t="str">
        <f>_xlfn.XLOOKUP($D370,Fixtures!$L$8:$L$27,Fixtures!$M$8:$M$27," ",0,1)</f>
        <v>London Stadium</v>
      </c>
      <c r="I370" s="12" t="str">
        <f t="array" ref="I370">IF(E370=""," ",_xlfn.IFS(E370&gt;F370,Fixtures!$P$10,E370=F370,Fixtures!$P$11,E370&lt;F370,Fixtures!$P$12))</f>
        <v xml:space="preserve"> </v>
      </c>
      <c r="J370" t="str">
        <f t="array" ref="J370">IF(E370=""," ",_xlfn.IFS(E370&lt;F370,Fixtures!$P$10,E370=F370,Fixtures!$P$11,E370&gt;F370,Fixtures!$P$12))</f>
        <v xml:space="preserve"> </v>
      </c>
      <c r="L370" t="str">
        <f>IF(Pruebas!F370&lt;&gt;"",Pruebas!F370,"")</f>
        <v/>
      </c>
      <c r="M370" t="str">
        <f>IF(Pruebas!G370&lt;&gt;"",Pruebas!G370,"")</f>
        <v/>
      </c>
    </row>
    <row r="371" spans="1:13" x14ac:dyDescent="0.25">
      <c r="A371" s="13">
        <v>37</v>
      </c>
      <c r="B371" s="9" t="str">
        <f>Fixtures!B371</f>
        <v>11/05/2024</v>
      </c>
      <c r="C371" s="14" t="str">
        <f t="shared" si="15"/>
        <v>Wolverhampton Wanderers - Crystal Palace</v>
      </c>
      <c r="D371" s="10" t="str">
        <f>Fixtures!C371</f>
        <v>Wolverhampton Wanderers</v>
      </c>
      <c r="E371" s="17" t="str">
        <f t="shared" si="16"/>
        <v/>
      </c>
      <c r="F371" s="17" t="str">
        <f t="shared" si="17"/>
        <v/>
      </c>
      <c r="G371" s="10" t="str">
        <f>Fixtures!D371</f>
        <v>Crystal Palace</v>
      </c>
      <c r="H371" t="str">
        <f>_xlfn.XLOOKUP($D371,Fixtures!$L$8:$L$27,Fixtures!$M$8:$M$27," ",0,1)</f>
        <v>Molineux Stadium</v>
      </c>
      <c r="I371" s="12" t="str">
        <f t="array" ref="I371">IF(E371=""," ",_xlfn.IFS(E371&gt;F371,Fixtures!$P$10,E371=F371,Fixtures!$P$11,E371&lt;F371,Fixtures!$P$12))</f>
        <v xml:space="preserve"> </v>
      </c>
      <c r="J371" t="str">
        <f t="array" ref="J371">IF(E371=""," ",_xlfn.IFS(E371&lt;F371,Fixtures!$P$10,E371=F371,Fixtures!$P$11,E371&gt;F371,Fixtures!$P$12))</f>
        <v xml:space="preserve"> </v>
      </c>
      <c r="L371" t="str">
        <f>IF(Pruebas!F371&lt;&gt;"",Pruebas!F371,"")</f>
        <v/>
      </c>
      <c r="M371" t="str">
        <f>IF(Pruebas!G371&lt;&gt;"",Pruebas!G371,"")</f>
        <v/>
      </c>
    </row>
    <row r="372" spans="1:13" x14ac:dyDescent="0.25">
      <c r="A372" s="13">
        <v>38</v>
      </c>
      <c r="B372" s="9" t="str">
        <f>Fixtures!B372</f>
        <v>19/05/2024</v>
      </c>
      <c r="C372" s="14" t="str">
        <f t="shared" si="15"/>
        <v>Arsenal FC - Everton FC</v>
      </c>
      <c r="D372" s="10" t="str">
        <f>Fixtures!C372</f>
        <v>Arsenal FC</v>
      </c>
      <c r="E372" s="17" t="str">
        <f t="shared" si="16"/>
        <v/>
      </c>
      <c r="F372" s="17" t="str">
        <f t="shared" si="17"/>
        <v/>
      </c>
      <c r="G372" s="10" t="str">
        <f>Fixtures!D372</f>
        <v>Everton FC</v>
      </c>
      <c r="H372" t="str">
        <f>_xlfn.XLOOKUP($D372,Fixtures!$L$8:$L$27,Fixtures!$M$8:$M$27," ",0,1)</f>
        <v>Emirates Stadium</v>
      </c>
      <c r="I372" s="12" t="str">
        <f t="array" ref="I372">IF(E372=""," ",_xlfn.IFS(E372&gt;F372,Fixtures!$P$10,E372=F372,Fixtures!$P$11,E372&lt;F372,Fixtures!$P$12))</f>
        <v xml:space="preserve"> </v>
      </c>
      <c r="J372" t="str">
        <f t="array" ref="J372">IF(E372=""," ",_xlfn.IFS(E372&lt;F372,Fixtures!$P$10,E372=F372,Fixtures!$P$11,E372&gt;F372,Fixtures!$P$12))</f>
        <v xml:space="preserve"> </v>
      </c>
      <c r="L372" t="str">
        <f>IF(Pruebas!F372&lt;&gt;"",Pruebas!F372,"")</f>
        <v/>
      </c>
      <c r="M372" t="str">
        <f>IF(Pruebas!G372&lt;&gt;"",Pruebas!G372,"")</f>
        <v/>
      </c>
    </row>
    <row r="373" spans="1:13" x14ac:dyDescent="0.25">
      <c r="A373" s="13">
        <v>38</v>
      </c>
      <c r="B373" s="9" t="str">
        <f>Fixtures!B373</f>
        <v>19/05/2024</v>
      </c>
      <c r="C373" s="14" t="str">
        <f t="shared" si="15"/>
        <v>Brentford FC - Newcastle United</v>
      </c>
      <c r="D373" s="10" t="str">
        <f>Fixtures!C373</f>
        <v>Brentford FC</v>
      </c>
      <c r="E373" s="17" t="str">
        <f t="shared" si="16"/>
        <v/>
      </c>
      <c r="F373" s="17" t="str">
        <f t="shared" si="17"/>
        <v/>
      </c>
      <c r="G373" s="10" t="str">
        <f>Fixtures!D373</f>
        <v>Newcastle United</v>
      </c>
      <c r="H373" t="str">
        <f>_xlfn.XLOOKUP($D373,Fixtures!$L$8:$L$27,Fixtures!$M$8:$M$27," ",0,1)</f>
        <v>Brentford Community Stadium</v>
      </c>
      <c r="I373" s="12" t="str">
        <f t="array" ref="I373">IF(E373=""," ",_xlfn.IFS(E373&gt;F373,Fixtures!$P$10,E373=F373,Fixtures!$P$11,E373&lt;F373,Fixtures!$P$12))</f>
        <v xml:space="preserve"> </v>
      </c>
      <c r="J373" t="str">
        <f t="array" ref="J373">IF(E373=""," ",_xlfn.IFS(E373&lt;F373,Fixtures!$P$10,E373=F373,Fixtures!$P$11,E373&gt;F373,Fixtures!$P$12))</f>
        <v xml:space="preserve"> </v>
      </c>
      <c r="L373" t="str">
        <f>IF(Pruebas!F373&lt;&gt;"",Pruebas!F373,"")</f>
        <v/>
      </c>
      <c r="M373" t="str">
        <f>IF(Pruebas!G373&lt;&gt;"",Pruebas!G373,"")</f>
        <v/>
      </c>
    </row>
    <row r="374" spans="1:13" x14ac:dyDescent="0.25">
      <c r="A374" s="13">
        <v>38</v>
      </c>
      <c r="B374" s="9" t="str">
        <f>Fixtures!B374</f>
        <v>19/05/2024</v>
      </c>
      <c r="C374" s="14" t="str">
        <f t="shared" si="15"/>
        <v>Brighton &amp; Hove Albion - Manchester United</v>
      </c>
      <c r="D374" s="10" t="str">
        <f>Fixtures!C374</f>
        <v>Brighton &amp; Hove Albion</v>
      </c>
      <c r="E374" s="17" t="str">
        <f t="shared" si="16"/>
        <v/>
      </c>
      <c r="F374" s="17" t="str">
        <f t="shared" si="17"/>
        <v/>
      </c>
      <c r="G374" s="10" t="str">
        <f>Fixtures!D374</f>
        <v>Manchester United</v>
      </c>
      <c r="H374" t="str">
        <f>_xlfn.XLOOKUP($D374,Fixtures!$L$8:$L$27,Fixtures!$M$8:$M$27," ",0,1)</f>
        <v>Falmer Stadium</v>
      </c>
      <c r="I374" s="12" t="str">
        <f t="array" ref="I374">IF(E374=""," ",_xlfn.IFS(E374&gt;F374,Fixtures!$P$10,E374=F374,Fixtures!$P$11,E374&lt;F374,Fixtures!$P$12))</f>
        <v xml:space="preserve"> </v>
      </c>
      <c r="J374" t="str">
        <f t="array" ref="J374">IF(E374=""," ",_xlfn.IFS(E374&lt;F374,Fixtures!$P$10,E374=F374,Fixtures!$P$11,E374&gt;F374,Fixtures!$P$12))</f>
        <v xml:space="preserve"> </v>
      </c>
      <c r="L374" t="str">
        <f>IF(Pruebas!F374&lt;&gt;"",Pruebas!F374,"")</f>
        <v/>
      </c>
      <c r="M374" t="str">
        <f>IF(Pruebas!G374&lt;&gt;"",Pruebas!G374,"")</f>
        <v/>
      </c>
    </row>
    <row r="375" spans="1:13" x14ac:dyDescent="0.25">
      <c r="A375" s="13">
        <v>38</v>
      </c>
      <c r="B375" s="9" t="str">
        <f>Fixtures!B375</f>
        <v>19/05/2024</v>
      </c>
      <c r="C375" s="14" t="str">
        <f t="shared" si="15"/>
        <v>Burnley FC - Nottingham Forest</v>
      </c>
      <c r="D375" s="10" t="str">
        <f>Fixtures!C375</f>
        <v>Burnley FC</v>
      </c>
      <c r="E375" s="17" t="str">
        <f t="shared" si="16"/>
        <v/>
      </c>
      <c r="F375" s="17" t="str">
        <f t="shared" si="17"/>
        <v/>
      </c>
      <c r="G375" s="10" t="str">
        <f>Fixtures!D375</f>
        <v>Nottingham Forest</v>
      </c>
      <c r="H375" t="str">
        <f>_xlfn.XLOOKUP($D375,Fixtures!$L$8:$L$27,Fixtures!$M$8:$M$27," ",0,1)</f>
        <v>Turf Moor</v>
      </c>
      <c r="I375" s="12" t="str">
        <f t="array" ref="I375">IF(E375=""," ",_xlfn.IFS(E375&gt;F375,Fixtures!$P$10,E375=F375,Fixtures!$P$11,E375&lt;F375,Fixtures!$P$12))</f>
        <v xml:space="preserve"> </v>
      </c>
      <c r="J375" t="str">
        <f t="array" ref="J375">IF(E375=""," ",_xlfn.IFS(E375&lt;F375,Fixtures!$P$10,E375=F375,Fixtures!$P$11,E375&gt;F375,Fixtures!$P$12))</f>
        <v xml:space="preserve"> </v>
      </c>
      <c r="L375" t="str">
        <f>IF(Pruebas!F375&lt;&gt;"",Pruebas!F375,"")</f>
        <v/>
      </c>
      <c r="M375" t="str">
        <f>IF(Pruebas!G375&lt;&gt;"",Pruebas!G375,"")</f>
        <v/>
      </c>
    </row>
    <row r="376" spans="1:13" x14ac:dyDescent="0.25">
      <c r="A376" s="13">
        <v>38</v>
      </c>
      <c r="B376" s="9" t="str">
        <f>Fixtures!B376</f>
        <v>19/05/2024</v>
      </c>
      <c r="C376" s="14" t="str">
        <f t="shared" si="15"/>
        <v>Chelsea FC - AFC Bournemouth</v>
      </c>
      <c r="D376" s="10" t="str">
        <f>Fixtures!C376</f>
        <v>Chelsea FC</v>
      </c>
      <c r="E376" s="17" t="str">
        <f t="shared" si="16"/>
        <v/>
      </c>
      <c r="F376" s="17" t="str">
        <f t="shared" si="17"/>
        <v/>
      </c>
      <c r="G376" s="10" t="str">
        <f>Fixtures!D376</f>
        <v>AFC Bournemouth</v>
      </c>
      <c r="H376" t="str">
        <f>_xlfn.XLOOKUP($D376,Fixtures!$L$8:$L$27,Fixtures!$M$8:$M$27," ",0,1)</f>
        <v>Stamford Bridge</v>
      </c>
      <c r="I376" s="12" t="str">
        <f t="array" ref="I376">IF(E376=""," ",_xlfn.IFS(E376&gt;F376,Fixtures!$P$10,E376=F376,Fixtures!$P$11,E376&lt;F376,Fixtures!$P$12))</f>
        <v xml:space="preserve"> </v>
      </c>
      <c r="J376" t="str">
        <f t="array" ref="J376">IF(E376=""," ",_xlfn.IFS(E376&lt;F376,Fixtures!$P$10,E376=F376,Fixtures!$P$11,E376&gt;F376,Fixtures!$P$12))</f>
        <v xml:space="preserve"> </v>
      </c>
      <c r="L376" t="str">
        <f>IF(Pruebas!F376&lt;&gt;"",Pruebas!F376,"")</f>
        <v/>
      </c>
      <c r="M376" t="str">
        <f>IF(Pruebas!G376&lt;&gt;"",Pruebas!G376,"")</f>
        <v/>
      </c>
    </row>
    <row r="377" spans="1:13" x14ac:dyDescent="0.25">
      <c r="A377" s="13">
        <v>38</v>
      </c>
      <c r="B377" s="9" t="str">
        <f>Fixtures!B377</f>
        <v>19/05/2024</v>
      </c>
      <c r="C377" s="14" t="str">
        <f t="shared" si="15"/>
        <v>Crystal Palace - Aston Villa</v>
      </c>
      <c r="D377" s="10" t="str">
        <f>Fixtures!C377</f>
        <v>Crystal Palace</v>
      </c>
      <c r="E377" s="17" t="str">
        <f t="shared" si="16"/>
        <v/>
      </c>
      <c r="F377" s="17" t="str">
        <f t="shared" si="17"/>
        <v/>
      </c>
      <c r="G377" s="10" t="str">
        <f>Fixtures!D377</f>
        <v>Aston Villa</v>
      </c>
      <c r="H377" t="str">
        <f>_xlfn.XLOOKUP($D377,Fixtures!$L$8:$L$27,Fixtures!$M$8:$M$27," ",0,1)</f>
        <v>Selhurst Park</v>
      </c>
      <c r="I377" s="12" t="str">
        <f t="array" ref="I377">IF(E377=""," ",_xlfn.IFS(E377&gt;F377,Fixtures!$P$10,E377=F377,Fixtures!$P$11,E377&lt;F377,Fixtures!$P$12))</f>
        <v xml:space="preserve"> </v>
      </c>
      <c r="J377" t="str">
        <f t="array" ref="J377">IF(E377=""," ",_xlfn.IFS(E377&lt;F377,Fixtures!$P$10,E377=F377,Fixtures!$P$11,E377&gt;F377,Fixtures!$P$12))</f>
        <v xml:space="preserve"> </v>
      </c>
      <c r="L377" t="str">
        <f>IF(Pruebas!F377&lt;&gt;"",Pruebas!F377,"")</f>
        <v/>
      </c>
      <c r="M377" t="str">
        <f>IF(Pruebas!G377&lt;&gt;"",Pruebas!G377,"")</f>
        <v/>
      </c>
    </row>
    <row r="378" spans="1:13" x14ac:dyDescent="0.25">
      <c r="A378" s="13">
        <v>38</v>
      </c>
      <c r="B378" s="9" t="str">
        <f>Fixtures!B378</f>
        <v>19/05/2024</v>
      </c>
      <c r="C378" s="14" t="str">
        <f t="shared" si="15"/>
        <v>Liverpool FC - Wolverhampton Wanderers</v>
      </c>
      <c r="D378" s="10" t="str">
        <f>Fixtures!C378</f>
        <v>Liverpool FC</v>
      </c>
      <c r="E378" s="17" t="str">
        <f t="shared" si="16"/>
        <v/>
      </c>
      <c r="F378" s="17" t="str">
        <f t="shared" si="17"/>
        <v/>
      </c>
      <c r="G378" s="10" t="str">
        <f>Fixtures!D378</f>
        <v>Wolverhampton Wanderers</v>
      </c>
      <c r="H378" t="str">
        <f>_xlfn.XLOOKUP($D378,Fixtures!$L$8:$L$27,Fixtures!$M$8:$M$27," ",0,1)</f>
        <v>Anfield</v>
      </c>
      <c r="I378" s="12" t="str">
        <f t="array" ref="I378">IF(E378=""," ",_xlfn.IFS(E378&gt;F378,Fixtures!$P$10,E378=F378,Fixtures!$P$11,E378&lt;F378,Fixtures!$P$12))</f>
        <v xml:space="preserve"> </v>
      </c>
      <c r="J378" t="str">
        <f t="array" ref="J378">IF(E378=""," ",_xlfn.IFS(E378&lt;F378,Fixtures!$P$10,E378=F378,Fixtures!$P$11,E378&gt;F378,Fixtures!$P$12))</f>
        <v xml:space="preserve"> </v>
      </c>
      <c r="L378" t="str">
        <f>IF(Pruebas!F378&lt;&gt;"",Pruebas!F378,"")</f>
        <v/>
      </c>
      <c r="M378" t="str">
        <f>IF(Pruebas!G378&lt;&gt;"",Pruebas!G378,"")</f>
        <v/>
      </c>
    </row>
    <row r="379" spans="1:13" x14ac:dyDescent="0.25">
      <c r="A379" s="13">
        <v>38</v>
      </c>
      <c r="B379" s="9" t="str">
        <f>Fixtures!B379</f>
        <v>19/05/2024</v>
      </c>
      <c r="C379" s="14" t="str">
        <f t="shared" si="15"/>
        <v>Luton Town - Fulham FC</v>
      </c>
      <c r="D379" s="10" t="str">
        <f>Fixtures!C379</f>
        <v>Luton Town</v>
      </c>
      <c r="E379" s="17" t="str">
        <f t="shared" si="16"/>
        <v/>
      </c>
      <c r="F379" s="17" t="str">
        <f t="shared" si="17"/>
        <v/>
      </c>
      <c r="G379" s="10" t="str">
        <f>Fixtures!D379</f>
        <v>Fulham FC</v>
      </c>
      <c r="H379" t="str">
        <f>_xlfn.XLOOKUP($D379,Fixtures!$L$8:$L$27,Fixtures!$M$8:$M$27," ",0,1)</f>
        <v>Kenilworth Road</v>
      </c>
      <c r="I379" s="12" t="str">
        <f t="array" ref="I379">IF(E379=""," ",_xlfn.IFS(E379&gt;F379,Fixtures!$P$10,E379=F379,Fixtures!$P$11,E379&lt;F379,Fixtures!$P$12))</f>
        <v xml:space="preserve"> </v>
      </c>
      <c r="J379" t="str">
        <f t="array" ref="J379">IF(E379=""," ",_xlfn.IFS(E379&lt;F379,Fixtures!$P$10,E379=F379,Fixtures!$P$11,E379&gt;F379,Fixtures!$P$12))</f>
        <v xml:space="preserve"> </v>
      </c>
      <c r="L379" t="str">
        <f>IF(Pruebas!F379&lt;&gt;"",Pruebas!F379,"")</f>
        <v/>
      </c>
      <c r="M379" t="str">
        <f>IF(Pruebas!G379&lt;&gt;"",Pruebas!G379,"")</f>
        <v/>
      </c>
    </row>
    <row r="380" spans="1:13" x14ac:dyDescent="0.25">
      <c r="A380" s="13">
        <v>38</v>
      </c>
      <c r="B380" s="9" t="str">
        <f>Fixtures!B380</f>
        <v>19/05/2024</v>
      </c>
      <c r="C380" s="14" t="str">
        <f t="shared" si="15"/>
        <v>Manchester City - West Ham United</v>
      </c>
      <c r="D380" s="10" t="str">
        <f>Fixtures!C380</f>
        <v>Manchester City</v>
      </c>
      <c r="E380" s="17" t="str">
        <f t="shared" si="16"/>
        <v/>
      </c>
      <c r="F380" s="17" t="str">
        <f t="shared" si="17"/>
        <v/>
      </c>
      <c r="G380" s="10" t="str">
        <f>Fixtures!D380</f>
        <v>West Ham United</v>
      </c>
      <c r="H380" t="str">
        <f>_xlfn.XLOOKUP($D380,Fixtures!$L$8:$L$27,Fixtures!$M$8:$M$27," ",0,1)</f>
        <v>City of Manchester Stadium</v>
      </c>
      <c r="I380" s="12" t="str">
        <f t="array" ref="I380">IF(E380=""," ",_xlfn.IFS(E380&gt;F380,Fixtures!$P$10,E380=F380,Fixtures!$P$11,E380&lt;F380,Fixtures!$P$12))</f>
        <v xml:space="preserve"> </v>
      </c>
      <c r="J380" t="str">
        <f t="array" ref="J380">IF(E380=""," ",_xlfn.IFS(E380&lt;F380,Fixtures!$P$10,E380=F380,Fixtures!$P$11,E380&gt;F380,Fixtures!$P$12))</f>
        <v xml:space="preserve"> </v>
      </c>
      <c r="L380" t="str">
        <f>IF(Pruebas!F380&lt;&gt;"",Pruebas!F380,"")</f>
        <v/>
      </c>
      <c r="M380" t="str">
        <f>IF(Pruebas!G380&lt;&gt;"",Pruebas!G380,"")</f>
        <v/>
      </c>
    </row>
    <row r="381" spans="1:13" x14ac:dyDescent="0.25">
      <c r="A381" s="13">
        <v>38</v>
      </c>
      <c r="B381" s="9" t="str">
        <f>Fixtures!B381</f>
        <v>19/05/2024</v>
      </c>
      <c r="C381" s="14" t="str">
        <f t="shared" si="15"/>
        <v>Sheffield United - Tottenham Hotspur</v>
      </c>
      <c r="D381" s="10" t="str">
        <f>Fixtures!C381</f>
        <v>Sheffield United</v>
      </c>
      <c r="E381" s="17" t="str">
        <f t="shared" si="16"/>
        <v/>
      </c>
      <c r="F381" s="17" t="str">
        <f t="shared" si="17"/>
        <v/>
      </c>
      <c r="G381" s="10" t="str">
        <f>Fixtures!D381</f>
        <v>Tottenham Hotspur</v>
      </c>
      <c r="H381" t="str">
        <f>_xlfn.XLOOKUP($D381,Fixtures!$L$8:$L$27,Fixtures!$M$8:$M$27," ",0,1)</f>
        <v>Bramall Lane</v>
      </c>
      <c r="I381" s="12" t="str">
        <f t="array" ref="I381">IF(E381=""," ",_xlfn.IFS(E381&gt;F381,Fixtures!$P$10,E381=F381,Fixtures!$P$11,E381&lt;F381,Fixtures!$P$12))</f>
        <v xml:space="preserve"> </v>
      </c>
      <c r="J381" t="str">
        <f t="array" ref="J381">IF(E381=""," ",_xlfn.IFS(E381&lt;F381,Fixtures!$P$10,E381=F381,Fixtures!$P$11,E381&gt;F381,Fixtures!$P$12))</f>
        <v xml:space="preserve"> </v>
      </c>
      <c r="L381" t="str">
        <f>IF(Pruebas!F381&lt;&gt;"",Pruebas!F381,"")</f>
        <v/>
      </c>
      <c r="M381" t="str">
        <f>IF(Pruebas!G381&lt;&gt;"",Pruebas!G381,"")</f>
        <v/>
      </c>
    </row>
    <row r="382" spans="1:13" x14ac:dyDescent="0.25">
      <c r="L382" t="str">
        <f>IF(Pruebas!F382&lt;&gt;"",Pruebas!F382,"")</f>
        <v/>
      </c>
      <c r="M382" t="str">
        <f>IF(Pruebas!G382&lt;&gt;"",Pruebas!G382,"")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1"/>
  <sheetViews>
    <sheetView workbookViewId="0">
      <selection activeCell="E5" sqref="E5"/>
    </sheetView>
  </sheetViews>
  <sheetFormatPr baseColWidth="10" defaultRowHeight="15" x14ac:dyDescent="0.25"/>
  <cols>
    <col min="2" max="2" width="10.7109375" bestFit="1" customWidth="1"/>
    <col min="3" max="4" width="25.85546875" bestFit="1" customWidth="1"/>
    <col min="8" max="8" width="27.28515625" customWidth="1"/>
    <col min="12" max="12" width="27.85546875" customWidth="1"/>
    <col min="13" max="13" width="33.42578125" customWidth="1"/>
  </cols>
  <sheetData>
    <row r="1" spans="1:16" x14ac:dyDescent="0.25">
      <c r="A1" s="6" t="s">
        <v>46</v>
      </c>
      <c r="B1" s="6" t="s">
        <v>33</v>
      </c>
      <c r="C1" s="7" t="s">
        <v>35</v>
      </c>
      <c r="D1" s="7" t="s">
        <v>38</v>
      </c>
      <c r="H1" t="s">
        <v>47</v>
      </c>
    </row>
    <row r="2" spans="1:16" x14ac:dyDescent="0.25">
      <c r="A2" s="8">
        <v>1</v>
      </c>
      <c r="B2" t="str">
        <f>Pruebas!A2</f>
        <v>11/08/2023</v>
      </c>
      <c r="C2" t="str">
        <f>Pruebas!C2</f>
        <v>Burnley FC</v>
      </c>
      <c r="D2" t="str">
        <f>Pruebas!E2</f>
        <v>Manchester City</v>
      </c>
    </row>
    <row r="3" spans="1:16" x14ac:dyDescent="0.25">
      <c r="A3" s="8">
        <v>1</v>
      </c>
      <c r="B3" t="str">
        <f>Pruebas!A3</f>
        <v>12/08/2023</v>
      </c>
      <c r="C3" t="str">
        <f>Pruebas!C3</f>
        <v>Arsenal FC</v>
      </c>
      <c r="D3" t="str">
        <f>Pruebas!E3</f>
        <v>Nottingham Forest</v>
      </c>
      <c r="H3" t="str">
        <f t="array" ref="H3:H22">_xlfn.UNIQUE(C2:C381)</f>
        <v>Burnley FC</v>
      </c>
      <c r="J3" t="s">
        <v>50</v>
      </c>
    </row>
    <row r="4" spans="1:16" x14ac:dyDescent="0.25">
      <c r="A4" s="8">
        <v>1</v>
      </c>
      <c r="B4" t="str">
        <f>Pruebas!A4</f>
        <v>12/08/2023</v>
      </c>
      <c r="C4" t="str">
        <f>Pruebas!C4</f>
        <v>AFC Bournemouth</v>
      </c>
      <c r="D4" t="str">
        <f>Pruebas!E4</f>
        <v>West Ham United</v>
      </c>
      <c r="H4" t="str">
        <v>Arsenal FC</v>
      </c>
      <c r="J4" t="s">
        <v>51</v>
      </c>
    </row>
    <row r="5" spans="1:16" x14ac:dyDescent="0.25">
      <c r="A5" s="8">
        <v>1</v>
      </c>
      <c r="B5" t="str">
        <f>Pruebas!A5</f>
        <v>12/08/2023</v>
      </c>
      <c r="C5" t="str">
        <f>Pruebas!C5</f>
        <v>Brighton &amp; Hove Albion</v>
      </c>
      <c r="D5" t="str">
        <f>Pruebas!E5</f>
        <v>Luton Town</v>
      </c>
      <c r="H5" t="str">
        <v>AFC Bournemouth</v>
      </c>
    </row>
    <row r="6" spans="1:16" x14ac:dyDescent="0.25">
      <c r="A6" s="8">
        <v>1</v>
      </c>
      <c r="B6" t="str">
        <f>Pruebas!A6</f>
        <v>12/08/2023</v>
      </c>
      <c r="C6" t="str">
        <f>Pruebas!C6</f>
        <v>Everton FC</v>
      </c>
      <c r="D6" t="str">
        <f>Pruebas!E6</f>
        <v>Fulham FC</v>
      </c>
      <c r="H6" t="str">
        <v>Brighton &amp; Hove Albion</v>
      </c>
    </row>
    <row r="7" spans="1:16" x14ac:dyDescent="0.25">
      <c r="A7" s="8">
        <v>1</v>
      </c>
      <c r="B7" t="str">
        <f>Pruebas!A7</f>
        <v>12/08/2023</v>
      </c>
      <c r="C7" t="str">
        <f>Pruebas!C7</f>
        <v>Sheffield United</v>
      </c>
      <c r="D7" t="str">
        <f>Pruebas!E7</f>
        <v>Crystal Palace</v>
      </c>
      <c r="H7" t="str">
        <v>Everton FC</v>
      </c>
      <c r="L7" t="s">
        <v>35</v>
      </c>
      <c r="M7" t="s">
        <v>39</v>
      </c>
      <c r="O7" t="s">
        <v>52</v>
      </c>
    </row>
    <row r="8" spans="1:16" x14ac:dyDescent="0.25">
      <c r="A8" s="8">
        <v>1</v>
      </c>
      <c r="B8" t="str">
        <f>Pruebas!A8</f>
        <v>12/08/2023</v>
      </c>
      <c r="C8" t="str">
        <f>Pruebas!C8</f>
        <v>Newcastle United</v>
      </c>
      <c r="D8" t="str">
        <f>Pruebas!E8</f>
        <v>Aston Villa</v>
      </c>
      <c r="H8" t="str">
        <v>Sheffield United</v>
      </c>
      <c r="L8" t="s">
        <v>12</v>
      </c>
      <c r="M8" t="s">
        <v>53</v>
      </c>
    </row>
    <row r="9" spans="1:16" x14ac:dyDescent="0.25">
      <c r="A9" s="8">
        <v>1</v>
      </c>
      <c r="B9" t="str">
        <f>Pruebas!A9</f>
        <v>13/08/2023</v>
      </c>
      <c r="C9" t="str">
        <f>Pruebas!C9</f>
        <v>Brentford FC</v>
      </c>
      <c r="D9" t="str">
        <f>Pruebas!E9</f>
        <v>Tottenham Hotspur</v>
      </c>
      <c r="H9" t="str">
        <v>Newcastle United</v>
      </c>
      <c r="L9" t="s">
        <v>13</v>
      </c>
      <c r="M9" t="s">
        <v>55</v>
      </c>
      <c r="O9" t="s">
        <v>42</v>
      </c>
    </row>
    <row r="10" spans="1:16" x14ac:dyDescent="0.25">
      <c r="A10" s="8">
        <v>1</v>
      </c>
      <c r="B10" t="str">
        <f>Pruebas!A10</f>
        <v>13/08/2023</v>
      </c>
      <c r="C10" t="str">
        <f>Pruebas!C10</f>
        <v>Chelsea FC</v>
      </c>
      <c r="D10" t="str">
        <f>Pruebas!E10</f>
        <v>Liverpool FC</v>
      </c>
      <c r="H10" t="str">
        <v>Brentford FC</v>
      </c>
      <c r="L10" t="s">
        <v>14</v>
      </c>
      <c r="M10" t="s">
        <v>56</v>
      </c>
      <c r="O10" t="s">
        <v>43</v>
      </c>
      <c r="P10">
        <v>3</v>
      </c>
    </row>
    <row r="11" spans="1:16" x14ac:dyDescent="0.25">
      <c r="A11" s="8">
        <v>1</v>
      </c>
      <c r="B11" t="str">
        <f>Pruebas!A11</f>
        <v>14/08/2023</v>
      </c>
      <c r="C11" t="str">
        <f>Pruebas!C11</f>
        <v>Manchester United</v>
      </c>
      <c r="D11" t="str">
        <f>Pruebas!E11</f>
        <v>Wolverhampton Wanderers</v>
      </c>
      <c r="H11" t="str">
        <v>Chelsea FC</v>
      </c>
      <c r="L11" t="s">
        <v>15</v>
      </c>
      <c r="M11" t="s">
        <v>58</v>
      </c>
      <c r="O11" t="s">
        <v>44</v>
      </c>
      <c r="P11">
        <v>1</v>
      </c>
    </row>
    <row r="12" spans="1:16" x14ac:dyDescent="0.25">
      <c r="A12" s="11">
        <v>2</v>
      </c>
      <c r="B12" t="str">
        <f>Pruebas!A12</f>
        <v>18/08/2023</v>
      </c>
      <c r="C12" t="str">
        <f>Pruebas!C12</f>
        <v>Nottingham Forest</v>
      </c>
      <c r="D12" t="str">
        <f>Pruebas!E12</f>
        <v>Sheffield United</v>
      </c>
      <c r="H12" t="str">
        <v>Manchester United</v>
      </c>
      <c r="L12" t="s">
        <v>16</v>
      </c>
      <c r="M12" t="s">
        <v>60</v>
      </c>
      <c r="O12" t="s">
        <v>45</v>
      </c>
      <c r="P12">
        <v>0</v>
      </c>
    </row>
    <row r="13" spans="1:16" x14ac:dyDescent="0.25">
      <c r="A13" s="11">
        <v>2</v>
      </c>
      <c r="B13" t="str">
        <f>Pruebas!A13</f>
        <v>19/08/2023</v>
      </c>
      <c r="C13" t="str">
        <f>Pruebas!C13</f>
        <v>Luton Town</v>
      </c>
      <c r="D13" t="str">
        <f>Pruebas!E13</f>
        <v>Burnley FC</v>
      </c>
      <c r="H13" t="str">
        <v>Nottingham Forest</v>
      </c>
      <c r="L13" t="s">
        <v>17</v>
      </c>
      <c r="M13" t="s">
        <v>61</v>
      </c>
    </row>
    <row r="14" spans="1:16" x14ac:dyDescent="0.25">
      <c r="A14" s="11">
        <v>2</v>
      </c>
      <c r="B14" t="str">
        <f>Pruebas!A14</f>
        <v>19/08/2023</v>
      </c>
      <c r="C14" t="str">
        <f>Pruebas!C14</f>
        <v>Fulham FC</v>
      </c>
      <c r="D14" t="str">
        <f>Pruebas!E14</f>
        <v>Brentford FC</v>
      </c>
      <c r="H14" t="str">
        <v>Luton Town</v>
      </c>
      <c r="L14" t="s">
        <v>18</v>
      </c>
      <c r="M14" t="s">
        <v>62</v>
      </c>
    </row>
    <row r="15" spans="1:16" x14ac:dyDescent="0.25">
      <c r="A15" s="11">
        <v>2</v>
      </c>
      <c r="B15" t="str">
        <f>Pruebas!A15</f>
        <v>19/08/2023</v>
      </c>
      <c r="C15" t="str">
        <f>Pruebas!C15</f>
        <v>Liverpool FC</v>
      </c>
      <c r="D15" t="str">
        <f>Pruebas!E15</f>
        <v>AFC Bournemouth</v>
      </c>
      <c r="H15" t="str">
        <v>Fulham FC</v>
      </c>
      <c r="L15" t="s">
        <v>19</v>
      </c>
      <c r="M15" t="s">
        <v>63</v>
      </c>
    </row>
    <row r="16" spans="1:16" x14ac:dyDescent="0.25">
      <c r="A16" s="11">
        <v>2</v>
      </c>
      <c r="B16" t="str">
        <f>Pruebas!A16</f>
        <v>19/08/2023</v>
      </c>
      <c r="C16" t="str">
        <f>Pruebas!C16</f>
        <v>Wolverhampton Wanderers</v>
      </c>
      <c r="D16" t="str">
        <f>Pruebas!E16</f>
        <v>Brighton &amp; Hove Albion</v>
      </c>
      <c r="H16" t="str">
        <v>Liverpool FC</v>
      </c>
      <c r="L16" t="s">
        <v>20</v>
      </c>
      <c r="M16" t="s">
        <v>64</v>
      </c>
    </row>
    <row r="17" spans="1:13" x14ac:dyDescent="0.25">
      <c r="A17" s="11">
        <v>2</v>
      </c>
      <c r="B17" t="str">
        <f>Pruebas!A17</f>
        <v>19/08/2023</v>
      </c>
      <c r="C17" t="str">
        <f>Pruebas!C17</f>
        <v>Tottenham Hotspur</v>
      </c>
      <c r="D17" t="str">
        <f>Pruebas!E17</f>
        <v>Manchester United</v>
      </c>
      <c r="H17" t="str">
        <v>Wolverhampton Wanderers</v>
      </c>
      <c r="L17" t="s">
        <v>21</v>
      </c>
      <c r="M17" t="s">
        <v>65</v>
      </c>
    </row>
    <row r="18" spans="1:13" x14ac:dyDescent="0.25">
      <c r="A18" s="11">
        <v>2</v>
      </c>
      <c r="B18" t="str">
        <f>Pruebas!A18</f>
        <v>19/08/2023</v>
      </c>
      <c r="C18" t="str">
        <f>Pruebas!C18</f>
        <v>Manchester City</v>
      </c>
      <c r="D18" t="str">
        <f>Pruebas!E18</f>
        <v>Newcastle United</v>
      </c>
      <c r="H18" t="str">
        <v>Tottenham Hotspur</v>
      </c>
      <c r="L18" t="s">
        <v>22</v>
      </c>
      <c r="M18" t="s">
        <v>66</v>
      </c>
    </row>
    <row r="19" spans="1:13" x14ac:dyDescent="0.25">
      <c r="A19" s="11">
        <v>2</v>
      </c>
      <c r="B19" t="str">
        <f>Pruebas!A19</f>
        <v>20/08/2023</v>
      </c>
      <c r="C19" t="str">
        <f>Pruebas!C19</f>
        <v>Aston Villa</v>
      </c>
      <c r="D19" t="str">
        <f>Pruebas!E19</f>
        <v>Everton FC</v>
      </c>
      <c r="H19" t="str">
        <v>Manchester City</v>
      </c>
      <c r="L19" t="s">
        <v>23</v>
      </c>
      <c r="M19" t="s">
        <v>67</v>
      </c>
    </row>
    <row r="20" spans="1:13" x14ac:dyDescent="0.25">
      <c r="A20" s="11">
        <v>2</v>
      </c>
      <c r="B20" t="str">
        <f>Pruebas!A20</f>
        <v>20/08/2023</v>
      </c>
      <c r="C20" t="str">
        <f>Pruebas!C20</f>
        <v>West Ham United</v>
      </c>
      <c r="D20" t="str">
        <f>Pruebas!E20</f>
        <v>Chelsea FC</v>
      </c>
      <c r="H20" t="str">
        <v>Aston Villa</v>
      </c>
      <c r="L20" t="s">
        <v>24</v>
      </c>
      <c r="M20" t="s">
        <v>68</v>
      </c>
    </row>
    <row r="21" spans="1:13" x14ac:dyDescent="0.25">
      <c r="A21" s="11">
        <v>2</v>
      </c>
      <c r="B21" t="str">
        <f>Pruebas!A21</f>
        <v>21/08/2023</v>
      </c>
      <c r="C21" t="str">
        <f>Pruebas!C21</f>
        <v>Crystal Palace</v>
      </c>
      <c r="D21" t="str">
        <f>Pruebas!E21</f>
        <v>Arsenal FC</v>
      </c>
      <c r="H21" t="str">
        <v>West Ham United</v>
      </c>
      <c r="L21" t="s">
        <v>25</v>
      </c>
      <c r="M21" t="s">
        <v>69</v>
      </c>
    </row>
    <row r="22" spans="1:13" x14ac:dyDescent="0.25">
      <c r="A22" s="8">
        <v>3</v>
      </c>
      <c r="B22" t="str">
        <f>Pruebas!A22</f>
        <v>25/08/2023</v>
      </c>
      <c r="C22" t="str">
        <f>Pruebas!C22</f>
        <v>Chelsea FC</v>
      </c>
      <c r="D22" t="str">
        <f>Pruebas!E22</f>
        <v>Luton Town</v>
      </c>
      <c r="H22" t="str">
        <v>Crystal Palace</v>
      </c>
      <c r="L22" t="s">
        <v>26</v>
      </c>
      <c r="M22" t="s">
        <v>71</v>
      </c>
    </row>
    <row r="23" spans="1:13" x14ac:dyDescent="0.25">
      <c r="A23" s="8">
        <v>3</v>
      </c>
      <c r="B23" t="str">
        <f>Pruebas!A23</f>
        <v>26/08/2023</v>
      </c>
      <c r="C23" t="str">
        <f>Pruebas!C23</f>
        <v>AFC Bournemouth</v>
      </c>
      <c r="D23" t="str">
        <f>Pruebas!E23</f>
        <v>Tottenham Hotspur</v>
      </c>
      <c r="L23" t="s">
        <v>27</v>
      </c>
      <c r="M23" t="s">
        <v>72</v>
      </c>
    </row>
    <row r="24" spans="1:13" x14ac:dyDescent="0.25">
      <c r="A24" s="8">
        <v>3</v>
      </c>
      <c r="B24" t="str">
        <f>Pruebas!A24</f>
        <v>26/08/2023</v>
      </c>
      <c r="C24" t="str">
        <f>Pruebas!C24</f>
        <v>Arsenal FC</v>
      </c>
      <c r="D24" t="str">
        <f>Pruebas!E24</f>
        <v>Fulham FC</v>
      </c>
      <c r="L24" t="s">
        <v>28</v>
      </c>
      <c r="M24" t="s">
        <v>73</v>
      </c>
    </row>
    <row r="25" spans="1:13" x14ac:dyDescent="0.25">
      <c r="A25" s="8">
        <v>3</v>
      </c>
      <c r="B25" t="str">
        <f>Pruebas!A25</f>
        <v>26/08/2023</v>
      </c>
      <c r="C25" t="str">
        <f>Pruebas!C25</f>
        <v>Brentford FC</v>
      </c>
      <c r="D25" t="str">
        <f>Pruebas!E25</f>
        <v>Crystal Palace</v>
      </c>
      <c r="L25" t="s">
        <v>29</v>
      </c>
      <c r="M25" t="s">
        <v>74</v>
      </c>
    </row>
    <row r="26" spans="1:13" x14ac:dyDescent="0.25">
      <c r="A26" s="8">
        <v>3</v>
      </c>
      <c r="B26" t="str">
        <f>Pruebas!A26</f>
        <v>26/08/2023</v>
      </c>
      <c r="C26" t="str">
        <f>Pruebas!C26</f>
        <v>Everton FC</v>
      </c>
      <c r="D26" t="str">
        <f>Pruebas!E26</f>
        <v>Wolverhampton Wanderers</v>
      </c>
      <c r="L26" t="s">
        <v>30</v>
      </c>
      <c r="M26" t="s">
        <v>75</v>
      </c>
    </row>
    <row r="27" spans="1:13" x14ac:dyDescent="0.25">
      <c r="A27" s="8">
        <v>3</v>
      </c>
      <c r="B27" t="str">
        <f>Pruebas!A27</f>
        <v>26/08/2023</v>
      </c>
      <c r="C27" t="str">
        <f>Pruebas!C27</f>
        <v>Manchester United</v>
      </c>
      <c r="D27" t="str">
        <f>Pruebas!E27</f>
        <v>Nottingham Forest</v>
      </c>
      <c r="L27" t="s">
        <v>31</v>
      </c>
      <c r="M27" t="s">
        <v>76</v>
      </c>
    </row>
    <row r="28" spans="1:13" x14ac:dyDescent="0.25">
      <c r="A28" s="8">
        <v>3</v>
      </c>
      <c r="B28" t="str">
        <f>Pruebas!A28</f>
        <v>26/08/2023</v>
      </c>
      <c r="C28" t="str">
        <f>Pruebas!C28</f>
        <v>Brighton &amp; Hove Albion</v>
      </c>
      <c r="D28" t="str">
        <f>Pruebas!E28</f>
        <v>West Ham United</v>
      </c>
    </row>
    <row r="29" spans="1:13" x14ac:dyDescent="0.25">
      <c r="A29" s="8">
        <v>3</v>
      </c>
      <c r="B29" t="str">
        <f>Pruebas!A29</f>
        <v>27/08/2023</v>
      </c>
      <c r="C29" t="str">
        <f>Pruebas!C29</f>
        <v>Burnley FC</v>
      </c>
      <c r="D29" t="str">
        <f>Pruebas!E29</f>
        <v>Aston Villa</v>
      </c>
    </row>
    <row r="30" spans="1:13" x14ac:dyDescent="0.25">
      <c r="A30" s="8">
        <v>3</v>
      </c>
      <c r="B30" t="str">
        <f>Pruebas!A30</f>
        <v>27/08/2023</v>
      </c>
      <c r="C30" t="str">
        <f>Pruebas!C30</f>
        <v>Sheffield United</v>
      </c>
      <c r="D30" t="str">
        <f>Pruebas!E30</f>
        <v>Manchester City</v>
      </c>
    </row>
    <row r="31" spans="1:13" x14ac:dyDescent="0.25">
      <c r="A31" s="8">
        <v>3</v>
      </c>
      <c r="B31" t="str">
        <f>Pruebas!A31</f>
        <v>27/08/2023</v>
      </c>
      <c r="C31" t="str">
        <f>Pruebas!C31</f>
        <v>Newcastle United</v>
      </c>
      <c r="D31" t="str">
        <f>Pruebas!E31</f>
        <v>Liverpool FC</v>
      </c>
    </row>
    <row r="32" spans="1:13" x14ac:dyDescent="0.25">
      <c r="A32" s="11">
        <v>4</v>
      </c>
      <c r="B32" t="str">
        <f>Pruebas!A32</f>
        <v>01/09/2023</v>
      </c>
      <c r="C32" t="str">
        <f>Pruebas!C32</f>
        <v>Luton Town</v>
      </c>
      <c r="D32" t="str">
        <f>Pruebas!E32</f>
        <v>West Ham United</v>
      </c>
    </row>
    <row r="33" spans="1:4" x14ac:dyDescent="0.25">
      <c r="A33" s="11">
        <v>4</v>
      </c>
      <c r="B33" t="str">
        <f>Pruebas!A33</f>
        <v>02/09/2023</v>
      </c>
      <c r="C33" t="str">
        <f>Pruebas!C33</f>
        <v>Sheffield United</v>
      </c>
      <c r="D33" t="str">
        <f>Pruebas!E33</f>
        <v>Everton FC</v>
      </c>
    </row>
    <row r="34" spans="1:4" x14ac:dyDescent="0.25">
      <c r="A34" s="11">
        <v>4</v>
      </c>
      <c r="B34" t="str">
        <f>Pruebas!A34</f>
        <v>02/09/2023</v>
      </c>
      <c r="C34" t="str">
        <f>Pruebas!C34</f>
        <v>Brentford FC</v>
      </c>
      <c r="D34" t="str">
        <f>Pruebas!E34</f>
        <v>AFC Bournemouth</v>
      </c>
    </row>
    <row r="35" spans="1:4" x14ac:dyDescent="0.25">
      <c r="A35" s="11">
        <v>4</v>
      </c>
      <c r="B35" t="str">
        <f>Pruebas!A35</f>
        <v>02/09/2023</v>
      </c>
      <c r="C35" t="str">
        <f>Pruebas!C35</f>
        <v>Burnley FC</v>
      </c>
      <c r="D35" t="str">
        <f>Pruebas!E35</f>
        <v>Tottenham Hotspur</v>
      </c>
    </row>
    <row r="36" spans="1:4" x14ac:dyDescent="0.25">
      <c r="A36" s="11">
        <v>4</v>
      </c>
      <c r="B36" t="str">
        <f>Pruebas!A36</f>
        <v>02/09/2023</v>
      </c>
      <c r="C36" t="str">
        <f>Pruebas!C36</f>
        <v>Chelsea FC</v>
      </c>
      <c r="D36" t="str">
        <f>Pruebas!E36</f>
        <v>Nottingham Forest</v>
      </c>
    </row>
    <row r="37" spans="1:4" x14ac:dyDescent="0.25">
      <c r="A37" s="11">
        <v>4</v>
      </c>
      <c r="B37" t="str">
        <f>Pruebas!A37</f>
        <v>02/09/2023</v>
      </c>
      <c r="C37" t="str">
        <f>Pruebas!C37</f>
        <v>Manchester City</v>
      </c>
      <c r="D37" t="str">
        <f>Pruebas!E37</f>
        <v>Fulham FC</v>
      </c>
    </row>
    <row r="38" spans="1:4" x14ac:dyDescent="0.25">
      <c r="A38" s="11">
        <v>4</v>
      </c>
      <c r="B38" t="str">
        <f>Pruebas!A38</f>
        <v>02/09/2023</v>
      </c>
      <c r="C38" t="str">
        <f>Pruebas!C38</f>
        <v>Brighton &amp; Hove Albion</v>
      </c>
      <c r="D38" t="str">
        <f>Pruebas!E38</f>
        <v>Newcastle United</v>
      </c>
    </row>
    <row r="39" spans="1:4" x14ac:dyDescent="0.25">
      <c r="A39" s="11">
        <v>4</v>
      </c>
      <c r="B39" t="str">
        <f>Pruebas!A39</f>
        <v>03/09/2023</v>
      </c>
      <c r="C39" t="str">
        <f>Pruebas!C39</f>
        <v>Crystal Palace</v>
      </c>
      <c r="D39" t="str">
        <f>Pruebas!E39</f>
        <v>Wolverhampton Wanderers</v>
      </c>
    </row>
    <row r="40" spans="1:4" x14ac:dyDescent="0.25">
      <c r="A40" s="11">
        <v>4</v>
      </c>
      <c r="B40" t="str">
        <f>Pruebas!A40</f>
        <v>03/09/2023</v>
      </c>
      <c r="C40" t="str">
        <f>Pruebas!C40</f>
        <v>Liverpool FC</v>
      </c>
      <c r="D40" t="str">
        <f>Pruebas!E40</f>
        <v>Aston Villa</v>
      </c>
    </row>
    <row r="41" spans="1:4" x14ac:dyDescent="0.25">
      <c r="A41" s="11">
        <v>4</v>
      </c>
      <c r="B41" t="str">
        <f>Pruebas!A41</f>
        <v>03/09/2023</v>
      </c>
      <c r="C41" t="str">
        <f>Pruebas!C41</f>
        <v>Arsenal FC</v>
      </c>
      <c r="D41" t="str">
        <f>Pruebas!E41</f>
        <v>Manchester United</v>
      </c>
    </row>
    <row r="42" spans="1:4" x14ac:dyDescent="0.25">
      <c r="A42" s="8">
        <v>5</v>
      </c>
      <c r="B42" t="str">
        <f>Pruebas!A42</f>
        <v>16/09/2023</v>
      </c>
      <c r="C42" t="str">
        <f>Pruebas!C42</f>
        <v>Wolverhampton Wanderers</v>
      </c>
      <c r="D42" t="str">
        <f>Pruebas!E42</f>
        <v>Liverpool FC</v>
      </c>
    </row>
    <row r="43" spans="1:4" x14ac:dyDescent="0.25">
      <c r="A43" s="8">
        <v>5</v>
      </c>
      <c r="B43" t="str">
        <f>Pruebas!A43</f>
        <v>16/09/2023</v>
      </c>
      <c r="C43" t="str">
        <f>Pruebas!C43</f>
        <v>Aston Villa</v>
      </c>
      <c r="D43" t="str">
        <f>Pruebas!E43</f>
        <v>Crystal Palace</v>
      </c>
    </row>
    <row r="44" spans="1:4" x14ac:dyDescent="0.25">
      <c r="A44" s="8">
        <v>5</v>
      </c>
      <c r="B44" t="str">
        <f>Pruebas!A44</f>
        <v>16/09/2023</v>
      </c>
      <c r="C44" t="str">
        <f>Pruebas!C44</f>
        <v>Fulham FC</v>
      </c>
      <c r="D44" t="str">
        <f>Pruebas!E44</f>
        <v>Luton Town</v>
      </c>
    </row>
    <row r="45" spans="1:4" x14ac:dyDescent="0.25">
      <c r="A45" s="8">
        <v>5</v>
      </c>
      <c r="B45" t="str">
        <f>Pruebas!A45</f>
        <v>16/09/2023</v>
      </c>
      <c r="C45" t="str">
        <f>Pruebas!C45</f>
        <v>Manchester United</v>
      </c>
      <c r="D45" t="str">
        <f>Pruebas!E45</f>
        <v>Brighton &amp; Hove Albion</v>
      </c>
    </row>
    <row r="46" spans="1:4" x14ac:dyDescent="0.25">
      <c r="A46" s="8">
        <v>5</v>
      </c>
      <c r="B46" t="str">
        <f>Pruebas!A46</f>
        <v>16/09/2023</v>
      </c>
      <c r="C46" t="str">
        <f>Pruebas!C46</f>
        <v>Tottenham Hotspur</v>
      </c>
      <c r="D46" t="str">
        <f>Pruebas!E46</f>
        <v>Sheffield United</v>
      </c>
    </row>
    <row r="47" spans="1:4" x14ac:dyDescent="0.25">
      <c r="A47" s="8">
        <v>5</v>
      </c>
      <c r="B47" t="str">
        <f>Pruebas!A47</f>
        <v>16/09/2023</v>
      </c>
      <c r="C47" t="str">
        <f>Pruebas!C47</f>
        <v>West Ham United</v>
      </c>
      <c r="D47" t="str">
        <f>Pruebas!E47</f>
        <v>Manchester City</v>
      </c>
    </row>
    <row r="48" spans="1:4" x14ac:dyDescent="0.25">
      <c r="A48" s="8">
        <v>5</v>
      </c>
      <c r="B48" t="str">
        <f>Pruebas!A48</f>
        <v>16/09/2023</v>
      </c>
      <c r="C48" t="str">
        <f>Pruebas!C48</f>
        <v>Everton FC</v>
      </c>
      <c r="D48" t="str">
        <f>Pruebas!E48</f>
        <v>Arsenal FC</v>
      </c>
    </row>
    <row r="49" spans="1:4" x14ac:dyDescent="0.25">
      <c r="A49" s="8">
        <v>5</v>
      </c>
      <c r="B49" t="str">
        <f>Pruebas!A49</f>
        <v>17/09/2023</v>
      </c>
      <c r="C49" t="str">
        <f>Pruebas!C49</f>
        <v>AFC Bournemouth</v>
      </c>
      <c r="D49" t="str">
        <f>Pruebas!E49</f>
        <v>Chelsea FC</v>
      </c>
    </row>
    <row r="50" spans="1:4" x14ac:dyDescent="0.25">
      <c r="A50" s="8">
        <v>5</v>
      </c>
      <c r="B50" t="str">
        <f>Pruebas!A50</f>
        <v>17/09/2023</v>
      </c>
      <c r="C50" t="str">
        <f>Pruebas!C50</f>
        <v>Newcastle United</v>
      </c>
      <c r="D50" t="str">
        <f>Pruebas!E50</f>
        <v>Brentford FC</v>
      </c>
    </row>
    <row r="51" spans="1:4" x14ac:dyDescent="0.25">
      <c r="A51" s="8">
        <v>5</v>
      </c>
      <c r="B51" t="str">
        <f>Pruebas!A51</f>
        <v>18/09/2023</v>
      </c>
      <c r="C51" t="str">
        <f>Pruebas!C51</f>
        <v>Nottingham Forest</v>
      </c>
      <c r="D51" t="str">
        <f>Pruebas!E51</f>
        <v>Burnley FC</v>
      </c>
    </row>
    <row r="52" spans="1:4" x14ac:dyDescent="0.25">
      <c r="A52" s="11">
        <v>6</v>
      </c>
      <c r="B52" t="str">
        <f>Pruebas!A52</f>
        <v>23/09/2023</v>
      </c>
      <c r="C52" t="str">
        <f>Pruebas!C52</f>
        <v>Chelsea FC</v>
      </c>
      <c r="D52" t="str">
        <f>Pruebas!E52</f>
        <v>Aston Villa</v>
      </c>
    </row>
    <row r="53" spans="1:4" x14ac:dyDescent="0.25">
      <c r="A53" s="11">
        <v>6</v>
      </c>
      <c r="B53" t="str">
        <f>Pruebas!A53</f>
        <v>23/09/2023</v>
      </c>
      <c r="C53" t="str">
        <f>Pruebas!C53</f>
        <v>Crystal Palace</v>
      </c>
      <c r="D53" t="str">
        <f>Pruebas!E53</f>
        <v>Fulham FC</v>
      </c>
    </row>
    <row r="54" spans="1:4" x14ac:dyDescent="0.25">
      <c r="A54" s="11">
        <v>6</v>
      </c>
      <c r="B54" t="str">
        <f>Pruebas!A54</f>
        <v>23/09/2023</v>
      </c>
      <c r="C54" t="str">
        <f>Pruebas!C54</f>
        <v>Luton Town</v>
      </c>
      <c r="D54" t="str">
        <f>Pruebas!E54</f>
        <v>Wolverhampton Wanderers</v>
      </c>
    </row>
    <row r="55" spans="1:4" x14ac:dyDescent="0.25">
      <c r="A55" s="11">
        <v>6</v>
      </c>
      <c r="B55" t="str">
        <f>Pruebas!A55</f>
        <v>23/09/2023</v>
      </c>
      <c r="C55" t="str">
        <f>Pruebas!C55</f>
        <v>Manchester City</v>
      </c>
      <c r="D55" t="str">
        <f>Pruebas!E55</f>
        <v>Nottingham Forest</v>
      </c>
    </row>
    <row r="56" spans="1:4" x14ac:dyDescent="0.25">
      <c r="A56" s="11">
        <v>6</v>
      </c>
      <c r="B56" t="str">
        <f>Pruebas!A56</f>
        <v>23/09/2023</v>
      </c>
      <c r="C56" t="str">
        <f>Pruebas!C56</f>
        <v>Brentford FC</v>
      </c>
      <c r="D56" t="str">
        <f>Pruebas!E56</f>
        <v>Everton FC</v>
      </c>
    </row>
    <row r="57" spans="1:4" x14ac:dyDescent="0.25">
      <c r="A57" s="11">
        <v>6</v>
      </c>
      <c r="B57" t="str">
        <f>Pruebas!A57</f>
        <v>23/09/2023</v>
      </c>
      <c r="C57" t="str">
        <f>Pruebas!C57</f>
        <v>Burnley FC</v>
      </c>
      <c r="D57" t="str">
        <f>Pruebas!E57</f>
        <v>Manchester United</v>
      </c>
    </row>
    <row r="58" spans="1:4" x14ac:dyDescent="0.25">
      <c r="A58" s="11">
        <v>6</v>
      </c>
      <c r="B58" t="str">
        <f>Pruebas!A58</f>
        <v>24/09/2023</v>
      </c>
      <c r="C58" t="str">
        <f>Pruebas!C58</f>
        <v>Arsenal FC</v>
      </c>
      <c r="D58" t="str">
        <f>Pruebas!E58</f>
        <v>Tottenham Hotspur</v>
      </c>
    </row>
    <row r="59" spans="1:4" x14ac:dyDescent="0.25">
      <c r="A59" s="11">
        <v>6</v>
      </c>
      <c r="B59" t="str">
        <f>Pruebas!A59</f>
        <v>24/09/2023</v>
      </c>
      <c r="C59" t="str">
        <f>Pruebas!C59</f>
        <v>Brighton &amp; Hove Albion</v>
      </c>
      <c r="D59" t="str">
        <f>Pruebas!E59</f>
        <v>AFC Bournemouth</v>
      </c>
    </row>
    <row r="60" spans="1:4" x14ac:dyDescent="0.25">
      <c r="A60" s="11">
        <v>6</v>
      </c>
      <c r="B60" t="str">
        <f>Pruebas!A60</f>
        <v>24/09/2023</v>
      </c>
      <c r="C60" t="str">
        <f>Pruebas!C60</f>
        <v>Liverpool FC</v>
      </c>
      <c r="D60" t="str">
        <f>Pruebas!E60</f>
        <v>West Ham United</v>
      </c>
    </row>
    <row r="61" spans="1:4" x14ac:dyDescent="0.25">
      <c r="A61" s="11">
        <v>6</v>
      </c>
      <c r="B61" t="str">
        <f>Pruebas!A61</f>
        <v>24/09/2023</v>
      </c>
      <c r="C61" t="str">
        <f>Pruebas!C61</f>
        <v>Sheffield United</v>
      </c>
      <c r="D61" t="str">
        <f>Pruebas!E61</f>
        <v>Newcastle United</v>
      </c>
    </row>
    <row r="62" spans="1:4" x14ac:dyDescent="0.25">
      <c r="A62" s="8">
        <v>7</v>
      </c>
      <c r="B62" t="str">
        <f>Pruebas!A62</f>
        <v>30/09/2023</v>
      </c>
      <c r="C62" t="str">
        <f>Pruebas!C62</f>
        <v>Aston Villa</v>
      </c>
      <c r="D62" t="str">
        <f>Pruebas!E62</f>
        <v>Brighton &amp; Hove Albion</v>
      </c>
    </row>
    <row r="63" spans="1:4" x14ac:dyDescent="0.25">
      <c r="A63" s="8">
        <v>7</v>
      </c>
      <c r="B63" t="str">
        <f>Pruebas!A63</f>
        <v>30/09/2023</v>
      </c>
      <c r="C63" t="str">
        <f>Pruebas!C63</f>
        <v>AFC Bournemouth</v>
      </c>
      <c r="D63" t="str">
        <f>Pruebas!E63</f>
        <v>Arsenal FC</v>
      </c>
    </row>
    <row r="64" spans="1:4" x14ac:dyDescent="0.25">
      <c r="A64" s="8">
        <v>7</v>
      </c>
      <c r="B64" t="str">
        <f>Pruebas!A64</f>
        <v>30/09/2023</v>
      </c>
      <c r="C64" t="str">
        <f>Pruebas!C64</f>
        <v>Everton FC</v>
      </c>
      <c r="D64" t="str">
        <f>Pruebas!E64</f>
        <v>Luton Town</v>
      </c>
    </row>
    <row r="65" spans="1:4" x14ac:dyDescent="0.25">
      <c r="A65" s="8">
        <v>7</v>
      </c>
      <c r="B65" t="str">
        <f>Pruebas!A65</f>
        <v>30/09/2023</v>
      </c>
      <c r="C65" t="str">
        <f>Pruebas!C65</f>
        <v>Manchester United</v>
      </c>
      <c r="D65" t="str">
        <f>Pruebas!E65</f>
        <v>Crystal Palace</v>
      </c>
    </row>
    <row r="66" spans="1:4" x14ac:dyDescent="0.25">
      <c r="A66" s="8">
        <v>7</v>
      </c>
      <c r="B66" t="str">
        <f>Pruebas!A66</f>
        <v>30/09/2023</v>
      </c>
      <c r="C66" t="str">
        <f>Pruebas!C66</f>
        <v>Newcastle United</v>
      </c>
      <c r="D66" t="str">
        <f>Pruebas!E66</f>
        <v>Burnley FC</v>
      </c>
    </row>
    <row r="67" spans="1:4" x14ac:dyDescent="0.25">
      <c r="A67" s="8">
        <v>7</v>
      </c>
      <c r="B67" t="str">
        <f>Pruebas!A67</f>
        <v>30/09/2023</v>
      </c>
      <c r="C67" t="str">
        <f>Pruebas!C67</f>
        <v>West Ham United</v>
      </c>
      <c r="D67" t="str">
        <f>Pruebas!E67</f>
        <v>Sheffield United</v>
      </c>
    </row>
    <row r="68" spans="1:4" x14ac:dyDescent="0.25">
      <c r="A68" s="8">
        <v>7</v>
      </c>
      <c r="B68" t="str">
        <f>Pruebas!A68</f>
        <v>30/09/2023</v>
      </c>
      <c r="C68" t="str">
        <f>Pruebas!C68</f>
        <v>Wolverhampton Wanderers</v>
      </c>
      <c r="D68" t="str">
        <f>Pruebas!E68</f>
        <v>Manchester City</v>
      </c>
    </row>
    <row r="69" spans="1:4" x14ac:dyDescent="0.25">
      <c r="A69" s="8">
        <v>7</v>
      </c>
      <c r="B69" t="str">
        <f>Pruebas!A69</f>
        <v>30/09/2023</v>
      </c>
      <c r="C69" t="str">
        <f>Pruebas!C69</f>
        <v>Tottenham Hotspur</v>
      </c>
      <c r="D69" t="str">
        <f>Pruebas!E69</f>
        <v>Liverpool FC</v>
      </c>
    </row>
    <row r="70" spans="1:4" x14ac:dyDescent="0.25">
      <c r="A70" s="8">
        <v>7</v>
      </c>
      <c r="B70" t="str">
        <f>Pruebas!A70</f>
        <v>01/10/2023</v>
      </c>
      <c r="C70" t="str">
        <f>Pruebas!C70</f>
        <v>Nottingham Forest</v>
      </c>
      <c r="D70" t="str">
        <f>Pruebas!E70</f>
        <v>Brentford FC</v>
      </c>
    </row>
    <row r="71" spans="1:4" x14ac:dyDescent="0.25">
      <c r="A71" s="8">
        <v>7</v>
      </c>
      <c r="B71" t="str">
        <f>Pruebas!A71</f>
        <v>02/10/2023</v>
      </c>
      <c r="C71" t="str">
        <f>Pruebas!C71</f>
        <v>Fulham FC</v>
      </c>
      <c r="D71" t="str">
        <f>Pruebas!E71</f>
        <v>Chelsea FC</v>
      </c>
    </row>
    <row r="72" spans="1:4" x14ac:dyDescent="0.25">
      <c r="A72" s="11">
        <v>8</v>
      </c>
      <c r="B72" t="str">
        <f>Pruebas!A72</f>
        <v>07/10/2023</v>
      </c>
      <c r="C72" t="str">
        <f>Pruebas!C72</f>
        <v>Luton Town</v>
      </c>
      <c r="D72" t="str">
        <f>Pruebas!E72</f>
        <v>Tottenham Hotspur</v>
      </c>
    </row>
    <row r="73" spans="1:4" x14ac:dyDescent="0.25">
      <c r="A73" s="11">
        <v>8</v>
      </c>
      <c r="B73" t="str">
        <f>Pruebas!A73</f>
        <v>07/10/2023</v>
      </c>
      <c r="C73" t="str">
        <f>Pruebas!C73</f>
        <v>Burnley FC</v>
      </c>
      <c r="D73" t="str">
        <f>Pruebas!E73</f>
        <v>Chelsea FC</v>
      </c>
    </row>
    <row r="74" spans="1:4" x14ac:dyDescent="0.25">
      <c r="A74" s="11">
        <v>8</v>
      </c>
      <c r="B74" t="str">
        <f>Pruebas!A74</f>
        <v>07/10/2023</v>
      </c>
      <c r="C74" t="str">
        <f>Pruebas!C74</f>
        <v>Everton FC</v>
      </c>
      <c r="D74" t="str">
        <f>Pruebas!E74</f>
        <v>AFC Bournemouth</v>
      </c>
    </row>
    <row r="75" spans="1:4" x14ac:dyDescent="0.25">
      <c r="A75" s="11">
        <v>8</v>
      </c>
      <c r="B75" t="str">
        <f>Pruebas!A75</f>
        <v>07/10/2023</v>
      </c>
      <c r="C75" t="str">
        <f>Pruebas!C75</f>
        <v>Fulham FC</v>
      </c>
      <c r="D75" t="str">
        <f>Pruebas!E75</f>
        <v>Sheffield United</v>
      </c>
    </row>
    <row r="76" spans="1:4" x14ac:dyDescent="0.25">
      <c r="A76" s="11">
        <v>8</v>
      </c>
      <c r="B76" t="str">
        <f>Pruebas!A76</f>
        <v>07/10/2023</v>
      </c>
      <c r="C76" t="str">
        <f>Pruebas!C76</f>
        <v>Manchester United</v>
      </c>
      <c r="D76" t="str">
        <f>Pruebas!E76</f>
        <v>Brentford FC</v>
      </c>
    </row>
    <row r="77" spans="1:4" x14ac:dyDescent="0.25">
      <c r="A77" s="11">
        <v>8</v>
      </c>
      <c r="B77" t="str">
        <f>Pruebas!A77</f>
        <v>07/10/2023</v>
      </c>
      <c r="C77" t="str">
        <f>Pruebas!C77</f>
        <v>Wolverhampton Wanderers</v>
      </c>
      <c r="D77" t="str">
        <f>Pruebas!E77</f>
        <v>Aston Villa</v>
      </c>
    </row>
    <row r="78" spans="1:4" x14ac:dyDescent="0.25">
      <c r="A78" s="11">
        <v>8</v>
      </c>
      <c r="B78" t="str">
        <f>Pruebas!A78</f>
        <v>07/10/2023</v>
      </c>
      <c r="C78" t="str">
        <f>Pruebas!C78</f>
        <v>Crystal Palace</v>
      </c>
      <c r="D78" t="str">
        <f>Pruebas!E78</f>
        <v>Nottingham Forest</v>
      </c>
    </row>
    <row r="79" spans="1:4" x14ac:dyDescent="0.25">
      <c r="A79" s="11">
        <v>8</v>
      </c>
      <c r="B79" t="str">
        <f>Pruebas!A79</f>
        <v>08/10/2023</v>
      </c>
      <c r="C79" t="str">
        <f>Pruebas!C79</f>
        <v>Brighton &amp; Hove Albion</v>
      </c>
      <c r="D79" t="str">
        <f>Pruebas!E79</f>
        <v>Liverpool FC</v>
      </c>
    </row>
    <row r="80" spans="1:4" x14ac:dyDescent="0.25">
      <c r="A80" s="11">
        <v>8</v>
      </c>
      <c r="B80" t="str">
        <f>Pruebas!A80</f>
        <v>08/10/2023</v>
      </c>
      <c r="C80" t="str">
        <f>Pruebas!C80</f>
        <v>West Ham United</v>
      </c>
      <c r="D80" t="str">
        <f>Pruebas!E80</f>
        <v>Newcastle United</v>
      </c>
    </row>
    <row r="81" spans="1:4" x14ac:dyDescent="0.25">
      <c r="A81" s="11">
        <v>8</v>
      </c>
      <c r="B81" t="str">
        <f>Pruebas!A81</f>
        <v>08/10/2023</v>
      </c>
      <c r="C81" t="str">
        <f>Pruebas!C81</f>
        <v>Arsenal FC</v>
      </c>
      <c r="D81" t="str">
        <f>Pruebas!E81</f>
        <v>Manchester City</v>
      </c>
    </row>
    <row r="82" spans="1:4" x14ac:dyDescent="0.25">
      <c r="A82" s="8">
        <v>9</v>
      </c>
      <c r="B82" t="str">
        <f>Pruebas!A82</f>
        <v>21/10/2023</v>
      </c>
      <c r="C82" t="str">
        <f>Pruebas!C82</f>
        <v>Liverpool FC</v>
      </c>
      <c r="D82" t="str">
        <f>Pruebas!E82</f>
        <v>Everton FC</v>
      </c>
    </row>
    <row r="83" spans="1:4" x14ac:dyDescent="0.25">
      <c r="A83" s="8">
        <v>9</v>
      </c>
      <c r="B83" t="str">
        <f>Pruebas!A83</f>
        <v>21/10/2023</v>
      </c>
      <c r="C83" t="str">
        <f>Pruebas!C83</f>
        <v>AFC Bournemouth</v>
      </c>
      <c r="D83" t="str">
        <f>Pruebas!E83</f>
        <v>Wolverhampton Wanderers</v>
      </c>
    </row>
    <row r="84" spans="1:4" x14ac:dyDescent="0.25">
      <c r="A84" s="8">
        <v>9</v>
      </c>
      <c r="B84" t="str">
        <f>Pruebas!A84</f>
        <v>21/10/2023</v>
      </c>
      <c r="C84" t="str">
        <f>Pruebas!C84</f>
        <v>Brentford FC</v>
      </c>
      <c r="D84" t="str">
        <f>Pruebas!E84</f>
        <v>Burnley FC</v>
      </c>
    </row>
    <row r="85" spans="1:4" x14ac:dyDescent="0.25">
      <c r="A85" s="8">
        <v>9</v>
      </c>
      <c r="B85" t="str">
        <f>Pruebas!A85</f>
        <v>21/10/2023</v>
      </c>
      <c r="C85" t="str">
        <f>Pruebas!C85</f>
        <v>Manchester City</v>
      </c>
      <c r="D85" t="str">
        <f>Pruebas!E85</f>
        <v>Brighton &amp; Hove Albion</v>
      </c>
    </row>
    <row r="86" spans="1:4" x14ac:dyDescent="0.25">
      <c r="A86" s="8">
        <v>9</v>
      </c>
      <c r="B86" t="str">
        <f>Pruebas!A86</f>
        <v>21/10/2023</v>
      </c>
      <c r="C86" t="str">
        <f>Pruebas!C86</f>
        <v>Newcastle United</v>
      </c>
      <c r="D86" t="str">
        <f>Pruebas!E86</f>
        <v>Crystal Palace</v>
      </c>
    </row>
    <row r="87" spans="1:4" x14ac:dyDescent="0.25">
      <c r="A87" s="8">
        <v>9</v>
      </c>
      <c r="B87" t="str">
        <f>Pruebas!A87</f>
        <v>21/10/2023</v>
      </c>
      <c r="C87" t="str">
        <f>Pruebas!C87</f>
        <v>Nottingham Forest</v>
      </c>
      <c r="D87" t="str">
        <f>Pruebas!E87</f>
        <v>Luton Town</v>
      </c>
    </row>
    <row r="88" spans="1:4" x14ac:dyDescent="0.25">
      <c r="A88" s="8">
        <v>9</v>
      </c>
      <c r="B88" t="str">
        <f>Pruebas!A88</f>
        <v>21/10/2023</v>
      </c>
      <c r="C88" t="str">
        <f>Pruebas!C88</f>
        <v>Chelsea FC</v>
      </c>
      <c r="D88" t="str">
        <f>Pruebas!E88</f>
        <v>Arsenal FC</v>
      </c>
    </row>
    <row r="89" spans="1:4" x14ac:dyDescent="0.25">
      <c r="A89" s="8">
        <v>9</v>
      </c>
      <c r="B89" t="str">
        <f>Pruebas!A89</f>
        <v>22/10/2023</v>
      </c>
      <c r="C89" t="str">
        <f>Pruebas!C89</f>
        <v>Sheffield United</v>
      </c>
      <c r="D89" t="str">
        <f>Pruebas!E89</f>
        <v>Manchester United</v>
      </c>
    </row>
    <row r="90" spans="1:4" x14ac:dyDescent="0.25">
      <c r="A90" s="8">
        <v>9</v>
      </c>
      <c r="B90" t="str">
        <f>Pruebas!A90</f>
        <v>22/10/2023</v>
      </c>
      <c r="C90" t="str">
        <f>Pruebas!C90</f>
        <v>Aston Villa</v>
      </c>
      <c r="D90" t="str">
        <f>Pruebas!E90</f>
        <v>West Ham United</v>
      </c>
    </row>
    <row r="91" spans="1:4" x14ac:dyDescent="0.25">
      <c r="A91" s="8">
        <v>9</v>
      </c>
      <c r="B91" t="str">
        <f>Pruebas!A91</f>
        <v>23/10/2023</v>
      </c>
      <c r="C91" t="str">
        <f>Pruebas!C91</f>
        <v>Tottenham Hotspur</v>
      </c>
      <c r="D91" t="str">
        <f>Pruebas!E91</f>
        <v>Fulham FC</v>
      </c>
    </row>
    <row r="92" spans="1:4" x14ac:dyDescent="0.25">
      <c r="A92" s="11">
        <v>10</v>
      </c>
      <c r="B92" t="str">
        <f>Pruebas!A92</f>
        <v>27/10/2023</v>
      </c>
      <c r="C92" t="str">
        <f>Pruebas!C92</f>
        <v>Crystal Palace</v>
      </c>
      <c r="D92" t="str">
        <f>Pruebas!E92</f>
        <v>Tottenham Hotspur</v>
      </c>
    </row>
    <row r="93" spans="1:4" x14ac:dyDescent="0.25">
      <c r="A93" s="11">
        <v>10</v>
      </c>
      <c r="B93" t="str">
        <f>Pruebas!A93</f>
        <v>28/10/2023</v>
      </c>
      <c r="C93" t="str">
        <f>Pruebas!C93</f>
        <v>Chelsea FC</v>
      </c>
      <c r="D93" t="str">
        <f>Pruebas!E93</f>
        <v>Brentford FC</v>
      </c>
    </row>
    <row r="94" spans="1:4" x14ac:dyDescent="0.25">
      <c r="A94" s="11">
        <v>10</v>
      </c>
      <c r="B94" t="str">
        <f>Pruebas!A94</f>
        <v>28/10/2023</v>
      </c>
      <c r="C94" t="str">
        <f>Pruebas!C94</f>
        <v>AFC Bournemouth</v>
      </c>
      <c r="D94" t="str">
        <f>Pruebas!E94</f>
        <v>Burnley FC</v>
      </c>
    </row>
    <row r="95" spans="1:4" x14ac:dyDescent="0.25">
      <c r="A95" s="11">
        <v>10</v>
      </c>
      <c r="B95" t="str">
        <f>Pruebas!A95</f>
        <v>28/10/2023</v>
      </c>
      <c r="C95" t="str">
        <f>Pruebas!C95</f>
        <v>Arsenal FC</v>
      </c>
      <c r="D95" t="str">
        <f>Pruebas!E95</f>
        <v>Sheffield United</v>
      </c>
    </row>
    <row r="96" spans="1:4" x14ac:dyDescent="0.25">
      <c r="A96" s="11">
        <v>10</v>
      </c>
      <c r="B96" t="str">
        <f>Pruebas!A96</f>
        <v>28/10/2023</v>
      </c>
      <c r="C96" t="str">
        <f>Pruebas!C96</f>
        <v>Aston Villa</v>
      </c>
      <c r="D96" t="str">
        <f>Pruebas!E96</f>
        <v>Luton Town</v>
      </c>
    </row>
    <row r="97" spans="1:4" x14ac:dyDescent="0.25">
      <c r="A97" s="11">
        <v>10</v>
      </c>
      <c r="B97" t="str">
        <f>Pruebas!A97</f>
        <v>28/10/2023</v>
      </c>
      <c r="C97" t="str">
        <f>Pruebas!C97</f>
        <v>Wolverhampton Wanderers</v>
      </c>
      <c r="D97" t="str">
        <f>Pruebas!E97</f>
        <v>Newcastle United</v>
      </c>
    </row>
    <row r="98" spans="1:4" x14ac:dyDescent="0.25">
      <c r="A98" s="11">
        <v>10</v>
      </c>
      <c r="B98" t="str">
        <f>Pruebas!A98</f>
        <v>29/10/2023</v>
      </c>
      <c r="C98" t="str">
        <f>Pruebas!C98</f>
        <v>West Ham United</v>
      </c>
      <c r="D98" t="str">
        <f>Pruebas!E98</f>
        <v>Everton FC</v>
      </c>
    </row>
    <row r="99" spans="1:4" x14ac:dyDescent="0.25">
      <c r="A99" s="11">
        <v>10</v>
      </c>
      <c r="B99" t="str">
        <f>Pruebas!A99</f>
        <v>29/10/2023</v>
      </c>
      <c r="C99" t="str">
        <f>Pruebas!C99</f>
        <v>Brighton &amp; Hove Albion</v>
      </c>
      <c r="D99" t="str">
        <f>Pruebas!E99</f>
        <v>Fulham FC</v>
      </c>
    </row>
    <row r="100" spans="1:4" x14ac:dyDescent="0.25">
      <c r="A100" s="11">
        <v>10</v>
      </c>
      <c r="B100" t="str">
        <f>Pruebas!A100</f>
        <v>29/10/2023</v>
      </c>
      <c r="C100" t="str">
        <f>Pruebas!C100</f>
        <v>Liverpool FC</v>
      </c>
      <c r="D100" t="str">
        <f>Pruebas!E100</f>
        <v>Nottingham Forest</v>
      </c>
    </row>
    <row r="101" spans="1:4" x14ac:dyDescent="0.25">
      <c r="A101" s="11">
        <v>10</v>
      </c>
      <c r="B101" t="str">
        <f>Pruebas!A101</f>
        <v>29/10/2023</v>
      </c>
      <c r="C101" t="str">
        <f>Pruebas!C101</f>
        <v>Manchester United</v>
      </c>
      <c r="D101" t="str">
        <f>Pruebas!E101</f>
        <v>Manchester City</v>
      </c>
    </row>
    <row r="102" spans="1:4" x14ac:dyDescent="0.25">
      <c r="A102" s="8">
        <v>11</v>
      </c>
      <c r="B102" t="str">
        <f>Pruebas!A102</f>
        <v>04/11/2023</v>
      </c>
      <c r="C102" t="str">
        <f>Pruebas!C102</f>
        <v>Brentford FC</v>
      </c>
      <c r="D102" t="str">
        <f>Pruebas!E102</f>
        <v>West Ham United</v>
      </c>
    </row>
    <row r="103" spans="1:4" x14ac:dyDescent="0.25">
      <c r="A103" s="8">
        <v>11</v>
      </c>
      <c r="B103" t="str">
        <f>Pruebas!A103</f>
        <v>04/11/2023</v>
      </c>
      <c r="C103" t="str">
        <f>Pruebas!C103</f>
        <v>Burnley FC</v>
      </c>
      <c r="D103" t="str">
        <f>Pruebas!E103</f>
        <v>Crystal Palace</v>
      </c>
    </row>
    <row r="104" spans="1:4" x14ac:dyDescent="0.25">
      <c r="A104" s="8">
        <v>11</v>
      </c>
      <c r="B104" t="str">
        <f>Pruebas!A104</f>
        <v>04/11/2023</v>
      </c>
      <c r="C104" t="str">
        <f>Pruebas!C104</f>
        <v>Everton FC</v>
      </c>
      <c r="D104" t="str">
        <f>Pruebas!E104</f>
        <v>Brighton &amp; Hove Albion</v>
      </c>
    </row>
    <row r="105" spans="1:4" x14ac:dyDescent="0.25">
      <c r="A105" s="8">
        <v>11</v>
      </c>
      <c r="B105" t="str">
        <f>Pruebas!A105</f>
        <v>04/11/2023</v>
      </c>
      <c r="C105" t="str">
        <f>Pruebas!C105</f>
        <v>Fulham FC</v>
      </c>
      <c r="D105" t="str">
        <f>Pruebas!E105</f>
        <v>Manchester United</v>
      </c>
    </row>
    <row r="106" spans="1:4" x14ac:dyDescent="0.25">
      <c r="A106" s="8">
        <v>11</v>
      </c>
      <c r="B106" t="str">
        <f>Pruebas!A106</f>
        <v>04/11/2023</v>
      </c>
      <c r="C106" t="str">
        <f>Pruebas!C106</f>
        <v>Luton Town</v>
      </c>
      <c r="D106" t="str">
        <f>Pruebas!E106</f>
        <v>Liverpool FC</v>
      </c>
    </row>
    <row r="107" spans="1:4" x14ac:dyDescent="0.25">
      <c r="A107" s="8">
        <v>11</v>
      </c>
      <c r="B107" t="str">
        <f>Pruebas!A107</f>
        <v>04/11/2023</v>
      </c>
      <c r="C107" t="str">
        <f>Pruebas!C107</f>
        <v>Manchester City</v>
      </c>
      <c r="D107" t="str">
        <f>Pruebas!E107</f>
        <v>AFC Bournemouth</v>
      </c>
    </row>
    <row r="108" spans="1:4" x14ac:dyDescent="0.25">
      <c r="A108" s="8">
        <v>11</v>
      </c>
      <c r="B108" t="str">
        <f>Pruebas!A108</f>
        <v>04/11/2023</v>
      </c>
      <c r="C108" t="str">
        <f>Pruebas!C108</f>
        <v>Newcastle United</v>
      </c>
      <c r="D108" t="str">
        <f>Pruebas!E108</f>
        <v>Arsenal FC</v>
      </c>
    </row>
    <row r="109" spans="1:4" x14ac:dyDescent="0.25">
      <c r="A109" s="8">
        <v>11</v>
      </c>
      <c r="B109" t="str">
        <f>Pruebas!A109</f>
        <v>04/11/2023</v>
      </c>
      <c r="C109" t="str">
        <f>Pruebas!C109</f>
        <v>Nottingham Forest</v>
      </c>
      <c r="D109" t="str">
        <f>Pruebas!E109</f>
        <v>Aston Villa</v>
      </c>
    </row>
    <row r="110" spans="1:4" x14ac:dyDescent="0.25">
      <c r="A110" s="8">
        <v>11</v>
      </c>
      <c r="B110" t="str">
        <f>Pruebas!A110</f>
        <v>04/11/2023</v>
      </c>
      <c r="C110" t="str">
        <f>Pruebas!C110</f>
        <v>Sheffield United</v>
      </c>
      <c r="D110" t="str">
        <f>Pruebas!E110</f>
        <v>Wolverhampton Wanderers</v>
      </c>
    </row>
    <row r="111" spans="1:4" x14ac:dyDescent="0.25">
      <c r="A111" s="8">
        <v>11</v>
      </c>
      <c r="B111" t="str">
        <f>Pruebas!A111</f>
        <v>04/11/2023</v>
      </c>
      <c r="C111" t="str">
        <f>Pruebas!C111</f>
        <v>Tottenham Hotspur</v>
      </c>
      <c r="D111" t="str">
        <f>Pruebas!E111</f>
        <v>Chelsea FC</v>
      </c>
    </row>
    <row r="112" spans="1:4" x14ac:dyDescent="0.25">
      <c r="A112" s="11">
        <v>12</v>
      </c>
      <c r="B112" t="str">
        <f>Pruebas!A112</f>
        <v>11/11/2023</v>
      </c>
      <c r="C112" t="str">
        <f>Pruebas!C112</f>
        <v>AFC Bournemouth</v>
      </c>
      <c r="D112" t="str">
        <f>Pruebas!E112</f>
        <v>Newcastle United</v>
      </c>
    </row>
    <row r="113" spans="1:4" x14ac:dyDescent="0.25">
      <c r="A113" s="11">
        <v>12</v>
      </c>
      <c r="B113" t="str">
        <f>Pruebas!A113</f>
        <v>11/11/2023</v>
      </c>
      <c r="C113" t="str">
        <f>Pruebas!C113</f>
        <v>Arsenal FC</v>
      </c>
      <c r="D113" t="str">
        <f>Pruebas!E113</f>
        <v>Burnley FC</v>
      </c>
    </row>
    <row r="114" spans="1:4" x14ac:dyDescent="0.25">
      <c r="A114" s="11">
        <v>12</v>
      </c>
      <c r="B114" t="str">
        <f>Pruebas!A114</f>
        <v>11/11/2023</v>
      </c>
      <c r="C114" t="str">
        <f>Pruebas!C114</f>
        <v>Aston Villa</v>
      </c>
      <c r="D114" t="str">
        <f>Pruebas!E114</f>
        <v>Fulham FC</v>
      </c>
    </row>
    <row r="115" spans="1:4" x14ac:dyDescent="0.25">
      <c r="A115" s="11">
        <v>12</v>
      </c>
      <c r="B115" t="str">
        <f>Pruebas!A115</f>
        <v>11/11/2023</v>
      </c>
      <c r="C115" t="str">
        <f>Pruebas!C115</f>
        <v>Brighton &amp; Hove Albion</v>
      </c>
      <c r="D115" t="str">
        <f>Pruebas!E115</f>
        <v>Sheffield United</v>
      </c>
    </row>
    <row r="116" spans="1:4" x14ac:dyDescent="0.25">
      <c r="A116" s="11">
        <v>12</v>
      </c>
      <c r="B116" t="str">
        <f>Pruebas!A116</f>
        <v>11/11/2023</v>
      </c>
      <c r="C116" t="str">
        <f>Pruebas!C116</f>
        <v>Chelsea FC</v>
      </c>
      <c r="D116" t="str">
        <f>Pruebas!E116</f>
        <v>Manchester City</v>
      </c>
    </row>
    <row r="117" spans="1:4" x14ac:dyDescent="0.25">
      <c r="A117" s="11">
        <v>12</v>
      </c>
      <c r="B117" t="str">
        <f>Pruebas!A117</f>
        <v>11/11/2023</v>
      </c>
      <c r="C117" t="str">
        <f>Pruebas!C117</f>
        <v>Crystal Palace</v>
      </c>
      <c r="D117" t="str">
        <f>Pruebas!E117</f>
        <v>Everton FC</v>
      </c>
    </row>
    <row r="118" spans="1:4" x14ac:dyDescent="0.25">
      <c r="A118" s="11">
        <v>12</v>
      </c>
      <c r="B118" t="str">
        <f>Pruebas!A118</f>
        <v>11/11/2023</v>
      </c>
      <c r="C118" t="str">
        <f>Pruebas!C118</f>
        <v>Liverpool FC</v>
      </c>
      <c r="D118" t="str">
        <f>Pruebas!E118</f>
        <v>Brentford FC</v>
      </c>
    </row>
    <row r="119" spans="1:4" x14ac:dyDescent="0.25">
      <c r="A119" s="11">
        <v>12</v>
      </c>
      <c r="B119" t="str">
        <f>Pruebas!A119</f>
        <v>11/11/2023</v>
      </c>
      <c r="C119" t="str">
        <f>Pruebas!C119</f>
        <v>Manchester United</v>
      </c>
      <c r="D119" t="str">
        <f>Pruebas!E119</f>
        <v>Luton Town</v>
      </c>
    </row>
    <row r="120" spans="1:4" x14ac:dyDescent="0.25">
      <c r="A120" s="11">
        <v>12</v>
      </c>
      <c r="B120" t="str">
        <f>Pruebas!A120</f>
        <v>11/11/2023</v>
      </c>
      <c r="C120" t="str">
        <f>Pruebas!C120</f>
        <v>West Ham United</v>
      </c>
      <c r="D120" t="str">
        <f>Pruebas!E120</f>
        <v>Nottingham Forest</v>
      </c>
    </row>
    <row r="121" spans="1:4" x14ac:dyDescent="0.25">
      <c r="A121" s="11">
        <v>12</v>
      </c>
      <c r="B121" t="str">
        <f>Pruebas!A121</f>
        <v>11/11/2023</v>
      </c>
      <c r="C121" t="str">
        <f>Pruebas!C121</f>
        <v>Wolverhampton Wanderers</v>
      </c>
      <c r="D121" t="str">
        <f>Pruebas!E121</f>
        <v>Tottenham Hotspur</v>
      </c>
    </row>
    <row r="122" spans="1:4" x14ac:dyDescent="0.25">
      <c r="A122" s="8">
        <v>13</v>
      </c>
      <c r="B122" t="str">
        <f>Pruebas!A122</f>
        <v>25/11/2023</v>
      </c>
      <c r="C122" t="str">
        <f>Pruebas!C122</f>
        <v>Brentford FC</v>
      </c>
      <c r="D122" t="str">
        <f>Pruebas!E122</f>
        <v>Arsenal FC</v>
      </c>
    </row>
    <row r="123" spans="1:4" x14ac:dyDescent="0.25">
      <c r="A123" s="8">
        <v>13</v>
      </c>
      <c r="B123" t="str">
        <f>Pruebas!A123</f>
        <v>25/11/2023</v>
      </c>
      <c r="C123" t="str">
        <f>Pruebas!C123</f>
        <v>Burnley FC</v>
      </c>
      <c r="D123" t="str">
        <f>Pruebas!E123</f>
        <v>West Ham United</v>
      </c>
    </row>
    <row r="124" spans="1:4" x14ac:dyDescent="0.25">
      <c r="A124" s="8">
        <v>13</v>
      </c>
      <c r="B124" t="str">
        <f>Pruebas!A124</f>
        <v>25/11/2023</v>
      </c>
      <c r="C124" t="str">
        <f>Pruebas!C124</f>
        <v>Everton FC</v>
      </c>
      <c r="D124" t="str">
        <f>Pruebas!E124</f>
        <v>Manchester United</v>
      </c>
    </row>
    <row r="125" spans="1:4" x14ac:dyDescent="0.25">
      <c r="A125" s="8">
        <v>13</v>
      </c>
      <c r="B125" t="str">
        <f>Pruebas!A125</f>
        <v>25/11/2023</v>
      </c>
      <c r="C125" t="str">
        <f>Pruebas!C125</f>
        <v>Fulham FC</v>
      </c>
      <c r="D125" t="str">
        <f>Pruebas!E125</f>
        <v>Wolverhampton Wanderers</v>
      </c>
    </row>
    <row r="126" spans="1:4" x14ac:dyDescent="0.25">
      <c r="A126" s="8">
        <v>13</v>
      </c>
      <c r="B126" t="str">
        <f>Pruebas!A126</f>
        <v>25/11/2023</v>
      </c>
      <c r="C126" t="str">
        <f>Pruebas!C126</f>
        <v>Luton Town</v>
      </c>
      <c r="D126" t="str">
        <f>Pruebas!E126</f>
        <v>Crystal Palace</v>
      </c>
    </row>
    <row r="127" spans="1:4" x14ac:dyDescent="0.25">
      <c r="A127" s="8">
        <v>13</v>
      </c>
      <c r="B127" t="str">
        <f>Pruebas!A127</f>
        <v>25/11/2023</v>
      </c>
      <c r="C127" t="str">
        <f>Pruebas!C127</f>
        <v>Manchester City</v>
      </c>
      <c r="D127" t="str">
        <f>Pruebas!E127</f>
        <v>Liverpool FC</v>
      </c>
    </row>
    <row r="128" spans="1:4" x14ac:dyDescent="0.25">
      <c r="A128" s="8">
        <v>13</v>
      </c>
      <c r="B128" t="str">
        <f>Pruebas!A128</f>
        <v>25/11/2023</v>
      </c>
      <c r="C128" t="str">
        <f>Pruebas!C128</f>
        <v>Newcastle United</v>
      </c>
      <c r="D128" t="str">
        <f>Pruebas!E128</f>
        <v>Chelsea FC</v>
      </c>
    </row>
    <row r="129" spans="1:4" x14ac:dyDescent="0.25">
      <c r="A129" s="8">
        <v>13</v>
      </c>
      <c r="B129" t="str">
        <f>Pruebas!A129</f>
        <v>25/11/2023</v>
      </c>
      <c r="C129" t="str">
        <f>Pruebas!C129</f>
        <v>Nottingham Forest</v>
      </c>
      <c r="D129" t="str">
        <f>Pruebas!E129</f>
        <v>Brighton &amp; Hove Albion</v>
      </c>
    </row>
    <row r="130" spans="1:4" x14ac:dyDescent="0.25">
      <c r="A130" s="8">
        <v>13</v>
      </c>
      <c r="B130" t="str">
        <f>Pruebas!A130</f>
        <v>25/11/2023</v>
      </c>
      <c r="C130" t="str">
        <f>Pruebas!C130</f>
        <v>Sheffield United</v>
      </c>
      <c r="D130" t="str">
        <f>Pruebas!E130</f>
        <v>AFC Bournemouth</v>
      </c>
    </row>
    <row r="131" spans="1:4" x14ac:dyDescent="0.25">
      <c r="A131" s="8">
        <v>13</v>
      </c>
      <c r="B131" t="str">
        <f>Pruebas!A131</f>
        <v>25/11/2023</v>
      </c>
      <c r="C131" t="str">
        <f>Pruebas!C131</f>
        <v>Tottenham Hotspur</v>
      </c>
      <c r="D131" t="str">
        <f>Pruebas!E131</f>
        <v>Aston Villa</v>
      </c>
    </row>
    <row r="132" spans="1:4" x14ac:dyDescent="0.25">
      <c r="A132" s="11">
        <v>14</v>
      </c>
      <c r="B132" t="str">
        <f>Pruebas!A132</f>
        <v>02/12/2023</v>
      </c>
      <c r="C132" t="str">
        <f>Pruebas!C132</f>
        <v>AFC Bournemouth</v>
      </c>
      <c r="D132" t="str">
        <f>Pruebas!E132</f>
        <v>Aston Villa</v>
      </c>
    </row>
    <row r="133" spans="1:4" x14ac:dyDescent="0.25">
      <c r="A133" s="11">
        <v>14</v>
      </c>
      <c r="B133" t="str">
        <f>Pruebas!A133</f>
        <v>02/12/2023</v>
      </c>
      <c r="C133" t="str">
        <f>Pruebas!C133</f>
        <v>Arsenal FC</v>
      </c>
      <c r="D133" t="str">
        <f>Pruebas!E133</f>
        <v>Wolverhampton Wanderers</v>
      </c>
    </row>
    <row r="134" spans="1:4" x14ac:dyDescent="0.25">
      <c r="A134" s="11">
        <v>14</v>
      </c>
      <c r="B134" t="str">
        <f>Pruebas!A134</f>
        <v>02/12/2023</v>
      </c>
      <c r="C134" t="str">
        <f>Pruebas!C134</f>
        <v>Brentford FC</v>
      </c>
      <c r="D134" t="str">
        <f>Pruebas!E134</f>
        <v>Luton Town</v>
      </c>
    </row>
    <row r="135" spans="1:4" x14ac:dyDescent="0.25">
      <c r="A135" s="11">
        <v>14</v>
      </c>
      <c r="B135" t="str">
        <f>Pruebas!A135</f>
        <v>02/12/2023</v>
      </c>
      <c r="C135" t="str">
        <f>Pruebas!C135</f>
        <v>Burnley FC</v>
      </c>
      <c r="D135" t="str">
        <f>Pruebas!E135</f>
        <v>Sheffield United</v>
      </c>
    </row>
    <row r="136" spans="1:4" x14ac:dyDescent="0.25">
      <c r="A136" s="11">
        <v>14</v>
      </c>
      <c r="B136" t="str">
        <f>Pruebas!A136</f>
        <v>02/12/2023</v>
      </c>
      <c r="C136" t="str">
        <f>Pruebas!C136</f>
        <v>Chelsea FC</v>
      </c>
      <c r="D136" t="str">
        <f>Pruebas!E136</f>
        <v>Brighton &amp; Hove Albion</v>
      </c>
    </row>
    <row r="137" spans="1:4" x14ac:dyDescent="0.25">
      <c r="A137" s="11">
        <v>14</v>
      </c>
      <c r="B137" t="str">
        <f>Pruebas!A137</f>
        <v>02/12/2023</v>
      </c>
      <c r="C137" t="str">
        <f>Pruebas!C137</f>
        <v>Liverpool FC</v>
      </c>
      <c r="D137" t="str">
        <f>Pruebas!E137</f>
        <v>Fulham FC</v>
      </c>
    </row>
    <row r="138" spans="1:4" x14ac:dyDescent="0.25">
      <c r="A138" s="11">
        <v>14</v>
      </c>
      <c r="B138" t="str">
        <f>Pruebas!A138</f>
        <v>02/12/2023</v>
      </c>
      <c r="C138" t="str">
        <f>Pruebas!C138</f>
        <v>Manchester City</v>
      </c>
      <c r="D138" t="str">
        <f>Pruebas!E138</f>
        <v>Tottenham Hotspur</v>
      </c>
    </row>
    <row r="139" spans="1:4" x14ac:dyDescent="0.25">
      <c r="A139" s="11">
        <v>14</v>
      </c>
      <c r="B139" t="str">
        <f>Pruebas!A139</f>
        <v>02/12/2023</v>
      </c>
      <c r="C139" t="str">
        <f>Pruebas!C139</f>
        <v>Newcastle United</v>
      </c>
      <c r="D139" t="str">
        <f>Pruebas!E139</f>
        <v>Manchester United</v>
      </c>
    </row>
    <row r="140" spans="1:4" x14ac:dyDescent="0.25">
      <c r="A140" s="11">
        <v>14</v>
      </c>
      <c r="B140" t="str">
        <f>Pruebas!A140</f>
        <v>02/12/2023</v>
      </c>
      <c r="C140" t="str">
        <f>Pruebas!C140</f>
        <v>Nottingham Forest</v>
      </c>
      <c r="D140" t="str">
        <f>Pruebas!E140</f>
        <v>Everton FC</v>
      </c>
    </row>
    <row r="141" spans="1:4" x14ac:dyDescent="0.25">
      <c r="A141" s="11">
        <v>14</v>
      </c>
      <c r="B141" t="str">
        <f>Pruebas!A141</f>
        <v>02/12/2023</v>
      </c>
      <c r="C141" t="str">
        <f>Pruebas!C141</f>
        <v>West Ham United</v>
      </c>
      <c r="D141" t="str">
        <f>Pruebas!E141</f>
        <v>Crystal Palace</v>
      </c>
    </row>
    <row r="142" spans="1:4" x14ac:dyDescent="0.25">
      <c r="A142" s="8">
        <v>15</v>
      </c>
      <c r="B142" t="str">
        <f>Pruebas!A142</f>
        <v>05/12/2023</v>
      </c>
      <c r="C142" t="str">
        <f>Pruebas!C142</f>
        <v>Aston Villa</v>
      </c>
      <c r="D142" t="str">
        <f>Pruebas!E142</f>
        <v>Manchester City</v>
      </c>
    </row>
    <row r="143" spans="1:4" x14ac:dyDescent="0.25">
      <c r="A143" s="8">
        <v>15</v>
      </c>
      <c r="B143" t="str">
        <f>Pruebas!A143</f>
        <v>05/12/2023</v>
      </c>
      <c r="C143" t="str">
        <f>Pruebas!C143</f>
        <v>Brighton &amp; Hove Albion</v>
      </c>
      <c r="D143" t="str">
        <f>Pruebas!E143</f>
        <v>Brentford FC</v>
      </c>
    </row>
    <row r="144" spans="1:4" x14ac:dyDescent="0.25">
      <c r="A144" s="8">
        <v>15</v>
      </c>
      <c r="B144" t="str">
        <f>Pruebas!A144</f>
        <v>05/12/2023</v>
      </c>
      <c r="C144" t="str">
        <f>Pruebas!C144</f>
        <v>Everton FC</v>
      </c>
      <c r="D144" t="str">
        <f>Pruebas!E144</f>
        <v>Newcastle United</v>
      </c>
    </row>
    <row r="145" spans="1:4" x14ac:dyDescent="0.25">
      <c r="A145" s="8">
        <v>15</v>
      </c>
      <c r="B145" t="str">
        <f>Pruebas!A145</f>
        <v>05/12/2023</v>
      </c>
      <c r="C145" t="str">
        <f>Pruebas!C145</f>
        <v>Fulham FC</v>
      </c>
      <c r="D145" t="str">
        <f>Pruebas!E145</f>
        <v>Nottingham Forest</v>
      </c>
    </row>
    <row r="146" spans="1:4" x14ac:dyDescent="0.25">
      <c r="A146" s="8">
        <v>15</v>
      </c>
      <c r="B146" t="str">
        <f>Pruebas!A146</f>
        <v>05/12/2023</v>
      </c>
      <c r="C146" t="str">
        <f>Pruebas!C146</f>
        <v>Luton Town</v>
      </c>
      <c r="D146" t="str">
        <f>Pruebas!E146</f>
        <v>Arsenal FC</v>
      </c>
    </row>
    <row r="147" spans="1:4" x14ac:dyDescent="0.25">
      <c r="A147" s="8">
        <v>15</v>
      </c>
      <c r="B147" t="str">
        <f>Pruebas!A147</f>
        <v>05/12/2023</v>
      </c>
      <c r="C147" t="str">
        <f>Pruebas!C147</f>
        <v>Sheffield United</v>
      </c>
      <c r="D147" t="str">
        <f>Pruebas!E147</f>
        <v>Liverpool FC</v>
      </c>
    </row>
    <row r="148" spans="1:4" x14ac:dyDescent="0.25">
      <c r="A148" s="8">
        <v>15</v>
      </c>
      <c r="B148" t="str">
        <f>Pruebas!A148</f>
        <v>05/12/2023</v>
      </c>
      <c r="C148" t="str">
        <f>Pruebas!C148</f>
        <v>Tottenham Hotspur</v>
      </c>
      <c r="D148" t="str">
        <f>Pruebas!E148</f>
        <v>West Ham United</v>
      </c>
    </row>
    <row r="149" spans="1:4" x14ac:dyDescent="0.25">
      <c r="A149" s="8">
        <v>15</v>
      </c>
      <c r="B149" t="str">
        <f>Pruebas!A149</f>
        <v>05/12/2023</v>
      </c>
      <c r="C149" t="str">
        <f>Pruebas!C149</f>
        <v>Wolverhampton Wanderers</v>
      </c>
      <c r="D149" t="str">
        <f>Pruebas!E149</f>
        <v>Burnley FC</v>
      </c>
    </row>
    <row r="150" spans="1:4" x14ac:dyDescent="0.25">
      <c r="A150" s="8">
        <v>15</v>
      </c>
      <c r="B150" t="str">
        <f>Pruebas!A150</f>
        <v>05/12/2023</v>
      </c>
      <c r="C150" t="str">
        <f>Pruebas!C150</f>
        <v>Crystal Palace</v>
      </c>
      <c r="D150" t="str">
        <f>Pruebas!E150</f>
        <v>AFC Bournemouth</v>
      </c>
    </row>
    <row r="151" spans="1:4" x14ac:dyDescent="0.25">
      <c r="A151" s="8">
        <v>15</v>
      </c>
      <c r="B151" t="str">
        <f>Pruebas!A151</f>
        <v>06/12/2023</v>
      </c>
      <c r="C151" t="str">
        <f>Pruebas!C151</f>
        <v>Manchester United</v>
      </c>
      <c r="D151" t="str">
        <f>Pruebas!E151</f>
        <v>Chelsea FC</v>
      </c>
    </row>
    <row r="152" spans="1:4" x14ac:dyDescent="0.25">
      <c r="A152" s="11">
        <v>16</v>
      </c>
      <c r="B152" t="str">
        <f>Pruebas!A152</f>
        <v>09/12/2023</v>
      </c>
      <c r="C152" t="str">
        <f>Pruebas!C152</f>
        <v>Aston Villa</v>
      </c>
      <c r="D152" t="str">
        <f>Pruebas!E152</f>
        <v>Arsenal FC</v>
      </c>
    </row>
    <row r="153" spans="1:4" x14ac:dyDescent="0.25">
      <c r="A153" s="11">
        <v>16</v>
      </c>
      <c r="B153" t="str">
        <f>Pruebas!A153</f>
        <v>09/12/2023</v>
      </c>
      <c r="C153" t="str">
        <f>Pruebas!C153</f>
        <v>Brighton &amp; Hove Albion</v>
      </c>
      <c r="D153" t="str">
        <f>Pruebas!E153</f>
        <v>Burnley FC</v>
      </c>
    </row>
    <row r="154" spans="1:4" x14ac:dyDescent="0.25">
      <c r="A154" s="11">
        <v>16</v>
      </c>
      <c r="B154" t="str">
        <f>Pruebas!A154</f>
        <v>09/12/2023</v>
      </c>
      <c r="C154" t="str">
        <f>Pruebas!C154</f>
        <v>Crystal Palace</v>
      </c>
      <c r="D154" t="str">
        <f>Pruebas!E154</f>
        <v>Liverpool FC</v>
      </c>
    </row>
    <row r="155" spans="1:4" x14ac:dyDescent="0.25">
      <c r="A155" s="11">
        <v>16</v>
      </c>
      <c r="B155" t="str">
        <f>Pruebas!A155</f>
        <v>09/12/2023</v>
      </c>
      <c r="C155" t="str">
        <f>Pruebas!C155</f>
        <v>Everton FC</v>
      </c>
      <c r="D155" t="str">
        <f>Pruebas!E155</f>
        <v>Chelsea FC</v>
      </c>
    </row>
    <row r="156" spans="1:4" x14ac:dyDescent="0.25">
      <c r="A156" s="11">
        <v>16</v>
      </c>
      <c r="B156" t="str">
        <f>Pruebas!A156</f>
        <v>09/12/2023</v>
      </c>
      <c r="C156" t="str">
        <f>Pruebas!C156</f>
        <v>Fulham FC</v>
      </c>
      <c r="D156" t="str">
        <f>Pruebas!E156</f>
        <v>West Ham United</v>
      </c>
    </row>
    <row r="157" spans="1:4" x14ac:dyDescent="0.25">
      <c r="A157" s="11">
        <v>16</v>
      </c>
      <c r="B157" t="str">
        <f>Pruebas!A157</f>
        <v>09/12/2023</v>
      </c>
      <c r="C157" t="str">
        <f>Pruebas!C157</f>
        <v>Luton Town</v>
      </c>
      <c r="D157" t="str">
        <f>Pruebas!E157</f>
        <v>Manchester City</v>
      </c>
    </row>
    <row r="158" spans="1:4" x14ac:dyDescent="0.25">
      <c r="A158" s="11">
        <v>16</v>
      </c>
      <c r="B158" t="str">
        <f>Pruebas!A158</f>
        <v>09/12/2023</v>
      </c>
      <c r="C158" t="str">
        <f>Pruebas!C158</f>
        <v>Manchester United</v>
      </c>
      <c r="D158" t="str">
        <f>Pruebas!E158</f>
        <v>AFC Bournemouth</v>
      </c>
    </row>
    <row r="159" spans="1:4" x14ac:dyDescent="0.25">
      <c r="A159" s="11">
        <v>16</v>
      </c>
      <c r="B159" t="str">
        <f>Pruebas!A159</f>
        <v>09/12/2023</v>
      </c>
      <c r="C159" t="str">
        <f>Pruebas!C159</f>
        <v>Sheffield United</v>
      </c>
      <c r="D159" t="str">
        <f>Pruebas!E159</f>
        <v>Brentford FC</v>
      </c>
    </row>
    <row r="160" spans="1:4" x14ac:dyDescent="0.25">
      <c r="A160" s="11">
        <v>16</v>
      </c>
      <c r="B160" t="str">
        <f>Pruebas!A160</f>
        <v>09/12/2023</v>
      </c>
      <c r="C160" t="str">
        <f>Pruebas!C160</f>
        <v>Tottenham Hotspur</v>
      </c>
      <c r="D160" t="str">
        <f>Pruebas!E160</f>
        <v>Newcastle United</v>
      </c>
    </row>
    <row r="161" spans="1:4" x14ac:dyDescent="0.25">
      <c r="A161" s="11">
        <v>16</v>
      </c>
      <c r="B161" t="str">
        <f>Pruebas!A161</f>
        <v>09/12/2023</v>
      </c>
      <c r="C161" t="str">
        <f>Pruebas!C161</f>
        <v>Wolverhampton Wanderers</v>
      </c>
      <c r="D161" t="str">
        <f>Pruebas!E161</f>
        <v>Nottingham Forest</v>
      </c>
    </row>
    <row r="162" spans="1:4" x14ac:dyDescent="0.25">
      <c r="A162" s="8">
        <v>17</v>
      </c>
      <c r="B162" t="str">
        <f>Pruebas!A162</f>
        <v>16/12/2023</v>
      </c>
      <c r="C162" t="str">
        <f>Pruebas!C162</f>
        <v>AFC Bournemouth</v>
      </c>
      <c r="D162" t="str">
        <f>Pruebas!E162</f>
        <v>Luton Town</v>
      </c>
    </row>
    <row r="163" spans="1:4" x14ac:dyDescent="0.25">
      <c r="A163" s="8">
        <v>17</v>
      </c>
      <c r="B163" t="str">
        <f>Pruebas!A163</f>
        <v>16/12/2023</v>
      </c>
      <c r="C163" t="str">
        <f>Pruebas!C163</f>
        <v>Arsenal FC</v>
      </c>
      <c r="D163" t="str">
        <f>Pruebas!E163</f>
        <v>Brighton &amp; Hove Albion</v>
      </c>
    </row>
    <row r="164" spans="1:4" x14ac:dyDescent="0.25">
      <c r="A164" s="8">
        <v>17</v>
      </c>
      <c r="B164" t="str">
        <f>Pruebas!A164</f>
        <v>16/12/2023</v>
      </c>
      <c r="C164" t="str">
        <f>Pruebas!C164</f>
        <v>Brentford FC</v>
      </c>
      <c r="D164" t="str">
        <f>Pruebas!E164</f>
        <v>Aston Villa</v>
      </c>
    </row>
    <row r="165" spans="1:4" x14ac:dyDescent="0.25">
      <c r="A165" s="8">
        <v>17</v>
      </c>
      <c r="B165" t="str">
        <f>Pruebas!A165</f>
        <v>16/12/2023</v>
      </c>
      <c r="C165" t="str">
        <f>Pruebas!C165</f>
        <v>Burnley FC</v>
      </c>
      <c r="D165" t="str">
        <f>Pruebas!E165</f>
        <v>Everton FC</v>
      </c>
    </row>
    <row r="166" spans="1:4" x14ac:dyDescent="0.25">
      <c r="A166" s="8">
        <v>17</v>
      </c>
      <c r="B166" t="str">
        <f>Pruebas!A166</f>
        <v>16/12/2023</v>
      </c>
      <c r="C166" t="str">
        <f>Pruebas!C166</f>
        <v>Chelsea FC</v>
      </c>
      <c r="D166" t="str">
        <f>Pruebas!E166</f>
        <v>Sheffield United</v>
      </c>
    </row>
    <row r="167" spans="1:4" x14ac:dyDescent="0.25">
      <c r="A167" s="8">
        <v>17</v>
      </c>
      <c r="B167" t="str">
        <f>Pruebas!A167</f>
        <v>16/12/2023</v>
      </c>
      <c r="C167" t="str">
        <f>Pruebas!C167</f>
        <v>Liverpool FC</v>
      </c>
      <c r="D167" t="str">
        <f>Pruebas!E167</f>
        <v>Manchester United</v>
      </c>
    </row>
    <row r="168" spans="1:4" x14ac:dyDescent="0.25">
      <c r="A168" s="8">
        <v>17</v>
      </c>
      <c r="B168" t="str">
        <f>Pruebas!A168</f>
        <v>16/12/2023</v>
      </c>
      <c r="C168" t="str">
        <f>Pruebas!C168</f>
        <v>Manchester City</v>
      </c>
      <c r="D168" t="str">
        <f>Pruebas!E168</f>
        <v>Crystal Palace</v>
      </c>
    </row>
    <row r="169" spans="1:4" x14ac:dyDescent="0.25">
      <c r="A169" s="8">
        <v>17</v>
      </c>
      <c r="B169" t="str">
        <f>Pruebas!A169</f>
        <v>16/12/2023</v>
      </c>
      <c r="C169" t="str">
        <f>Pruebas!C169</f>
        <v>Newcastle United</v>
      </c>
      <c r="D169" t="str">
        <f>Pruebas!E169</f>
        <v>Fulham FC</v>
      </c>
    </row>
    <row r="170" spans="1:4" x14ac:dyDescent="0.25">
      <c r="A170" s="8">
        <v>17</v>
      </c>
      <c r="B170" t="str">
        <f>Pruebas!A170</f>
        <v>16/12/2023</v>
      </c>
      <c r="C170" t="str">
        <f>Pruebas!C170</f>
        <v>Nottingham Forest</v>
      </c>
      <c r="D170" t="str">
        <f>Pruebas!E170</f>
        <v>Tottenham Hotspur</v>
      </c>
    </row>
    <row r="171" spans="1:4" x14ac:dyDescent="0.25">
      <c r="A171" s="8">
        <v>17</v>
      </c>
      <c r="B171" t="str">
        <f>Pruebas!A171</f>
        <v>16/12/2023</v>
      </c>
      <c r="C171" t="str">
        <f>Pruebas!C171</f>
        <v>West Ham United</v>
      </c>
      <c r="D171" t="str">
        <f>Pruebas!E171</f>
        <v>Wolverhampton Wanderers</v>
      </c>
    </row>
    <row r="172" spans="1:4" x14ac:dyDescent="0.25">
      <c r="A172" s="11">
        <v>18</v>
      </c>
      <c r="B172" t="str">
        <f>Pruebas!A172</f>
        <v>23/12/2023</v>
      </c>
      <c r="C172" t="str">
        <f>Pruebas!C172</f>
        <v>Aston Villa</v>
      </c>
      <c r="D172" t="str">
        <f>Pruebas!E172</f>
        <v>Sheffield United</v>
      </c>
    </row>
    <row r="173" spans="1:4" x14ac:dyDescent="0.25">
      <c r="A173" s="11">
        <v>18</v>
      </c>
      <c r="B173" t="str">
        <f>Pruebas!A173</f>
        <v>23/12/2023</v>
      </c>
      <c r="C173" t="str">
        <f>Pruebas!C173</f>
        <v>Crystal Palace</v>
      </c>
      <c r="D173" t="str">
        <f>Pruebas!E173</f>
        <v>Brighton &amp; Hove Albion</v>
      </c>
    </row>
    <row r="174" spans="1:4" x14ac:dyDescent="0.25">
      <c r="A174" s="11">
        <v>18</v>
      </c>
      <c r="B174" t="str">
        <f>Pruebas!A174</f>
        <v>23/12/2023</v>
      </c>
      <c r="C174" t="str">
        <f>Pruebas!C174</f>
        <v>Fulham FC</v>
      </c>
      <c r="D174" t="str">
        <f>Pruebas!E174</f>
        <v>Burnley FC</v>
      </c>
    </row>
    <row r="175" spans="1:4" x14ac:dyDescent="0.25">
      <c r="A175" s="11">
        <v>18</v>
      </c>
      <c r="B175" t="str">
        <f>Pruebas!A175</f>
        <v>23/12/2023</v>
      </c>
      <c r="C175" t="str">
        <f>Pruebas!C175</f>
        <v>Liverpool FC</v>
      </c>
      <c r="D175" t="str">
        <f>Pruebas!E175</f>
        <v>Arsenal FC</v>
      </c>
    </row>
    <row r="176" spans="1:4" x14ac:dyDescent="0.25">
      <c r="A176" s="11">
        <v>18</v>
      </c>
      <c r="B176" t="str">
        <f>Pruebas!A176</f>
        <v>23/12/2023</v>
      </c>
      <c r="C176" t="str">
        <f>Pruebas!C176</f>
        <v>Luton Town</v>
      </c>
      <c r="D176" t="str">
        <f>Pruebas!E176</f>
        <v>Newcastle United</v>
      </c>
    </row>
    <row r="177" spans="1:4" x14ac:dyDescent="0.25">
      <c r="A177" s="11">
        <v>18</v>
      </c>
      <c r="B177" t="str">
        <f>Pruebas!A177</f>
        <v>23/12/2023</v>
      </c>
      <c r="C177" t="str">
        <f>Pruebas!C177</f>
        <v>Manchester City</v>
      </c>
      <c r="D177" t="str">
        <f>Pruebas!E177</f>
        <v>Brentford FC</v>
      </c>
    </row>
    <row r="178" spans="1:4" x14ac:dyDescent="0.25">
      <c r="A178" s="11">
        <v>18</v>
      </c>
      <c r="B178" t="str">
        <f>Pruebas!A178</f>
        <v>23/12/2023</v>
      </c>
      <c r="C178" t="str">
        <f>Pruebas!C178</f>
        <v>Nottingham Forest</v>
      </c>
      <c r="D178" t="str">
        <f>Pruebas!E178</f>
        <v>AFC Bournemouth</v>
      </c>
    </row>
    <row r="179" spans="1:4" x14ac:dyDescent="0.25">
      <c r="A179" s="11">
        <v>18</v>
      </c>
      <c r="B179" t="str">
        <f>Pruebas!A179</f>
        <v>23/12/2023</v>
      </c>
      <c r="C179" t="str">
        <f>Pruebas!C179</f>
        <v>Tottenham Hotspur</v>
      </c>
      <c r="D179" t="str">
        <f>Pruebas!E179</f>
        <v>Everton FC</v>
      </c>
    </row>
    <row r="180" spans="1:4" x14ac:dyDescent="0.25">
      <c r="A180" s="11">
        <v>18</v>
      </c>
      <c r="B180" t="str">
        <f>Pruebas!A180</f>
        <v>23/12/2023</v>
      </c>
      <c r="C180" t="str">
        <f>Pruebas!C180</f>
        <v>West Ham United</v>
      </c>
      <c r="D180" t="str">
        <f>Pruebas!E180</f>
        <v>Manchester United</v>
      </c>
    </row>
    <row r="181" spans="1:4" x14ac:dyDescent="0.25">
      <c r="A181" s="11">
        <v>18</v>
      </c>
      <c r="B181" t="str">
        <f>Pruebas!A181</f>
        <v>23/12/2023</v>
      </c>
      <c r="C181" t="str">
        <f>Pruebas!C181</f>
        <v>Wolverhampton Wanderers</v>
      </c>
      <c r="D181" t="str">
        <f>Pruebas!E181</f>
        <v>Chelsea FC</v>
      </c>
    </row>
    <row r="182" spans="1:4" x14ac:dyDescent="0.25">
      <c r="A182" s="8">
        <v>19</v>
      </c>
      <c r="B182" t="str">
        <f>Pruebas!A182</f>
        <v>26/12/2023</v>
      </c>
      <c r="C182" t="str">
        <f>Pruebas!C182</f>
        <v>AFC Bournemouth</v>
      </c>
      <c r="D182" t="str">
        <f>Pruebas!E182</f>
        <v>Fulham FC</v>
      </c>
    </row>
    <row r="183" spans="1:4" x14ac:dyDescent="0.25">
      <c r="A183" s="8">
        <v>19</v>
      </c>
      <c r="B183" t="str">
        <f>Pruebas!A183</f>
        <v>26/12/2023</v>
      </c>
      <c r="C183" t="str">
        <f>Pruebas!C183</f>
        <v>Arsenal FC</v>
      </c>
      <c r="D183" t="str">
        <f>Pruebas!E183</f>
        <v>West Ham United</v>
      </c>
    </row>
    <row r="184" spans="1:4" x14ac:dyDescent="0.25">
      <c r="A184" s="8">
        <v>19</v>
      </c>
      <c r="B184" t="str">
        <f>Pruebas!A184</f>
        <v>26/12/2023</v>
      </c>
      <c r="C184" t="str">
        <f>Pruebas!C184</f>
        <v>Brentford FC</v>
      </c>
      <c r="D184" t="str">
        <f>Pruebas!E184</f>
        <v>Wolverhampton Wanderers</v>
      </c>
    </row>
    <row r="185" spans="1:4" x14ac:dyDescent="0.25">
      <c r="A185" s="8">
        <v>19</v>
      </c>
      <c r="B185" t="str">
        <f>Pruebas!A185</f>
        <v>26/12/2023</v>
      </c>
      <c r="C185" t="str">
        <f>Pruebas!C185</f>
        <v>Brighton &amp; Hove Albion</v>
      </c>
      <c r="D185" t="str">
        <f>Pruebas!E185</f>
        <v>Tottenham Hotspur</v>
      </c>
    </row>
    <row r="186" spans="1:4" x14ac:dyDescent="0.25">
      <c r="A186" s="8">
        <v>19</v>
      </c>
      <c r="B186" t="str">
        <f>Pruebas!A186</f>
        <v>26/12/2023</v>
      </c>
      <c r="C186" t="str">
        <f>Pruebas!C186</f>
        <v>Burnley FC</v>
      </c>
      <c r="D186" t="str">
        <f>Pruebas!E186</f>
        <v>Liverpool FC</v>
      </c>
    </row>
    <row r="187" spans="1:4" x14ac:dyDescent="0.25">
      <c r="A187" s="8">
        <v>19</v>
      </c>
      <c r="B187" t="str">
        <f>Pruebas!A187</f>
        <v>26/12/2023</v>
      </c>
      <c r="C187" t="str">
        <f>Pruebas!C187</f>
        <v>Chelsea FC</v>
      </c>
      <c r="D187" t="str">
        <f>Pruebas!E187</f>
        <v>Crystal Palace</v>
      </c>
    </row>
    <row r="188" spans="1:4" x14ac:dyDescent="0.25">
      <c r="A188" s="8">
        <v>19</v>
      </c>
      <c r="B188" t="str">
        <f>Pruebas!A188</f>
        <v>26/12/2023</v>
      </c>
      <c r="C188" t="str">
        <f>Pruebas!C188</f>
        <v>Everton FC</v>
      </c>
      <c r="D188" t="str">
        <f>Pruebas!E188</f>
        <v>Manchester City</v>
      </c>
    </row>
    <row r="189" spans="1:4" x14ac:dyDescent="0.25">
      <c r="A189" s="8">
        <v>19</v>
      </c>
      <c r="B189" t="str">
        <f>Pruebas!A189</f>
        <v>26/12/2023</v>
      </c>
      <c r="C189" t="str">
        <f>Pruebas!C189</f>
        <v>Manchester United</v>
      </c>
      <c r="D189" t="str">
        <f>Pruebas!E189</f>
        <v>Aston Villa</v>
      </c>
    </row>
    <row r="190" spans="1:4" x14ac:dyDescent="0.25">
      <c r="A190" s="8">
        <v>19</v>
      </c>
      <c r="B190" t="str">
        <f>Pruebas!A190</f>
        <v>26/12/2023</v>
      </c>
      <c r="C190" t="str">
        <f>Pruebas!C190</f>
        <v>Newcastle United</v>
      </c>
      <c r="D190" t="str">
        <f>Pruebas!E190</f>
        <v>Nottingham Forest</v>
      </c>
    </row>
    <row r="191" spans="1:4" x14ac:dyDescent="0.25">
      <c r="A191" s="8">
        <v>19</v>
      </c>
      <c r="B191" t="str">
        <f>Pruebas!A191</f>
        <v>26/12/2023</v>
      </c>
      <c r="C191" t="str">
        <f>Pruebas!C191</f>
        <v>Sheffield United</v>
      </c>
      <c r="D191" t="str">
        <f>Pruebas!E191</f>
        <v>Luton Town</v>
      </c>
    </row>
    <row r="192" spans="1:4" x14ac:dyDescent="0.25">
      <c r="A192" s="11">
        <v>20</v>
      </c>
      <c r="B192" t="str">
        <f>Pruebas!A192</f>
        <v>30/12/2023</v>
      </c>
      <c r="C192" t="str">
        <f>Pruebas!C192</f>
        <v>Aston Villa</v>
      </c>
      <c r="D192" t="str">
        <f>Pruebas!E192</f>
        <v>Burnley FC</v>
      </c>
    </row>
    <row r="193" spans="1:4" x14ac:dyDescent="0.25">
      <c r="A193" s="11">
        <v>20</v>
      </c>
      <c r="B193" t="str">
        <f>Pruebas!A193</f>
        <v>30/12/2023</v>
      </c>
      <c r="C193" t="str">
        <f>Pruebas!C193</f>
        <v>Crystal Palace</v>
      </c>
      <c r="D193" t="str">
        <f>Pruebas!E193</f>
        <v>Brentford FC</v>
      </c>
    </row>
    <row r="194" spans="1:4" x14ac:dyDescent="0.25">
      <c r="A194" s="11">
        <v>20</v>
      </c>
      <c r="B194" t="str">
        <f>Pruebas!A194</f>
        <v>30/12/2023</v>
      </c>
      <c r="C194" t="str">
        <f>Pruebas!C194</f>
        <v>Fulham FC</v>
      </c>
      <c r="D194" t="str">
        <f>Pruebas!E194</f>
        <v>Arsenal FC</v>
      </c>
    </row>
    <row r="195" spans="1:4" x14ac:dyDescent="0.25">
      <c r="A195" s="11">
        <v>20</v>
      </c>
      <c r="B195" t="str">
        <f>Pruebas!A195</f>
        <v>30/12/2023</v>
      </c>
      <c r="C195" t="str">
        <f>Pruebas!C195</f>
        <v>Liverpool FC</v>
      </c>
      <c r="D195" t="str">
        <f>Pruebas!E195</f>
        <v>Newcastle United</v>
      </c>
    </row>
    <row r="196" spans="1:4" x14ac:dyDescent="0.25">
      <c r="A196" s="11">
        <v>20</v>
      </c>
      <c r="B196" t="str">
        <f>Pruebas!A196</f>
        <v>30/12/2023</v>
      </c>
      <c r="C196" t="str">
        <f>Pruebas!C196</f>
        <v>Luton Town</v>
      </c>
      <c r="D196" t="str">
        <f>Pruebas!E196</f>
        <v>Chelsea FC</v>
      </c>
    </row>
    <row r="197" spans="1:4" x14ac:dyDescent="0.25">
      <c r="A197" s="11">
        <v>20</v>
      </c>
      <c r="B197" t="str">
        <f>Pruebas!A197</f>
        <v>30/12/2023</v>
      </c>
      <c r="C197" t="str">
        <f>Pruebas!C197</f>
        <v>Manchester City</v>
      </c>
      <c r="D197" t="str">
        <f>Pruebas!E197</f>
        <v>Sheffield United</v>
      </c>
    </row>
    <row r="198" spans="1:4" x14ac:dyDescent="0.25">
      <c r="A198" s="11">
        <v>20</v>
      </c>
      <c r="B198" t="str">
        <f>Pruebas!A198</f>
        <v>30/12/2023</v>
      </c>
      <c r="C198" t="str">
        <f>Pruebas!C198</f>
        <v>Nottingham Forest</v>
      </c>
      <c r="D198" t="str">
        <f>Pruebas!E198</f>
        <v>Manchester United</v>
      </c>
    </row>
    <row r="199" spans="1:4" x14ac:dyDescent="0.25">
      <c r="A199" s="11">
        <v>20</v>
      </c>
      <c r="B199" t="str">
        <f>Pruebas!A199</f>
        <v>30/12/2023</v>
      </c>
      <c r="C199" t="str">
        <f>Pruebas!C199</f>
        <v>Tottenham Hotspur</v>
      </c>
      <c r="D199" t="str">
        <f>Pruebas!E199</f>
        <v>AFC Bournemouth</v>
      </c>
    </row>
    <row r="200" spans="1:4" x14ac:dyDescent="0.25">
      <c r="A200" s="11">
        <v>20</v>
      </c>
      <c r="B200" t="str">
        <f>Pruebas!A200</f>
        <v>30/12/2023</v>
      </c>
      <c r="C200" t="str">
        <f>Pruebas!C200</f>
        <v>West Ham United</v>
      </c>
      <c r="D200" t="str">
        <f>Pruebas!E200</f>
        <v>Brighton &amp; Hove Albion</v>
      </c>
    </row>
    <row r="201" spans="1:4" x14ac:dyDescent="0.25">
      <c r="A201" s="11">
        <v>20</v>
      </c>
      <c r="B201" t="str">
        <f>Pruebas!A201</f>
        <v>30/12/2023</v>
      </c>
      <c r="C201" t="str">
        <f>Pruebas!C201</f>
        <v>Wolverhampton Wanderers</v>
      </c>
      <c r="D201" t="str">
        <f>Pruebas!E201</f>
        <v>Everton FC</v>
      </c>
    </row>
    <row r="202" spans="1:4" x14ac:dyDescent="0.25">
      <c r="A202" s="8">
        <v>21</v>
      </c>
      <c r="B202" t="str">
        <f>Pruebas!A202</f>
        <v>13/01/2024</v>
      </c>
      <c r="C202" t="str">
        <f>Pruebas!C202</f>
        <v>AFC Bournemouth</v>
      </c>
      <c r="D202" t="str">
        <f>Pruebas!E202</f>
        <v>Liverpool FC</v>
      </c>
    </row>
    <row r="203" spans="1:4" x14ac:dyDescent="0.25">
      <c r="A203" s="8">
        <v>21</v>
      </c>
      <c r="B203" t="str">
        <f>Pruebas!A203</f>
        <v>13/01/2024</v>
      </c>
      <c r="C203" t="str">
        <f>Pruebas!C203</f>
        <v>Arsenal FC</v>
      </c>
      <c r="D203" t="str">
        <f>Pruebas!E203</f>
        <v>Crystal Palace</v>
      </c>
    </row>
    <row r="204" spans="1:4" x14ac:dyDescent="0.25">
      <c r="A204" s="8">
        <v>21</v>
      </c>
      <c r="B204" t="str">
        <f>Pruebas!A204</f>
        <v>13/01/2024</v>
      </c>
      <c r="C204" t="str">
        <f>Pruebas!C204</f>
        <v>Brentford FC</v>
      </c>
      <c r="D204" t="str">
        <f>Pruebas!E204</f>
        <v>Nottingham Forest</v>
      </c>
    </row>
    <row r="205" spans="1:4" x14ac:dyDescent="0.25">
      <c r="A205" s="8">
        <v>21</v>
      </c>
      <c r="B205" t="str">
        <f>Pruebas!A205</f>
        <v>13/01/2024</v>
      </c>
      <c r="C205" t="str">
        <f>Pruebas!C205</f>
        <v>Brighton &amp; Hove Albion</v>
      </c>
      <c r="D205" t="str">
        <f>Pruebas!E205</f>
        <v>Wolverhampton Wanderers</v>
      </c>
    </row>
    <row r="206" spans="1:4" x14ac:dyDescent="0.25">
      <c r="A206" s="8">
        <v>21</v>
      </c>
      <c r="B206" t="str">
        <f>Pruebas!A206</f>
        <v>13/01/2024</v>
      </c>
      <c r="C206" t="str">
        <f>Pruebas!C206</f>
        <v>Burnley FC</v>
      </c>
      <c r="D206" t="str">
        <f>Pruebas!E206</f>
        <v>Luton Town</v>
      </c>
    </row>
    <row r="207" spans="1:4" x14ac:dyDescent="0.25">
      <c r="A207" s="8">
        <v>21</v>
      </c>
      <c r="B207" t="str">
        <f>Pruebas!A207</f>
        <v>13/01/2024</v>
      </c>
      <c r="C207" t="str">
        <f>Pruebas!C207</f>
        <v>Chelsea FC</v>
      </c>
      <c r="D207" t="str">
        <f>Pruebas!E207</f>
        <v>Fulham FC</v>
      </c>
    </row>
    <row r="208" spans="1:4" x14ac:dyDescent="0.25">
      <c r="A208" s="8">
        <v>21</v>
      </c>
      <c r="B208" t="str">
        <f>Pruebas!A208</f>
        <v>13/01/2024</v>
      </c>
      <c r="C208" t="str">
        <f>Pruebas!C208</f>
        <v>Everton FC</v>
      </c>
      <c r="D208" t="str">
        <f>Pruebas!E208</f>
        <v>Aston Villa</v>
      </c>
    </row>
    <row r="209" spans="1:4" x14ac:dyDescent="0.25">
      <c r="A209" s="8">
        <v>21</v>
      </c>
      <c r="B209" t="str">
        <f>Pruebas!A209</f>
        <v>13/01/2024</v>
      </c>
      <c r="C209" t="str">
        <f>Pruebas!C209</f>
        <v>Manchester United</v>
      </c>
      <c r="D209" t="str">
        <f>Pruebas!E209</f>
        <v>Tottenham Hotspur</v>
      </c>
    </row>
    <row r="210" spans="1:4" x14ac:dyDescent="0.25">
      <c r="A210" s="8">
        <v>21</v>
      </c>
      <c r="B210" t="str">
        <f>Pruebas!A210</f>
        <v>13/01/2024</v>
      </c>
      <c r="C210" t="str">
        <f>Pruebas!C210</f>
        <v>Newcastle United</v>
      </c>
      <c r="D210" t="str">
        <f>Pruebas!E210</f>
        <v>Manchester City</v>
      </c>
    </row>
    <row r="211" spans="1:4" x14ac:dyDescent="0.25">
      <c r="A211" s="8">
        <v>21</v>
      </c>
      <c r="B211" t="str">
        <f>Pruebas!A211</f>
        <v>13/01/2024</v>
      </c>
      <c r="C211" t="str">
        <f>Pruebas!C211</f>
        <v>Sheffield United</v>
      </c>
      <c r="D211" t="str">
        <f>Pruebas!E211</f>
        <v>West Ham United</v>
      </c>
    </row>
    <row r="212" spans="1:4" x14ac:dyDescent="0.25">
      <c r="A212" s="11">
        <v>22</v>
      </c>
      <c r="B212" t="str">
        <f>Pruebas!A212</f>
        <v>30/01/2024</v>
      </c>
      <c r="C212" t="str">
        <f>Pruebas!C212</f>
        <v>Nottingham Forest</v>
      </c>
      <c r="D212" t="str">
        <f>Pruebas!E212</f>
        <v>Arsenal FC</v>
      </c>
    </row>
    <row r="213" spans="1:4" x14ac:dyDescent="0.25">
      <c r="A213" s="11">
        <v>22</v>
      </c>
      <c r="B213" t="str">
        <f>Pruebas!A213</f>
        <v>30/01/2024</v>
      </c>
      <c r="C213" t="str">
        <f>Pruebas!C213</f>
        <v>West Ham United</v>
      </c>
      <c r="D213" t="str">
        <f>Pruebas!E213</f>
        <v>AFC Bournemouth</v>
      </c>
    </row>
    <row r="214" spans="1:4" x14ac:dyDescent="0.25">
      <c r="A214" s="11">
        <v>22</v>
      </c>
      <c r="B214" t="str">
        <f>Pruebas!A214</f>
        <v>30/01/2024</v>
      </c>
      <c r="C214" t="str">
        <f>Pruebas!C214</f>
        <v>Luton Town</v>
      </c>
      <c r="D214" t="str">
        <f>Pruebas!E214</f>
        <v>Brighton &amp; Hove Albion</v>
      </c>
    </row>
    <row r="215" spans="1:4" x14ac:dyDescent="0.25">
      <c r="A215" s="11">
        <v>22</v>
      </c>
      <c r="B215" t="str">
        <f>Pruebas!A215</f>
        <v>30/01/2024</v>
      </c>
      <c r="C215" t="str">
        <f>Pruebas!C215</f>
        <v>Fulham FC</v>
      </c>
      <c r="D215" t="str">
        <f>Pruebas!E215</f>
        <v>Everton FC</v>
      </c>
    </row>
    <row r="216" spans="1:4" x14ac:dyDescent="0.25">
      <c r="A216" s="11">
        <v>22</v>
      </c>
      <c r="B216" t="str">
        <f>Pruebas!A216</f>
        <v>30/01/2024</v>
      </c>
      <c r="C216" t="str">
        <f>Pruebas!C216</f>
        <v>Crystal Palace</v>
      </c>
      <c r="D216" t="str">
        <f>Pruebas!E216</f>
        <v>Sheffield United</v>
      </c>
    </row>
    <row r="217" spans="1:4" x14ac:dyDescent="0.25">
      <c r="A217" s="11">
        <v>22</v>
      </c>
      <c r="B217" t="str">
        <f>Pruebas!A217</f>
        <v>30/01/2024</v>
      </c>
      <c r="C217" t="str">
        <f>Pruebas!C217</f>
        <v>Aston Villa</v>
      </c>
      <c r="D217" t="str">
        <f>Pruebas!E217</f>
        <v>Newcastle United</v>
      </c>
    </row>
    <row r="218" spans="1:4" x14ac:dyDescent="0.25">
      <c r="A218" s="11">
        <v>22</v>
      </c>
      <c r="B218" t="str">
        <f>Pruebas!A218</f>
        <v>30/01/2024</v>
      </c>
      <c r="C218" t="str">
        <f>Pruebas!C218</f>
        <v>Tottenham Hotspur</v>
      </c>
      <c r="D218" t="str">
        <f>Pruebas!E218</f>
        <v>Brentford FC</v>
      </c>
    </row>
    <row r="219" spans="1:4" x14ac:dyDescent="0.25">
      <c r="A219" s="11">
        <v>22</v>
      </c>
      <c r="B219" t="str">
        <f>Pruebas!A219</f>
        <v>30/01/2024</v>
      </c>
      <c r="C219" t="str">
        <f>Pruebas!C219</f>
        <v>Wolverhampton Wanderers</v>
      </c>
      <c r="D219" t="str">
        <f>Pruebas!E219</f>
        <v>Manchester United</v>
      </c>
    </row>
    <row r="220" spans="1:4" x14ac:dyDescent="0.25">
      <c r="A220" s="11">
        <v>22</v>
      </c>
      <c r="B220" t="str">
        <f>Pruebas!A220</f>
        <v>31/01/2024</v>
      </c>
      <c r="C220" t="str">
        <f>Pruebas!C220</f>
        <v>Manchester City</v>
      </c>
      <c r="D220" t="str">
        <f>Pruebas!E220</f>
        <v>Burnley FC</v>
      </c>
    </row>
    <row r="221" spans="1:4" x14ac:dyDescent="0.25">
      <c r="A221" s="11">
        <v>22</v>
      </c>
      <c r="B221" t="str">
        <f>Pruebas!A221</f>
        <v>31/01/2024</v>
      </c>
      <c r="C221" t="str">
        <f>Pruebas!C221</f>
        <v>Liverpool FC</v>
      </c>
      <c r="D221" t="str">
        <f>Pruebas!E221</f>
        <v>Chelsea FC</v>
      </c>
    </row>
    <row r="222" spans="1:4" x14ac:dyDescent="0.25">
      <c r="A222" s="8">
        <v>23</v>
      </c>
      <c r="B222" t="str">
        <f>Pruebas!A222</f>
        <v>03/02/2024</v>
      </c>
      <c r="C222" t="str">
        <f>Pruebas!C222</f>
        <v>AFC Bournemouth</v>
      </c>
      <c r="D222" t="str">
        <f>Pruebas!E222</f>
        <v>Nottingham Forest</v>
      </c>
    </row>
    <row r="223" spans="1:4" x14ac:dyDescent="0.25">
      <c r="A223" s="8">
        <v>23</v>
      </c>
      <c r="B223" t="str">
        <f>Pruebas!A223</f>
        <v>03/02/2024</v>
      </c>
      <c r="C223" t="str">
        <f>Pruebas!C223</f>
        <v>Arsenal FC</v>
      </c>
      <c r="D223" t="str">
        <f>Pruebas!E223</f>
        <v>Liverpool FC</v>
      </c>
    </row>
    <row r="224" spans="1:4" x14ac:dyDescent="0.25">
      <c r="A224" s="8">
        <v>23</v>
      </c>
      <c r="B224" t="str">
        <f>Pruebas!A224</f>
        <v>03/02/2024</v>
      </c>
      <c r="C224" t="str">
        <f>Pruebas!C224</f>
        <v>Brentford FC</v>
      </c>
      <c r="D224" t="str">
        <f>Pruebas!E224</f>
        <v>Manchester City</v>
      </c>
    </row>
    <row r="225" spans="1:4" x14ac:dyDescent="0.25">
      <c r="A225" s="8">
        <v>23</v>
      </c>
      <c r="B225" t="str">
        <f>Pruebas!A225</f>
        <v>03/02/2024</v>
      </c>
      <c r="C225" t="str">
        <f>Pruebas!C225</f>
        <v>Brighton &amp; Hove Albion</v>
      </c>
      <c r="D225" t="str">
        <f>Pruebas!E225</f>
        <v>Crystal Palace</v>
      </c>
    </row>
    <row r="226" spans="1:4" x14ac:dyDescent="0.25">
      <c r="A226" s="8">
        <v>23</v>
      </c>
      <c r="B226" t="str">
        <f>Pruebas!A226</f>
        <v>03/02/2024</v>
      </c>
      <c r="C226" t="str">
        <f>Pruebas!C226</f>
        <v>Burnley FC</v>
      </c>
      <c r="D226" t="str">
        <f>Pruebas!E226</f>
        <v>Fulham FC</v>
      </c>
    </row>
    <row r="227" spans="1:4" x14ac:dyDescent="0.25">
      <c r="A227" s="8">
        <v>23</v>
      </c>
      <c r="B227" t="str">
        <f>Pruebas!A227</f>
        <v>03/02/2024</v>
      </c>
      <c r="C227" t="str">
        <f>Pruebas!C227</f>
        <v>Chelsea FC</v>
      </c>
      <c r="D227" t="str">
        <f>Pruebas!E227</f>
        <v>Wolverhampton Wanderers</v>
      </c>
    </row>
    <row r="228" spans="1:4" x14ac:dyDescent="0.25">
      <c r="A228" s="8">
        <v>23</v>
      </c>
      <c r="B228" t="str">
        <f>Pruebas!A228</f>
        <v>03/02/2024</v>
      </c>
      <c r="C228" t="str">
        <f>Pruebas!C228</f>
        <v>Everton FC</v>
      </c>
      <c r="D228" t="str">
        <f>Pruebas!E228</f>
        <v>Tottenham Hotspur</v>
      </c>
    </row>
    <row r="229" spans="1:4" x14ac:dyDescent="0.25">
      <c r="A229" s="8">
        <v>23</v>
      </c>
      <c r="B229" t="str">
        <f>Pruebas!A229</f>
        <v>03/02/2024</v>
      </c>
      <c r="C229" t="str">
        <f>Pruebas!C229</f>
        <v>Manchester United</v>
      </c>
      <c r="D229" t="str">
        <f>Pruebas!E229</f>
        <v>West Ham United</v>
      </c>
    </row>
    <row r="230" spans="1:4" x14ac:dyDescent="0.25">
      <c r="A230" s="8">
        <v>23</v>
      </c>
      <c r="B230" t="str">
        <f>Pruebas!A230</f>
        <v>03/02/2024</v>
      </c>
      <c r="C230" t="str">
        <f>Pruebas!C230</f>
        <v>Newcastle United</v>
      </c>
      <c r="D230" t="str">
        <f>Pruebas!E230</f>
        <v>Luton Town</v>
      </c>
    </row>
    <row r="231" spans="1:4" x14ac:dyDescent="0.25">
      <c r="A231" s="8">
        <v>23</v>
      </c>
      <c r="B231" t="str">
        <f>Pruebas!A231</f>
        <v>03/02/2024</v>
      </c>
      <c r="C231" t="str">
        <f>Pruebas!C231</f>
        <v>Sheffield United</v>
      </c>
      <c r="D231" t="str">
        <f>Pruebas!E231</f>
        <v>Aston Villa</v>
      </c>
    </row>
    <row r="232" spans="1:4" x14ac:dyDescent="0.25">
      <c r="A232" s="11">
        <v>24</v>
      </c>
      <c r="B232" t="str">
        <f>Pruebas!A232</f>
        <v>10/02/2024</v>
      </c>
      <c r="C232" t="str">
        <f>Pruebas!C232</f>
        <v>Aston Villa</v>
      </c>
      <c r="D232" t="str">
        <f>Pruebas!E232</f>
        <v>Manchester United</v>
      </c>
    </row>
    <row r="233" spans="1:4" x14ac:dyDescent="0.25">
      <c r="A233" s="11">
        <v>24</v>
      </c>
      <c r="B233" t="str">
        <f>Pruebas!A233</f>
        <v>10/02/2024</v>
      </c>
      <c r="C233" t="str">
        <f>Pruebas!C233</f>
        <v>Crystal Palace</v>
      </c>
      <c r="D233" t="str">
        <f>Pruebas!E233</f>
        <v>Chelsea FC</v>
      </c>
    </row>
    <row r="234" spans="1:4" x14ac:dyDescent="0.25">
      <c r="A234" s="11">
        <v>24</v>
      </c>
      <c r="B234" t="str">
        <f>Pruebas!A234</f>
        <v>10/02/2024</v>
      </c>
      <c r="C234" t="str">
        <f>Pruebas!C234</f>
        <v>Fulham FC</v>
      </c>
      <c r="D234" t="str">
        <f>Pruebas!E234</f>
        <v>AFC Bournemouth</v>
      </c>
    </row>
    <row r="235" spans="1:4" x14ac:dyDescent="0.25">
      <c r="A235" s="11">
        <v>24</v>
      </c>
      <c r="B235" t="str">
        <f>Pruebas!A235</f>
        <v>10/02/2024</v>
      </c>
      <c r="C235" t="str">
        <f>Pruebas!C235</f>
        <v>Liverpool FC</v>
      </c>
      <c r="D235" t="str">
        <f>Pruebas!E235</f>
        <v>Burnley FC</v>
      </c>
    </row>
    <row r="236" spans="1:4" x14ac:dyDescent="0.25">
      <c r="A236" s="11">
        <v>24</v>
      </c>
      <c r="B236" t="str">
        <f>Pruebas!A236</f>
        <v>10/02/2024</v>
      </c>
      <c r="C236" t="str">
        <f>Pruebas!C236</f>
        <v>Luton Town</v>
      </c>
      <c r="D236" t="str">
        <f>Pruebas!E236</f>
        <v>Sheffield United</v>
      </c>
    </row>
    <row r="237" spans="1:4" x14ac:dyDescent="0.25">
      <c r="A237" s="11">
        <v>24</v>
      </c>
      <c r="B237" t="str">
        <f>Pruebas!A237</f>
        <v>10/02/2024</v>
      </c>
      <c r="C237" t="str">
        <f>Pruebas!C237</f>
        <v>Manchester City</v>
      </c>
      <c r="D237" t="str">
        <f>Pruebas!E237</f>
        <v>Everton FC</v>
      </c>
    </row>
    <row r="238" spans="1:4" x14ac:dyDescent="0.25">
      <c r="A238" s="11">
        <v>24</v>
      </c>
      <c r="B238" t="str">
        <f>Pruebas!A238</f>
        <v>10/02/2024</v>
      </c>
      <c r="C238" t="str">
        <f>Pruebas!C238</f>
        <v>Nottingham Forest</v>
      </c>
      <c r="D238" t="str">
        <f>Pruebas!E238</f>
        <v>Newcastle United</v>
      </c>
    </row>
    <row r="239" spans="1:4" x14ac:dyDescent="0.25">
      <c r="A239" s="11">
        <v>24</v>
      </c>
      <c r="B239" t="str">
        <f>Pruebas!A239</f>
        <v>10/02/2024</v>
      </c>
      <c r="C239" t="str">
        <f>Pruebas!C239</f>
        <v>Tottenham Hotspur</v>
      </c>
      <c r="D239" t="str">
        <f>Pruebas!E239</f>
        <v>Brighton &amp; Hove Albion</v>
      </c>
    </row>
    <row r="240" spans="1:4" x14ac:dyDescent="0.25">
      <c r="A240" s="11">
        <v>24</v>
      </c>
      <c r="B240" t="str">
        <f>Pruebas!A240</f>
        <v>10/02/2024</v>
      </c>
      <c r="C240" t="str">
        <f>Pruebas!C240</f>
        <v>West Ham United</v>
      </c>
      <c r="D240" t="str">
        <f>Pruebas!E240</f>
        <v>Arsenal FC</v>
      </c>
    </row>
    <row r="241" spans="1:4" x14ac:dyDescent="0.25">
      <c r="A241" s="11">
        <v>24</v>
      </c>
      <c r="B241" t="str">
        <f>Pruebas!A241</f>
        <v>10/02/2024</v>
      </c>
      <c r="C241" t="str">
        <f>Pruebas!C241</f>
        <v>Wolverhampton Wanderers</v>
      </c>
      <c r="D241" t="str">
        <f>Pruebas!E241</f>
        <v>Brentford FC</v>
      </c>
    </row>
    <row r="242" spans="1:4" x14ac:dyDescent="0.25">
      <c r="A242" s="8">
        <v>25</v>
      </c>
      <c r="B242" t="str">
        <f>Pruebas!A242</f>
        <v>17/02/2024</v>
      </c>
      <c r="C242" t="str">
        <f>Pruebas!C242</f>
        <v>Brentford FC</v>
      </c>
      <c r="D242" t="str">
        <f>Pruebas!E242</f>
        <v>Liverpool FC</v>
      </c>
    </row>
    <row r="243" spans="1:4" x14ac:dyDescent="0.25">
      <c r="A243" s="8">
        <v>25</v>
      </c>
      <c r="B243" t="str">
        <f>Pruebas!A243</f>
        <v>17/02/2024</v>
      </c>
      <c r="C243" t="str">
        <f>Pruebas!C243</f>
        <v>Burnley FC</v>
      </c>
      <c r="D243" t="str">
        <f>Pruebas!E243</f>
        <v>Arsenal FC</v>
      </c>
    </row>
    <row r="244" spans="1:4" x14ac:dyDescent="0.25">
      <c r="A244" s="8">
        <v>25</v>
      </c>
      <c r="B244" t="str">
        <f>Pruebas!A244</f>
        <v>17/02/2024</v>
      </c>
      <c r="C244" t="str">
        <f>Pruebas!C244</f>
        <v>Everton FC</v>
      </c>
      <c r="D244" t="str">
        <f>Pruebas!E244</f>
        <v>Crystal Palace</v>
      </c>
    </row>
    <row r="245" spans="1:4" x14ac:dyDescent="0.25">
      <c r="A245" s="8">
        <v>25</v>
      </c>
      <c r="B245" t="str">
        <f>Pruebas!A245</f>
        <v>17/02/2024</v>
      </c>
      <c r="C245" t="str">
        <f>Pruebas!C245</f>
        <v>Fulham FC</v>
      </c>
      <c r="D245" t="str">
        <f>Pruebas!E245</f>
        <v>Aston Villa</v>
      </c>
    </row>
    <row r="246" spans="1:4" x14ac:dyDescent="0.25">
      <c r="A246" s="8">
        <v>25</v>
      </c>
      <c r="B246" t="str">
        <f>Pruebas!A246</f>
        <v>17/02/2024</v>
      </c>
      <c r="C246" t="str">
        <f>Pruebas!C246</f>
        <v>Luton Town</v>
      </c>
      <c r="D246" t="str">
        <f>Pruebas!E246</f>
        <v>Manchester United</v>
      </c>
    </row>
    <row r="247" spans="1:4" x14ac:dyDescent="0.25">
      <c r="A247" s="8">
        <v>25</v>
      </c>
      <c r="B247" t="str">
        <f>Pruebas!A247</f>
        <v>17/02/2024</v>
      </c>
      <c r="C247" t="str">
        <f>Pruebas!C247</f>
        <v>Manchester City</v>
      </c>
      <c r="D247" t="str">
        <f>Pruebas!E247</f>
        <v>Chelsea FC</v>
      </c>
    </row>
    <row r="248" spans="1:4" x14ac:dyDescent="0.25">
      <c r="A248" s="8">
        <v>25</v>
      </c>
      <c r="B248" t="str">
        <f>Pruebas!A248</f>
        <v>17/02/2024</v>
      </c>
      <c r="C248" t="str">
        <f>Pruebas!C248</f>
        <v>Newcastle United</v>
      </c>
      <c r="D248" t="str">
        <f>Pruebas!E248</f>
        <v>AFC Bournemouth</v>
      </c>
    </row>
    <row r="249" spans="1:4" x14ac:dyDescent="0.25">
      <c r="A249" s="8">
        <v>25</v>
      </c>
      <c r="B249" t="str">
        <f>Pruebas!A249</f>
        <v>17/02/2024</v>
      </c>
      <c r="C249" t="str">
        <f>Pruebas!C249</f>
        <v>Nottingham Forest</v>
      </c>
      <c r="D249" t="str">
        <f>Pruebas!E249</f>
        <v>West Ham United</v>
      </c>
    </row>
    <row r="250" spans="1:4" x14ac:dyDescent="0.25">
      <c r="A250" s="8">
        <v>25</v>
      </c>
      <c r="B250" t="str">
        <f>Pruebas!A250</f>
        <v>17/02/2024</v>
      </c>
      <c r="C250" t="str">
        <f>Pruebas!C250</f>
        <v>Sheffield United</v>
      </c>
      <c r="D250" t="str">
        <f>Pruebas!E250</f>
        <v>Brighton &amp; Hove Albion</v>
      </c>
    </row>
    <row r="251" spans="1:4" x14ac:dyDescent="0.25">
      <c r="A251" s="8">
        <v>25</v>
      </c>
      <c r="B251" t="str">
        <f>Pruebas!A251</f>
        <v>17/02/2024</v>
      </c>
      <c r="C251" t="str">
        <f>Pruebas!C251</f>
        <v>Tottenham Hotspur</v>
      </c>
      <c r="D251" t="str">
        <f>Pruebas!E251</f>
        <v>Wolverhampton Wanderers</v>
      </c>
    </row>
    <row r="252" spans="1:4" x14ac:dyDescent="0.25">
      <c r="A252" s="11">
        <v>26</v>
      </c>
      <c r="B252" t="str">
        <f>Pruebas!A252</f>
        <v>24/02/2024</v>
      </c>
      <c r="C252" t="str">
        <f>Pruebas!C252</f>
        <v>AFC Bournemouth</v>
      </c>
      <c r="D252" t="str">
        <f>Pruebas!E252</f>
        <v>Manchester City</v>
      </c>
    </row>
    <row r="253" spans="1:4" x14ac:dyDescent="0.25">
      <c r="A253" s="11">
        <v>26</v>
      </c>
      <c r="B253" t="str">
        <f>Pruebas!A253</f>
        <v>24/02/2024</v>
      </c>
      <c r="C253" t="str">
        <f>Pruebas!C253</f>
        <v>Arsenal FC</v>
      </c>
      <c r="D253" t="str">
        <f>Pruebas!E253</f>
        <v>Newcastle United</v>
      </c>
    </row>
    <row r="254" spans="1:4" x14ac:dyDescent="0.25">
      <c r="A254" s="11">
        <v>26</v>
      </c>
      <c r="B254" t="str">
        <f>Pruebas!A254</f>
        <v>24/02/2024</v>
      </c>
      <c r="C254" t="str">
        <f>Pruebas!C254</f>
        <v>Aston Villa</v>
      </c>
      <c r="D254" t="str">
        <f>Pruebas!E254</f>
        <v>Nottingham Forest</v>
      </c>
    </row>
    <row r="255" spans="1:4" x14ac:dyDescent="0.25">
      <c r="A255" s="11">
        <v>26</v>
      </c>
      <c r="B255" t="str">
        <f>Pruebas!A255</f>
        <v>24/02/2024</v>
      </c>
      <c r="C255" t="str">
        <f>Pruebas!C255</f>
        <v>Brighton &amp; Hove Albion</v>
      </c>
      <c r="D255" t="str">
        <f>Pruebas!E255</f>
        <v>Everton FC</v>
      </c>
    </row>
    <row r="256" spans="1:4" x14ac:dyDescent="0.25">
      <c r="A256" s="11">
        <v>26</v>
      </c>
      <c r="B256" t="str">
        <f>Pruebas!A256</f>
        <v>24/02/2024</v>
      </c>
      <c r="C256" t="str">
        <f>Pruebas!C256</f>
        <v>Chelsea FC</v>
      </c>
      <c r="D256" t="str">
        <f>Pruebas!E256</f>
        <v>Tottenham Hotspur</v>
      </c>
    </row>
    <row r="257" spans="1:4" x14ac:dyDescent="0.25">
      <c r="A257" s="11">
        <v>26</v>
      </c>
      <c r="B257" t="str">
        <f>Pruebas!A257</f>
        <v>24/02/2024</v>
      </c>
      <c r="C257" t="str">
        <f>Pruebas!C257</f>
        <v>Crystal Palace</v>
      </c>
      <c r="D257" t="str">
        <f>Pruebas!E257</f>
        <v>Burnley FC</v>
      </c>
    </row>
    <row r="258" spans="1:4" x14ac:dyDescent="0.25">
      <c r="A258" s="11">
        <v>26</v>
      </c>
      <c r="B258" t="str">
        <f>Pruebas!A258</f>
        <v>24/02/2024</v>
      </c>
      <c r="C258" t="str">
        <f>Pruebas!C258</f>
        <v>Liverpool FC</v>
      </c>
      <c r="D258" t="str">
        <f>Pruebas!E258</f>
        <v>Luton Town</v>
      </c>
    </row>
    <row r="259" spans="1:4" x14ac:dyDescent="0.25">
      <c r="A259" s="11">
        <v>26</v>
      </c>
      <c r="B259" t="str">
        <f>Pruebas!A259</f>
        <v>24/02/2024</v>
      </c>
      <c r="C259" t="str">
        <f>Pruebas!C259</f>
        <v>Manchester United</v>
      </c>
      <c r="D259" t="str">
        <f>Pruebas!E259</f>
        <v>Fulham FC</v>
      </c>
    </row>
    <row r="260" spans="1:4" x14ac:dyDescent="0.25">
      <c r="A260" s="11">
        <v>26</v>
      </c>
      <c r="B260" t="str">
        <f>Pruebas!A260</f>
        <v>24/02/2024</v>
      </c>
      <c r="C260" t="str">
        <f>Pruebas!C260</f>
        <v>West Ham United</v>
      </c>
      <c r="D260" t="str">
        <f>Pruebas!E260</f>
        <v>Brentford FC</v>
      </c>
    </row>
    <row r="261" spans="1:4" x14ac:dyDescent="0.25">
      <c r="A261" s="11">
        <v>26</v>
      </c>
      <c r="B261" t="str">
        <f>Pruebas!A261</f>
        <v>24/02/2024</v>
      </c>
      <c r="C261" t="str">
        <f>Pruebas!C261</f>
        <v>Wolverhampton Wanderers</v>
      </c>
      <c r="D261" t="str">
        <f>Pruebas!E261</f>
        <v>Sheffield United</v>
      </c>
    </row>
    <row r="262" spans="1:4" x14ac:dyDescent="0.25">
      <c r="A262" s="8">
        <v>27</v>
      </c>
      <c r="B262" t="str">
        <f>Pruebas!A262</f>
        <v>02/03/2024</v>
      </c>
      <c r="C262" t="str">
        <f>Pruebas!C262</f>
        <v>Brentford FC</v>
      </c>
      <c r="D262" t="str">
        <f>Pruebas!E262</f>
        <v>Chelsea FC</v>
      </c>
    </row>
    <row r="263" spans="1:4" x14ac:dyDescent="0.25">
      <c r="A263" s="8">
        <v>27</v>
      </c>
      <c r="B263" t="str">
        <f>Pruebas!A263</f>
        <v>02/03/2024</v>
      </c>
      <c r="C263" t="str">
        <f>Pruebas!C263</f>
        <v>Burnley FC</v>
      </c>
      <c r="D263" t="str">
        <f>Pruebas!E263</f>
        <v>AFC Bournemouth</v>
      </c>
    </row>
    <row r="264" spans="1:4" x14ac:dyDescent="0.25">
      <c r="A264" s="8">
        <v>27</v>
      </c>
      <c r="B264" t="str">
        <f>Pruebas!A264</f>
        <v>02/03/2024</v>
      </c>
      <c r="C264" t="str">
        <f>Pruebas!C264</f>
        <v>Everton FC</v>
      </c>
      <c r="D264" t="str">
        <f>Pruebas!E264</f>
        <v>West Ham United</v>
      </c>
    </row>
    <row r="265" spans="1:4" x14ac:dyDescent="0.25">
      <c r="A265" s="8">
        <v>27</v>
      </c>
      <c r="B265" t="str">
        <f>Pruebas!A265</f>
        <v>02/03/2024</v>
      </c>
      <c r="C265" t="str">
        <f>Pruebas!C265</f>
        <v>Fulham FC</v>
      </c>
      <c r="D265" t="str">
        <f>Pruebas!E265</f>
        <v>Brighton &amp; Hove Albion</v>
      </c>
    </row>
    <row r="266" spans="1:4" x14ac:dyDescent="0.25">
      <c r="A266" s="8">
        <v>27</v>
      </c>
      <c r="B266" t="str">
        <f>Pruebas!A266</f>
        <v>02/03/2024</v>
      </c>
      <c r="C266" t="str">
        <f>Pruebas!C266</f>
        <v>Luton Town</v>
      </c>
      <c r="D266" t="str">
        <f>Pruebas!E266</f>
        <v>Aston Villa</v>
      </c>
    </row>
    <row r="267" spans="1:4" x14ac:dyDescent="0.25">
      <c r="A267" s="8">
        <v>27</v>
      </c>
      <c r="B267" t="str">
        <f>Pruebas!A267</f>
        <v>02/03/2024</v>
      </c>
      <c r="C267" t="str">
        <f>Pruebas!C267</f>
        <v>Manchester City</v>
      </c>
      <c r="D267" t="str">
        <f>Pruebas!E267</f>
        <v>Manchester United</v>
      </c>
    </row>
    <row r="268" spans="1:4" x14ac:dyDescent="0.25">
      <c r="A268" s="8">
        <v>27</v>
      </c>
      <c r="B268" t="str">
        <f>Pruebas!A268</f>
        <v>02/03/2024</v>
      </c>
      <c r="C268" t="str">
        <f>Pruebas!C268</f>
        <v>Newcastle United</v>
      </c>
      <c r="D268" t="str">
        <f>Pruebas!E268</f>
        <v>Wolverhampton Wanderers</v>
      </c>
    </row>
    <row r="269" spans="1:4" x14ac:dyDescent="0.25">
      <c r="A269" s="8">
        <v>27</v>
      </c>
      <c r="B269" t="str">
        <f>Pruebas!A269</f>
        <v>02/03/2024</v>
      </c>
      <c r="C269" t="str">
        <f>Pruebas!C269</f>
        <v>Nottingham Forest</v>
      </c>
      <c r="D269" t="str">
        <f>Pruebas!E269</f>
        <v>Liverpool FC</v>
      </c>
    </row>
    <row r="270" spans="1:4" x14ac:dyDescent="0.25">
      <c r="A270" s="8">
        <v>27</v>
      </c>
      <c r="B270" t="str">
        <f>Pruebas!A270</f>
        <v>02/03/2024</v>
      </c>
      <c r="C270" t="str">
        <f>Pruebas!C270</f>
        <v>Sheffield United</v>
      </c>
      <c r="D270" t="str">
        <f>Pruebas!E270</f>
        <v>Arsenal FC</v>
      </c>
    </row>
    <row r="271" spans="1:4" x14ac:dyDescent="0.25">
      <c r="A271" s="8">
        <v>27</v>
      </c>
      <c r="B271" t="str">
        <f>Pruebas!A271</f>
        <v>02/03/2024</v>
      </c>
      <c r="C271" t="str">
        <f>Pruebas!C271</f>
        <v>Tottenham Hotspur</v>
      </c>
      <c r="D271" t="str">
        <f>Pruebas!E271</f>
        <v>Crystal Palace</v>
      </c>
    </row>
    <row r="272" spans="1:4" x14ac:dyDescent="0.25">
      <c r="A272" s="11">
        <v>28</v>
      </c>
      <c r="B272" t="str">
        <f>Pruebas!A272</f>
        <v>09/03/2024</v>
      </c>
      <c r="C272" t="str">
        <f>Pruebas!C272</f>
        <v>AFC Bournemouth</v>
      </c>
      <c r="D272" t="str">
        <f>Pruebas!E272</f>
        <v>Sheffield United</v>
      </c>
    </row>
    <row r="273" spans="1:4" x14ac:dyDescent="0.25">
      <c r="A273" s="11">
        <v>28</v>
      </c>
      <c r="B273" t="str">
        <f>Pruebas!A273</f>
        <v>09/03/2024</v>
      </c>
      <c r="C273" t="str">
        <f>Pruebas!C273</f>
        <v>Arsenal FC</v>
      </c>
      <c r="D273" t="str">
        <f>Pruebas!E273</f>
        <v>Brentford FC</v>
      </c>
    </row>
    <row r="274" spans="1:4" x14ac:dyDescent="0.25">
      <c r="A274" s="11">
        <v>28</v>
      </c>
      <c r="B274" t="str">
        <f>Pruebas!A274</f>
        <v>09/03/2024</v>
      </c>
      <c r="C274" t="str">
        <f>Pruebas!C274</f>
        <v>Aston Villa</v>
      </c>
      <c r="D274" t="str">
        <f>Pruebas!E274</f>
        <v>Tottenham Hotspur</v>
      </c>
    </row>
    <row r="275" spans="1:4" x14ac:dyDescent="0.25">
      <c r="A275" s="11">
        <v>28</v>
      </c>
      <c r="B275" t="str">
        <f>Pruebas!A275</f>
        <v>09/03/2024</v>
      </c>
      <c r="C275" t="str">
        <f>Pruebas!C275</f>
        <v>Brighton &amp; Hove Albion</v>
      </c>
      <c r="D275" t="str">
        <f>Pruebas!E275</f>
        <v>Nottingham Forest</v>
      </c>
    </row>
    <row r="276" spans="1:4" x14ac:dyDescent="0.25">
      <c r="A276" s="11">
        <v>28</v>
      </c>
      <c r="B276" t="str">
        <f>Pruebas!A276</f>
        <v>09/03/2024</v>
      </c>
      <c r="C276" t="str">
        <f>Pruebas!C276</f>
        <v>Chelsea FC</v>
      </c>
      <c r="D276" t="str">
        <f>Pruebas!E276</f>
        <v>Newcastle United</v>
      </c>
    </row>
    <row r="277" spans="1:4" x14ac:dyDescent="0.25">
      <c r="A277" s="11">
        <v>28</v>
      </c>
      <c r="B277" t="str">
        <f>Pruebas!A277</f>
        <v>09/03/2024</v>
      </c>
      <c r="C277" t="str">
        <f>Pruebas!C277</f>
        <v>Crystal Palace</v>
      </c>
      <c r="D277" t="str">
        <f>Pruebas!E277</f>
        <v>Luton Town</v>
      </c>
    </row>
    <row r="278" spans="1:4" x14ac:dyDescent="0.25">
      <c r="A278" s="11">
        <v>28</v>
      </c>
      <c r="B278" t="str">
        <f>Pruebas!A278</f>
        <v>09/03/2024</v>
      </c>
      <c r="C278" t="str">
        <f>Pruebas!C278</f>
        <v>Liverpool FC</v>
      </c>
      <c r="D278" t="str">
        <f>Pruebas!E278</f>
        <v>Manchester City</v>
      </c>
    </row>
    <row r="279" spans="1:4" x14ac:dyDescent="0.25">
      <c r="A279" s="11">
        <v>28</v>
      </c>
      <c r="B279" t="str">
        <f>Pruebas!A279</f>
        <v>09/03/2024</v>
      </c>
      <c r="C279" t="str">
        <f>Pruebas!C279</f>
        <v>Manchester United</v>
      </c>
      <c r="D279" t="str">
        <f>Pruebas!E279</f>
        <v>Everton FC</v>
      </c>
    </row>
    <row r="280" spans="1:4" x14ac:dyDescent="0.25">
      <c r="A280" s="11">
        <v>28</v>
      </c>
      <c r="B280" t="str">
        <f>Pruebas!A280</f>
        <v>09/03/2024</v>
      </c>
      <c r="C280" t="str">
        <f>Pruebas!C280</f>
        <v>West Ham United</v>
      </c>
      <c r="D280" t="str">
        <f>Pruebas!E280</f>
        <v>Burnley FC</v>
      </c>
    </row>
    <row r="281" spans="1:4" x14ac:dyDescent="0.25">
      <c r="A281" s="11">
        <v>28</v>
      </c>
      <c r="B281" t="str">
        <f>Pruebas!A281</f>
        <v>09/03/2024</v>
      </c>
      <c r="C281" t="str">
        <f>Pruebas!C281</f>
        <v>Wolverhampton Wanderers</v>
      </c>
      <c r="D281" t="str">
        <f>Pruebas!E281</f>
        <v>Fulham FC</v>
      </c>
    </row>
    <row r="282" spans="1:4" x14ac:dyDescent="0.25">
      <c r="A282" s="8">
        <v>29</v>
      </c>
      <c r="B282" t="str">
        <f>Pruebas!A282</f>
        <v>16/03/2024</v>
      </c>
      <c r="C282" t="str">
        <f>Pruebas!C282</f>
        <v>Arsenal FC</v>
      </c>
      <c r="D282" t="str">
        <f>Pruebas!E282</f>
        <v>Chelsea FC</v>
      </c>
    </row>
    <row r="283" spans="1:4" x14ac:dyDescent="0.25">
      <c r="A283" s="8">
        <v>29</v>
      </c>
      <c r="B283" t="str">
        <f>Pruebas!A283</f>
        <v>16/03/2024</v>
      </c>
      <c r="C283" t="str">
        <f>Pruebas!C283</f>
        <v>Brighton &amp; Hove Albion</v>
      </c>
      <c r="D283" t="str">
        <f>Pruebas!E283</f>
        <v>Manchester City</v>
      </c>
    </row>
    <row r="284" spans="1:4" x14ac:dyDescent="0.25">
      <c r="A284" s="8">
        <v>29</v>
      </c>
      <c r="B284" t="str">
        <f>Pruebas!A284</f>
        <v>16/03/2024</v>
      </c>
      <c r="C284" t="str">
        <f>Pruebas!C284</f>
        <v>Burnley FC</v>
      </c>
      <c r="D284" t="str">
        <f>Pruebas!E284</f>
        <v>Brentford FC</v>
      </c>
    </row>
    <row r="285" spans="1:4" x14ac:dyDescent="0.25">
      <c r="A285" s="8">
        <v>29</v>
      </c>
      <c r="B285" t="str">
        <f>Pruebas!A285</f>
        <v>16/03/2024</v>
      </c>
      <c r="C285" t="str">
        <f>Pruebas!C285</f>
        <v>Crystal Palace</v>
      </c>
      <c r="D285" t="str">
        <f>Pruebas!E285</f>
        <v>Newcastle United</v>
      </c>
    </row>
    <row r="286" spans="1:4" x14ac:dyDescent="0.25">
      <c r="A286" s="8">
        <v>29</v>
      </c>
      <c r="B286" t="str">
        <f>Pruebas!A286</f>
        <v>16/03/2024</v>
      </c>
      <c r="C286" t="str">
        <f>Pruebas!C286</f>
        <v>Everton FC</v>
      </c>
      <c r="D286" t="str">
        <f>Pruebas!E286</f>
        <v>Liverpool FC</v>
      </c>
    </row>
    <row r="287" spans="1:4" x14ac:dyDescent="0.25">
      <c r="A287" s="8">
        <v>29</v>
      </c>
      <c r="B287" t="str">
        <f>Pruebas!A287</f>
        <v>16/03/2024</v>
      </c>
      <c r="C287" t="str">
        <f>Pruebas!C287</f>
        <v>Fulham FC</v>
      </c>
      <c r="D287" t="str">
        <f>Pruebas!E287</f>
        <v>Tottenham Hotspur</v>
      </c>
    </row>
    <row r="288" spans="1:4" x14ac:dyDescent="0.25">
      <c r="A288" s="8">
        <v>29</v>
      </c>
      <c r="B288" t="str">
        <f>Pruebas!A288</f>
        <v>16/03/2024</v>
      </c>
      <c r="C288" t="str">
        <f>Pruebas!C288</f>
        <v>Luton Town</v>
      </c>
      <c r="D288" t="str">
        <f>Pruebas!E288</f>
        <v>Nottingham Forest</v>
      </c>
    </row>
    <row r="289" spans="1:4" x14ac:dyDescent="0.25">
      <c r="A289" s="8">
        <v>29</v>
      </c>
      <c r="B289" t="str">
        <f>Pruebas!A289</f>
        <v>16/03/2024</v>
      </c>
      <c r="C289" t="str">
        <f>Pruebas!C289</f>
        <v>Manchester United</v>
      </c>
      <c r="D289" t="str">
        <f>Pruebas!E289</f>
        <v>Sheffield United</v>
      </c>
    </row>
    <row r="290" spans="1:4" x14ac:dyDescent="0.25">
      <c r="A290" s="8">
        <v>29</v>
      </c>
      <c r="B290" t="str">
        <f>Pruebas!A290</f>
        <v>16/03/2024</v>
      </c>
      <c r="C290" t="str">
        <f>Pruebas!C290</f>
        <v>West Ham United</v>
      </c>
      <c r="D290" t="str">
        <f>Pruebas!E290</f>
        <v>Aston Villa</v>
      </c>
    </row>
    <row r="291" spans="1:4" x14ac:dyDescent="0.25">
      <c r="A291" s="8">
        <v>29</v>
      </c>
      <c r="B291" t="str">
        <f>Pruebas!A291</f>
        <v>16/03/2024</v>
      </c>
      <c r="C291" t="str">
        <f>Pruebas!C291</f>
        <v>Wolverhampton Wanderers</v>
      </c>
      <c r="D291" t="str">
        <f>Pruebas!E291</f>
        <v>AFC Bournemouth</v>
      </c>
    </row>
    <row r="292" spans="1:4" x14ac:dyDescent="0.25">
      <c r="A292" s="11">
        <v>30</v>
      </c>
      <c r="B292" t="str">
        <f>Pruebas!A292</f>
        <v>30/03/2024</v>
      </c>
      <c r="C292" t="str">
        <f>Pruebas!C292</f>
        <v>AFC Bournemouth</v>
      </c>
      <c r="D292" t="str">
        <f>Pruebas!E292</f>
        <v>Everton FC</v>
      </c>
    </row>
    <row r="293" spans="1:4" x14ac:dyDescent="0.25">
      <c r="A293" s="11">
        <v>30</v>
      </c>
      <c r="B293" t="str">
        <f>Pruebas!A293</f>
        <v>30/03/2024</v>
      </c>
      <c r="C293" t="str">
        <f>Pruebas!C293</f>
        <v>Aston Villa</v>
      </c>
      <c r="D293" t="str">
        <f>Pruebas!E293</f>
        <v>Wolverhampton Wanderers</v>
      </c>
    </row>
    <row r="294" spans="1:4" x14ac:dyDescent="0.25">
      <c r="A294" s="11">
        <v>30</v>
      </c>
      <c r="B294" t="str">
        <f>Pruebas!A294</f>
        <v>30/03/2024</v>
      </c>
      <c r="C294" t="str">
        <f>Pruebas!C294</f>
        <v>Brentford FC</v>
      </c>
      <c r="D294" t="str">
        <f>Pruebas!E294</f>
        <v>Manchester United</v>
      </c>
    </row>
    <row r="295" spans="1:4" x14ac:dyDescent="0.25">
      <c r="A295" s="11">
        <v>30</v>
      </c>
      <c r="B295" t="str">
        <f>Pruebas!A295</f>
        <v>30/03/2024</v>
      </c>
      <c r="C295" t="str">
        <f>Pruebas!C295</f>
        <v>Chelsea FC</v>
      </c>
      <c r="D295" t="str">
        <f>Pruebas!E295</f>
        <v>Burnley FC</v>
      </c>
    </row>
    <row r="296" spans="1:4" x14ac:dyDescent="0.25">
      <c r="A296" s="11">
        <v>30</v>
      </c>
      <c r="B296" t="str">
        <f>Pruebas!A296</f>
        <v>30/03/2024</v>
      </c>
      <c r="C296" t="str">
        <f>Pruebas!C296</f>
        <v>Liverpool FC</v>
      </c>
      <c r="D296" t="str">
        <f>Pruebas!E296</f>
        <v>Brighton &amp; Hove Albion</v>
      </c>
    </row>
    <row r="297" spans="1:4" x14ac:dyDescent="0.25">
      <c r="A297" s="11">
        <v>30</v>
      </c>
      <c r="B297" t="str">
        <f>Pruebas!A297</f>
        <v>30/03/2024</v>
      </c>
      <c r="C297" t="str">
        <f>Pruebas!C297</f>
        <v>Manchester City</v>
      </c>
      <c r="D297" t="str">
        <f>Pruebas!E297</f>
        <v>Arsenal FC</v>
      </c>
    </row>
    <row r="298" spans="1:4" x14ac:dyDescent="0.25">
      <c r="A298" s="11">
        <v>30</v>
      </c>
      <c r="B298" t="str">
        <f>Pruebas!A298</f>
        <v>30/03/2024</v>
      </c>
      <c r="C298" t="str">
        <f>Pruebas!C298</f>
        <v>Newcastle United</v>
      </c>
      <c r="D298" t="str">
        <f>Pruebas!E298</f>
        <v>West Ham United</v>
      </c>
    </row>
    <row r="299" spans="1:4" x14ac:dyDescent="0.25">
      <c r="A299" s="11">
        <v>30</v>
      </c>
      <c r="B299" t="str">
        <f>Pruebas!A299</f>
        <v>30/03/2024</v>
      </c>
      <c r="C299" t="str">
        <f>Pruebas!C299</f>
        <v>Nottingham Forest</v>
      </c>
      <c r="D299" t="str">
        <f>Pruebas!E299</f>
        <v>Crystal Palace</v>
      </c>
    </row>
    <row r="300" spans="1:4" x14ac:dyDescent="0.25">
      <c r="A300" s="11">
        <v>30</v>
      </c>
      <c r="B300" t="str">
        <f>Pruebas!A300</f>
        <v>30/03/2024</v>
      </c>
      <c r="C300" t="str">
        <f>Pruebas!C300</f>
        <v>Sheffield United</v>
      </c>
      <c r="D300" t="str">
        <f>Pruebas!E300</f>
        <v>Fulham FC</v>
      </c>
    </row>
    <row r="301" spans="1:4" x14ac:dyDescent="0.25">
      <c r="A301" s="11">
        <v>30</v>
      </c>
      <c r="B301" t="str">
        <f>Pruebas!A301</f>
        <v>30/03/2024</v>
      </c>
      <c r="C301" t="str">
        <f>Pruebas!C301</f>
        <v>Tottenham Hotspur</v>
      </c>
      <c r="D301" t="str">
        <f>Pruebas!E301</f>
        <v>Luton Town</v>
      </c>
    </row>
    <row r="302" spans="1:4" x14ac:dyDescent="0.25">
      <c r="A302" s="8">
        <v>31</v>
      </c>
      <c r="B302" t="str">
        <f>Pruebas!A302</f>
        <v>02/04/2024</v>
      </c>
      <c r="C302" t="str">
        <f>Pruebas!C302</f>
        <v>AFC Bournemouth</v>
      </c>
      <c r="D302" t="str">
        <f>Pruebas!E302</f>
        <v>Crystal Palace</v>
      </c>
    </row>
    <row r="303" spans="1:4" x14ac:dyDescent="0.25">
      <c r="A303" s="8">
        <v>31</v>
      </c>
      <c r="B303" t="str">
        <f>Pruebas!A303</f>
        <v>02/04/2024</v>
      </c>
      <c r="C303" t="str">
        <f>Pruebas!C303</f>
        <v>Arsenal FC</v>
      </c>
      <c r="D303" t="str">
        <f>Pruebas!E303</f>
        <v>Luton Town</v>
      </c>
    </row>
    <row r="304" spans="1:4" x14ac:dyDescent="0.25">
      <c r="A304" s="8">
        <v>31</v>
      </c>
      <c r="B304" t="str">
        <f>Pruebas!A304</f>
        <v>02/04/2024</v>
      </c>
      <c r="C304" t="str">
        <f>Pruebas!C304</f>
        <v>Brentford FC</v>
      </c>
      <c r="D304" t="str">
        <f>Pruebas!E304</f>
        <v>Brighton &amp; Hove Albion</v>
      </c>
    </row>
    <row r="305" spans="1:4" x14ac:dyDescent="0.25">
      <c r="A305" s="8">
        <v>31</v>
      </c>
      <c r="B305" t="str">
        <f>Pruebas!A305</f>
        <v>02/04/2024</v>
      </c>
      <c r="C305" t="str">
        <f>Pruebas!C305</f>
        <v>Burnley FC</v>
      </c>
      <c r="D305" t="str">
        <f>Pruebas!E305</f>
        <v>Wolverhampton Wanderers</v>
      </c>
    </row>
    <row r="306" spans="1:4" x14ac:dyDescent="0.25">
      <c r="A306" s="8">
        <v>31</v>
      </c>
      <c r="B306" t="str">
        <f>Pruebas!A306</f>
        <v>02/04/2024</v>
      </c>
      <c r="C306" t="str">
        <f>Pruebas!C306</f>
        <v>Nottingham Forest</v>
      </c>
      <c r="D306" t="str">
        <f>Pruebas!E306</f>
        <v>Fulham FC</v>
      </c>
    </row>
    <row r="307" spans="1:4" x14ac:dyDescent="0.25">
      <c r="A307" s="8">
        <v>31</v>
      </c>
      <c r="B307" t="str">
        <f>Pruebas!A307</f>
        <v>02/04/2024</v>
      </c>
      <c r="C307" t="str">
        <f>Pruebas!C307</f>
        <v>West Ham United</v>
      </c>
      <c r="D307" t="str">
        <f>Pruebas!E307</f>
        <v>Tottenham Hotspur</v>
      </c>
    </row>
    <row r="308" spans="1:4" x14ac:dyDescent="0.25">
      <c r="A308" s="8">
        <v>31</v>
      </c>
      <c r="B308" t="str">
        <f>Pruebas!A308</f>
        <v>03/04/2024</v>
      </c>
      <c r="C308" t="str">
        <f>Pruebas!C308</f>
        <v>Chelsea FC</v>
      </c>
      <c r="D308" t="str">
        <f>Pruebas!E308</f>
        <v>Manchester United</v>
      </c>
    </row>
    <row r="309" spans="1:4" x14ac:dyDescent="0.25">
      <c r="A309" s="8">
        <v>31</v>
      </c>
      <c r="B309" t="str">
        <f>Pruebas!A309</f>
        <v>03/04/2024</v>
      </c>
      <c r="C309" t="str">
        <f>Pruebas!C309</f>
        <v>Newcastle United</v>
      </c>
      <c r="D309" t="str">
        <f>Pruebas!E309</f>
        <v>Everton FC</v>
      </c>
    </row>
    <row r="310" spans="1:4" x14ac:dyDescent="0.25">
      <c r="A310" s="8">
        <v>31</v>
      </c>
      <c r="B310" t="str">
        <f>Pruebas!A310</f>
        <v>03/04/2024</v>
      </c>
      <c r="C310" t="str">
        <f>Pruebas!C310</f>
        <v>Liverpool FC</v>
      </c>
      <c r="D310" t="str">
        <f>Pruebas!E310</f>
        <v>Sheffield United</v>
      </c>
    </row>
    <row r="311" spans="1:4" x14ac:dyDescent="0.25">
      <c r="A311" s="8">
        <v>31</v>
      </c>
      <c r="B311" t="str">
        <f>Pruebas!A311</f>
        <v>03/04/2024</v>
      </c>
      <c r="C311" t="str">
        <f>Pruebas!C311</f>
        <v>Manchester City</v>
      </c>
      <c r="D311" t="str">
        <f>Pruebas!E311</f>
        <v>Aston Villa</v>
      </c>
    </row>
    <row r="312" spans="1:4" x14ac:dyDescent="0.25">
      <c r="A312" s="11">
        <v>32</v>
      </c>
      <c r="B312" t="str">
        <f>Pruebas!A312</f>
        <v>06/04/2024</v>
      </c>
      <c r="C312" t="str">
        <f>Pruebas!C312</f>
        <v>Aston Villa</v>
      </c>
      <c r="D312" t="str">
        <f>Pruebas!E312</f>
        <v>Brentford FC</v>
      </c>
    </row>
    <row r="313" spans="1:4" x14ac:dyDescent="0.25">
      <c r="A313" s="11">
        <v>32</v>
      </c>
      <c r="B313" t="str">
        <f>Pruebas!A313</f>
        <v>06/04/2024</v>
      </c>
      <c r="C313" t="str">
        <f>Pruebas!C313</f>
        <v>Brighton &amp; Hove Albion</v>
      </c>
      <c r="D313" t="str">
        <f>Pruebas!E313</f>
        <v>Arsenal FC</v>
      </c>
    </row>
    <row r="314" spans="1:4" x14ac:dyDescent="0.25">
      <c r="A314" s="11">
        <v>32</v>
      </c>
      <c r="B314" t="str">
        <f>Pruebas!A314</f>
        <v>06/04/2024</v>
      </c>
      <c r="C314" t="str">
        <f>Pruebas!C314</f>
        <v>Crystal Palace</v>
      </c>
      <c r="D314" t="str">
        <f>Pruebas!E314</f>
        <v>Manchester City</v>
      </c>
    </row>
    <row r="315" spans="1:4" x14ac:dyDescent="0.25">
      <c r="A315" s="11">
        <v>32</v>
      </c>
      <c r="B315" t="str">
        <f>Pruebas!A315</f>
        <v>06/04/2024</v>
      </c>
      <c r="C315" t="str">
        <f>Pruebas!C315</f>
        <v>Everton FC</v>
      </c>
      <c r="D315" t="str">
        <f>Pruebas!E315</f>
        <v>Burnley FC</v>
      </c>
    </row>
    <row r="316" spans="1:4" x14ac:dyDescent="0.25">
      <c r="A316" s="11">
        <v>32</v>
      </c>
      <c r="B316" t="str">
        <f>Pruebas!A316</f>
        <v>06/04/2024</v>
      </c>
      <c r="C316" t="str">
        <f>Pruebas!C316</f>
        <v>Fulham FC</v>
      </c>
      <c r="D316" t="str">
        <f>Pruebas!E316</f>
        <v>Newcastle United</v>
      </c>
    </row>
    <row r="317" spans="1:4" x14ac:dyDescent="0.25">
      <c r="A317" s="11">
        <v>32</v>
      </c>
      <c r="B317" t="str">
        <f>Pruebas!A317</f>
        <v>06/04/2024</v>
      </c>
      <c r="C317" t="str">
        <f>Pruebas!C317</f>
        <v>Luton Town</v>
      </c>
      <c r="D317" t="str">
        <f>Pruebas!E317</f>
        <v>AFC Bournemouth</v>
      </c>
    </row>
    <row r="318" spans="1:4" x14ac:dyDescent="0.25">
      <c r="A318" s="11">
        <v>32</v>
      </c>
      <c r="B318" t="str">
        <f>Pruebas!A318</f>
        <v>06/04/2024</v>
      </c>
      <c r="C318" t="str">
        <f>Pruebas!C318</f>
        <v>Manchester United</v>
      </c>
      <c r="D318" t="str">
        <f>Pruebas!E318</f>
        <v>Liverpool FC</v>
      </c>
    </row>
    <row r="319" spans="1:4" x14ac:dyDescent="0.25">
      <c r="A319" s="11">
        <v>32</v>
      </c>
      <c r="B319" t="str">
        <f>Pruebas!A319</f>
        <v>06/04/2024</v>
      </c>
      <c r="C319" t="str">
        <f>Pruebas!C319</f>
        <v>Sheffield United</v>
      </c>
      <c r="D319" t="str">
        <f>Pruebas!E319</f>
        <v>Chelsea FC</v>
      </c>
    </row>
    <row r="320" spans="1:4" x14ac:dyDescent="0.25">
      <c r="A320" s="11">
        <v>32</v>
      </c>
      <c r="B320" t="str">
        <f>Pruebas!A320</f>
        <v>06/04/2024</v>
      </c>
      <c r="C320" t="str">
        <f>Pruebas!C320</f>
        <v>Tottenham Hotspur</v>
      </c>
      <c r="D320" t="str">
        <f>Pruebas!E320</f>
        <v>Nottingham Forest</v>
      </c>
    </row>
    <row r="321" spans="1:4" x14ac:dyDescent="0.25">
      <c r="A321" s="11">
        <v>32</v>
      </c>
      <c r="B321" t="str">
        <f>Pruebas!A321</f>
        <v>06/04/2024</v>
      </c>
      <c r="C321" t="str">
        <f>Pruebas!C321</f>
        <v>Wolverhampton Wanderers</v>
      </c>
      <c r="D321" t="str">
        <f>Pruebas!E321</f>
        <v>West Ham United</v>
      </c>
    </row>
    <row r="322" spans="1:4" x14ac:dyDescent="0.25">
      <c r="A322" s="8">
        <v>33</v>
      </c>
      <c r="B322" t="str">
        <f>Pruebas!A322</f>
        <v>13/04/2024</v>
      </c>
      <c r="C322" t="str">
        <f>Pruebas!C322</f>
        <v>AFC Bournemouth</v>
      </c>
      <c r="D322" t="str">
        <f>Pruebas!E322</f>
        <v>Manchester United</v>
      </c>
    </row>
    <row r="323" spans="1:4" x14ac:dyDescent="0.25">
      <c r="A323" s="8">
        <v>33</v>
      </c>
      <c r="B323" t="str">
        <f>Pruebas!A323</f>
        <v>13/04/2024</v>
      </c>
      <c r="C323" t="str">
        <f>Pruebas!C323</f>
        <v>Arsenal FC</v>
      </c>
      <c r="D323" t="str">
        <f>Pruebas!E323</f>
        <v>Aston Villa</v>
      </c>
    </row>
    <row r="324" spans="1:4" x14ac:dyDescent="0.25">
      <c r="A324" s="8">
        <v>33</v>
      </c>
      <c r="B324" t="str">
        <f>Pruebas!A324</f>
        <v>13/04/2024</v>
      </c>
      <c r="C324" t="str">
        <f>Pruebas!C324</f>
        <v>Brentford FC</v>
      </c>
      <c r="D324" t="str">
        <f>Pruebas!E324</f>
        <v>Sheffield United</v>
      </c>
    </row>
    <row r="325" spans="1:4" x14ac:dyDescent="0.25">
      <c r="A325" s="8">
        <v>33</v>
      </c>
      <c r="B325" t="str">
        <f>Pruebas!A325</f>
        <v>13/04/2024</v>
      </c>
      <c r="C325" t="str">
        <f>Pruebas!C325</f>
        <v>Burnley FC</v>
      </c>
      <c r="D325" t="str">
        <f>Pruebas!E325</f>
        <v>Brighton &amp; Hove Albion</v>
      </c>
    </row>
    <row r="326" spans="1:4" x14ac:dyDescent="0.25">
      <c r="A326" s="8">
        <v>33</v>
      </c>
      <c r="B326" t="str">
        <f>Pruebas!A326</f>
        <v>13/04/2024</v>
      </c>
      <c r="C326" t="str">
        <f>Pruebas!C326</f>
        <v>Chelsea FC</v>
      </c>
      <c r="D326" t="str">
        <f>Pruebas!E326</f>
        <v>Everton FC</v>
      </c>
    </row>
    <row r="327" spans="1:4" x14ac:dyDescent="0.25">
      <c r="A327" s="8">
        <v>33</v>
      </c>
      <c r="B327" t="str">
        <f>Pruebas!A327</f>
        <v>13/04/2024</v>
      </c>
      <c r="C327" t="str">
        <f>Pruebas!C327</f>
        <v>Liverpool FC</v>
      </c>
      <c r="D327" t="str">
        <f>Pruebas!E327</f>
        <v>Crystal Palace</v>
      </c>
    </row>
    <row r="328" spans="1:4" x14ac:dyDescent="0.25">
      <c r="A328" s="8">
        <v>33</v>
      </c>
      <c r="B328" t="str">
        <f>Pruebas!A328</f>
        <v>13/04/2024</v>
      </c>
      <c r="C328" t="str">
        <f>Pruebas!C328</f>
        <v>Manchester City</v>
      </c>
      <c r="D328" t="str">
        <f>Pruebas!E328</f>
        <v>Luton Town</v>
      </c>
    </row>
    <row r="329" spans="1:4" x14ac:dyDescent="0.25">
      <c r="A329" s="8">
        <v>33</v>
      </c>
      <c r="B329" t="str">
        <f>Pruebas!A329</f>
        <v>13/04/2024</v>
      </c>
      <c r="C329" t="str">
        <f>Pruebas!C329</f>
        <v>Newcastle United</v>
      </c>
      <c r="D329" t="str">
        <f>Pruebas!E329</f>
        <v>Tottenham Hotspur</v>
      </c>
    </row>
    <row r="330" spans="1:4" x14ac:dyDescent="0.25">
      <c r="A330" s="8">
        <v>33</v>
      </c>
      <c r="B330" t="str">
        <f>Pruebas!A330</f>
        <v>13/04/2024</v>
      </c>
      <c r="C330" t="str">
        <f>Pruebas!C330</f>
        <v>Nottingham Forest</v>
      </c>
      <c r="D330" t="str">
        <f>Pruebas!E330</f>
        <v>Wolverhampton Wanderers</v>
      </c>
    </row>
    <row r="331" spans="1:4" x14ac:dyDescent="0.25">
      <c r="A331" s="8">
        <v>33</v>
      </c>
      <c r="B331" t="str">
        <f>Pruebas!A331</f>
        <v>13/04/2024</v>
      </c>
      <c r="C331" t="str">
        <f>Pruebas!C331</f>
        <v>West Ham United</v>
      </c>
      <c r="D331" t="str">
        <f>Pruebas!E331</f>
        <v>Fulham FC</v>
      </c>
    </row>
    <row r="332" spans="1:4" x14ac:dyDescent="0.25">
      <c r="A332" s="11">
        <v>34</v>
      </c>
      <c r="B332" t="str">
        <f>Pruebas!A332</f>
        <v>20/04/2024</v>
      </c>
      <c r="C332" t="str">
        <f>Pruebas!C332</f>
        <v>Aston Villa</v>
      </c>
      <c r="D332" t="str">
        <f>Pruebas!E332</f>
        <v>AFC Bournemouth</v>
      </c>
    </row>
    <row r="333" spans="1:4" x14ac:dyDescent="0.25">
      <c r="A333" s="11">
        <v>34</v>
      </c>
      <c r="B333" t="str">
        <f>Pruebas!A333</f>
        <v>20/04/2024</v>
      </c>
      <c r="C333" t="str">
        <f>Pruebas!C333</f>
        <v>Brighton &amp; Hove Albion</v>
      </c>
      <c r="D333" t="str">
        <f>Pruebas!E333</f>
        <v>Chelsea FC</v>
      </c>
    </row>
    <row r="334" spans="1:4" x14ac:dyDescent="0.25">
      <c r="A334" s="11">
        <v>34</v>
      </c>
      <c r="B334" t="str">
        <f>Pruebas!A334</f>
        <v>20/04/2024</v>
      </c>
      <c r="C334" t="str">
        <f>Pruebas!C334</f>
        <v>Crystal Palace</v>
      </c>
      <c r="D334" t="str">
        <f>Pruebas!E334</f>
        <v>West Ham United</v>
      </c>
    </row>
    <row r="335" spans="1:4" x14ac:dyDescent="0.25">
      <c r="A335" s="11">
        <v>34</v>
      </c>
      <c r="B335" t="str">
        <f>Pruebas!A335</f>
        <v>20/04/2024</v>
      </c>
      <c r="C335" t="str">
        <f>Pruebas!C335</f>
        <v>Everton FC</v>
      </c>
      <c r="D335" t="str">
        <f>Pruebas!E335</f>
        <v>Nottingham Forest</v>
      </c>
    </row>
    <row r="336" spans="1:4" x14ac:dyDescent="0.25">
      <c r="A336" s="11">
        <v>34</v>
      </c>
      <c r="B336" t="str">
        <f>Pruebas!A336</f>
        <v>20/04/2024</v>
      </c>
      <c r="C336" t="str">
        <f>Pruebas!C336</f>
        <v>Fulham FC</v>
      </c>
      <c r="D336" t="str">
        <f>Pruebas!E336</f>
        <v>Liverpool FC</v>
      </c>
    </row>
    <row r="337" spans="1:4" x14ac:dyDescent="0.25">
      <c r="A337" s="11">
        <v>34</v>
      </c>
      <c r="B337" t="str">
        <f>Pruebas!A337</f>
        <v>20/04/2024</v>
      </c>
      <c r="C337" t="str">
        <f>Pruebas!C337</f>
        <v>Luton Town</v>
      </c>
      <c r="D337" t="str">
        <f>Pruebas!E337</f>
        <v>Brentford FC</v>
      </c>
    </row>
    <row r="338" spans="1:4" x14ac:dyDescent="0.25">
      <c r="A338" s="11">
        <v>34</v>
      </c>
      <c r="B338" t="str">
        <f>Pruebas!A338</f>
        <v>20/04/2024</v>
      </c>
      <c r="C338" t="str">
        <f>Pruebas!C338</f>
        <v>Manchester United</v>
      </c>
      <c r="D338" t="str">
        <f>Pruebas!E338</f>
        <v>Newcastle United</v>
      </c>
    </row>
    <row r="339" spans="1:4" x14ac:dyDescent="0.25">
      <c r="A339" s="11">
        <v>34</v>
      </c>
      <c r="B339" t="str">
        <f>Pruebas!A339</f>
        <v>20/04/2024</v>
      </c>
      <c r="C339" t="str">
        <f>Pruebas!C339</f>
        <v>Sheffield United</v>
      </c>
      <c r="D339" t="str">
        <f>Pruebas!E339</f>
        <v>Burnley FC</v>
      </c>
    </row>
    <row r="340" spans="1:4" x14ac:dyDescent="0.25">
      <c r="A340" s="11">
        <v>34</v>
      </c>
      <c r="B340" t="str">
        <f>Pruebas!A340</f>
        <v>20/04/2024</v>
      </c>
      <c r="C340" t="str">
        <f>Pruebas!C340</f>
        <v>Tottenham Hotspur</v>
      </c>
      <c r="D340" t="str">
        <f>Pruebas!E340</f>
        <v>Manchester City</v>
      </c>
    </row>
    <row r="341" spans="1:4" x14ac:dyDescent="0.25">
      <c r="A341" s="11">
        <v>34</v>
      </c>
      <c r="B341" t="str">
        <f>Pruebas!A341</f>
        <v>20/04/2024</v>
      </c>
      <c r="C341" t="str">
        <f>Pruebas!C341</f>
        <v>Wolverhampton Wanderers</v>
      </c>
      <c r="D341" t="str">
        <f>Pruebas!E341</f>
        <v>Arsenal FC</v>
      </c>
    </row>
    <row r="342" spans="1:4" x14ac:dyDescent="0.25">
      <c r="A342" s="8">
        <v>35</v>
      </c>
      <c r="B342" t="str">
        <f>Pruebas!A342</f>
        <v>27/04/2024</v>
      </c>
      <c r="C342" t="str">
        <f>Pruebas!C342</f>
        <v>AFC Bournemouth</v>
      </c>
      <c r="D342" t="str">
        <f>Pruebas!E342</f>
        <v>Brighton &amp; Hove Albion</v>
      </c>
    </row>
    <row r="343" spans="1:4" x14ac:dyDescent="0.25">
      <c r="A343" s="8">
        <v>35</v>
      </c>
      <c r="B343" t="str">
        <f>Pruebas!A343</f>
        <v>27/04/2024</v>
      </c>
      <c r="C343" t="str">
        <f>Pruebas!C343</f>
        <v>Aston Villa</v>
      </c>
      <c r="D343" t="str">
        <f>Pruebas!E343</f>
        <v>Chelsea FC</v>
      </c>
    </row>
    <row r="344" spans="1:4" x14ac:dyDescent="0.25">
      <c r="A344" s="8">
        <v>35</v>
      </c>
      <c r="B344" t="str">
        <f>Pruebas!A344</f>
        <v>27/04/2024</v>
      </c>
      <c r="C344" t="str">
        <f>Pruebas!C344</f>
        <v>Everton FC</v>
      </c>
      <c r="D344" t="str">
        <f>Pruebas!E344</f>
        <v>Brentford FC</v>
      </c>
    </row>
    <row r="345" spans="1:4" x14ac:dyDescent="0.25">
      <c r="A345" s="8">
        <v>35</v>
      </c>
      <c r="B345" t="str">
        <f>Pruebas!A345</f>
        <v>27/04/2024</v>
      </c>
      <c r="C345" t="str">
        <f>Pruebas!C345</f>
        <v>Fulham FC</v>
      </c>
      <c r="D345" t="str">
        <f>Pruebas!E345</f>
        <v>Crystal Palace</v>
      </c>
    </row>
    <row r="346" spans="1:4" x14ac:dyDescent="0.25">
      <c r="A346" s="8">
        <v>35</v>
      </c>
      <c r="B346" t="str">
        <f>Pruebas!A346</f>
        <v>27/04/2024</v>
      </c>
      <c r="C346" t="str">
        <f>Pruebas!C346</f>
        <v>Manchester United</v>
      </c>
      <c r="D346" t="str">
        <f>Pruebas!E346</f>
        <v>Burnley FC</v>
      </c>
    </row>
    <row r="347" spans="1:4" x14ac:dyDescent="0.25">
      <c r="A347" s="8">
        <v>35</v>
      </c>
      <c r="B347" t="str">
        <f>Pruebas!A347</f>
        <v>27/04/2024</v>
      </c>
      <c r="C347" t="str">
        <f>Pruebas!C347</f>
        <v>Newcastle United</v>
      </c>
      <c r="D347" t="str">
        <f>Pruebas!E347</f>
        <v>Sheffield United</v>
      </c>
    </row>
    <row r="348" spans="1:4" x14ac:dyDescent="0.25">
      <c r="A348" s="8">
        <v>35</v>
      </c>
      <c r="B348" t="str">
        <f>Pruebas!A348</f>
        <v>27/04/2024</v>
      </c>
      <c r="C348" t="str">
        <f>Pruebas!C348</f>
        <v>Nottingham Forest</v>
      </c>
      <c r="D348" t="str">
        <f>Pruebas!E348</f>
        <v>Manchester City</v>
      </c>
    </row>
    <row r="349" spans="1:4" x14ac:dyDescent="0.25">
      <c r="A349" s="8">
        <v>35</v>
      </c>
      <c r="B349" t="str">
        <f>Pruebas!A349</f>
        <v>27/04/2024</v>
      </c>
      <c r="C349" t="str">
        <f>Pruebas!C349</f>
        <v>Tottenham Hotspur</v>
      </c>
      <c r="D349" t="str">
        <f>Pruebas!E349</f>
        <v>Arsenal FC</v>
      </c>
    </row>
    <row r="350" spans="1:4" x14ac:dyDescent="0.25">
      <c r="A350" s="8">
        <v>35</v>
      </c>
      <c r="B350" t="str">
        <f>Pruebas!A350</f>
        <v>27/04/2024</v>
      </c>
      <c r="C350" t="str">
        <f>Pruebas!C350</f>
        <v>West Ham United</v>
      </c>
      <c r="D350" t="str">
        <f>Pruebas!E350</f>
        <v>Liverpool FC</v>
      </c>
    </row>
    <row r="351" spans="1:4" x14ac:dyDescent="0.25">
      <c r="A351" s="8">
        <v>35</v>
      </c>
      <c r="B351" t="str">
        <f>Pruebas!A351</f>
        <v>27/04/2024</v>
      </c>
      <c r="C351" t="str">
        <f>Pruebas!C351</f>
        <v>Wolverhampton Wanderers</v>
      </c>
      <c r="D351" t="str">
        <f>Pruebas!E351</f>
        <v>Luton Town</v>
      </c>
    </row>
    <row r="352" spans="1:4" x14ac:dyDescent="0.25">
      <c r="A352" s="11">
        <v>36</v>
      </c>
      <c r="B352" t="str">
        <f>Pruebas!A352</f>
        <v>04/05/2024</v>
      </c>
      <c r="C352" t="str">
        <f>Pruebas!C352</f>
        <v>Arsenal FC</v>
      </c>
      <c r="D352" t="str">
        <f>Pruebas!E352</f>
        <v>AFC Bournemouth</v>
      </c>
    </row>
    <row r="353" spans="1:4" x14ac:dyDescent="0.25">
      <c r="A353" s="11">
        <v>36</v>
      </c>
      <c r="B353" t="str">
        <f>Pruebas!A353</f>
        <v>04/05/2024</v>
      </c>
      <c r="C353" t="str">
        <f>Pruebas!C353</f>
        <v>Brentford FC</v>
      </c>
      <c r="D353" t="str">
        <f>Pruebas!E353</f>
        <v>Fulham FC</v>
      </c>
    </row>
    <row r="354" spans="1:4" x14ac:dyDescent="0.25">
      <c r="A354" s="11">
        <v>36</v>
      </c>
      <c r="B354" t="str">
        <f>Pruebas!A354</f>
        <v>04/05/2024</v>
      </c>
      <c r="C354" t="str">
        <f>Pruebas!C354</f>
        <v>Brighton &amp; Hove Albion</v>
      </c>
      <c r="D354" t="str">
        <f>Pruebas!E354</f>
        <v>Aston Villa</v>
      </c>
    </row>
    <row r="355" spans="1:4" x14ac:dyDescent="0.25">
      <c r="A355" s="11">
        <v>36</v>
      </c>
      <c r="B355" t="str">
        <f>Pruebas!A355</f>
        <v>04/05/2024</v>
      </c>
      <c r="C355" t="str">
        <f>Pruebas!C355</f>
        <v>Burnley FC</v>
      </c>
      <c r="D355" t="str">
        <f>Pruebas!E355</f>
        <v>Newcastle United</v>
      </c>
    </row>
    <row r="356" spans="1:4" x14ac:dyDescent="0.25">
      <c r="A356" s="11">
        <v>36</v>
      </c>
      <c r="B356" t="str">
        <f>Pruebas!A356</f>
        <v>04/05/2024</v>
      </c>
      <c r="C356" t="str">
        <f>Pruebas!C356</f>
        <v>Chelsea FC</v>
      </c>
      <c r="D356" t="str">
        <f>Pruebas!E356</f>
        <v>West Ham United</v>
      </c>
    </row>
    <row r="357" spans="1:4" x14ac:dyDescent="0.25">
      <c r="A357" s="11">
        <v>36</v>
      </c>
      <c r="B357" t="str">
        <f>Pruebas!A357</f>
        <v>04/05/2024</v>
      </c>
      <c r="C357" t="str">
        <f>Pruebas!C357</f>
        <v>Crystal Palace</v>
      </c>
      <c r="D357" t="str">
        <f>Pruebas!E357</f>
        <v>Manchester United</v>
      </c>
    </row>
    <row r="358" spans="1:4" x14ac:dyDescent="0.25">
      <c r="A358" s="11">
        <v>36</v>
      </c>
      <c r="B358" t="str">
        <f>Pruebas!A358</f>
        <v>04/05/2024</v>
      </c>
      <c r="C358" t="str">
        <f>Pruebas!C358</f>
        <v>Liverpool FC</v>
      </c>
      <c r="D358" t="str">
        <f>Pruebas!E358</f>
        <v>Tottenham Hotspur</v>
      </c>
    </row>
    <row r="359" spans="1:4" x14ac:dyDescent="0.25">
      <c r="A359" s="11">
        <v>36</v>
      </c>
      <c r="B359" t="str">
        <f>Pruebas!A359</f>
        <v>04/05/2024</v>
      </c>
      <c r="C359" t="str">
        <f>Pruebas!C359</f>
        <v>Luton Town</v>
      </c>
      <c r="D359" t="str">
        <f>Pruebas!E359</f>
        <v>Everton FC</v>
      </c>
    </row>
    <row r="360" spans="1:4" x14ac:dyDescent="0.25">
      <c r="A360" s="11">
        <v>36</v>
      </c>
      <c r="B360" t="str">
        <f>Pruebas!A360</f>
        <v>04/05/2024</v>
      </c>
      <c r="C360" t="str">
        <f>Pruebas!C360</f>
        <v>Manchester City</v>
      </c>
      <c r="D360" t="str">
        <f>Pruebas!E360</f>
        <v>Wolverhampton Wanderers</v>
      </c>
    </row>
    <row r="361" spans="1:4" x14ac:dyDescent="0.25">
      <c r="A361" s="11">
        <v>36</v>
      </c>
      <c r="B361" t="str">
        <f>Pruebas!A361</f>
        <v>04/05/2024</v>
      </c>
      <c r="C361" t="str">
        <f>Pruebas!C361</f>
        <v>Sheffield United</v>
      </c>
      <c r="D361" t="str">
        <f>Pruebas!E361</f>
        <v>Nottingham Forest</v>
      </c>
    </row>
    <row r="362" spans="1:4" x14ac:dyDescent="0.25">
      <c r="A362" s="8">
        <v>37</v>
      </c>
      <c r="B362" t="str">
        <f>Pruebas!A362</f>
        <v>11/05/2024</v>
      </c>
      <c r="C362" t="str">
        <f>Pruebas!C362</f>
        <v>AFC Bournemouth</v>
      </c>
      <c r="D362" t="str">
        <f>Pruebas!E362</f>
        <v>Brentford FC</v>
      </c>
    </row>
    <row r="363" spans="1:4" x14ac:dyDescent="0.25">
      <c r="A363" s="8">
        <v>37</v>
      </c>
      <c r="B363" t="str">
        <f>Pruebas!A363</f>
        <v>11/05/2024</v>
      </c>
      <c r="C363" t="str">
        <f>Pruebas!C363</f>
        <v>Aston Villa</v>
      </c>
      <c r="D363" t="str">
        <f>Pruebas!E363</f>
        <v>Liverpool FC</v>
      </c>
    </row>
    <row r="364" spans="1:4" x14ac:dyDescent="0.25">
      <c r="A364" s="8">
        <v>37</v>
      </c>
      <c r="B364" t="str">
        <f>Pruebas!A364</f>
        <v>11/05/2024</v>
      </c>
      <c r="C364" t="str">
        <f>Pruebas!C364</f>
        <v>Everton FC</v>
      </c>
      <c r="D364" t="str">
        <f>Pruebas!E364</f>
        <v>Sheffield United</v>
      </c>
    </row>
    <row r="365" spans="1:4" x14ac:dyDescent="0.25">
      <c r="A365" s="8">
        <v>37</v>
      </c>
      <c r="B365" t="str">
        <f>Pruebas!A365</f>
        <v>11/05/2024</v>
      </c>
      <c r="C365" t="str">
        <f>Pruebas!C365</f>
        <v>Fulham FC</v>
      </c>
      <c r="D365" t="str">
        <f>Pruebas!E365</f>
        <v>Manchester City</v>
      </c>
    </row>
    <row r="366" spans="1:4" x14ac:dyDescent="0.25">
      <c r="A366" s="8">
        <v>37</v>
      </c>
      <c r="B366" t="str">
        <f>Pruebas!A366</f>
        <v>11/05/2024</v>
      </c>
      <c r="C366" t="str">
        <f>Pruebas!C366</f>
        <v>Manchester United</v>
      </c>
      <c r="D366" t="str">
        <f>Pruebas!E366</f>
        <v>Arsenal FC</v>
      </c>
    </row>
    <row r="367" spans="1:4" x14ac:dyDescent="0.25">
      <c r="A367" s="8">
        <v>37</v>
      </c>
      <c r="B367" t="str">
        <f>Pruebas!A367</f>
        <v>11/05/2024</v>
      </c>
      <c r="C367" t="str">
        <f>Pruebas!C367</f>
        <v>Newcastle United</v>
      </c>
      <c r="D367" t="str">
        <f>Pruebas!E367</f>
        <v>Brighton &amp; Hove Albion</v>
      </c>
    </row>
    <row r="368" spans="1:4" x14ac:dyDescent="0.25">
      <c r="A368" s="8">
        <v>37</v>
      </c>
      <c r="B368" t="str">
        <f>Pruebas!A368</f>
        <v>11/05/2024</v>
      </c>
      <c r="C368" t="str">
        <f>Pruebas!C368</f>
        <v>Nottingham Forest</v>
      </c>
      <c r="D368" t="str">
        <f>Pruebas!E368</f>
        <v>Chelsea FC</v>
      </c>
    </row>
    <row r="369" spans="1:4" x14ac:dyDescent="0.25">
      <c r="A369" s="8">
        <v>37</v>
      </c>
      <c r="B369" t="str">
        <f>Pruebas!A369</f>
        <v>11/05/2024</v>
      </c>
      <c r="C369" t="str">
        <f>Pruebas!C369</f>
        <v>Tottenham Hotspur</v>
      </c>
      <c r="D369" t="str">
        <f>Pruebas!E369</f>
        <v>Burnley FC</v>
      </c>
    </row>
    <row r="370" spans="1:4" x14ac:dyDescent="0.25">
      <c r="A370" s="8">
        <v>37</v>
      </c>
      <c r="B370" t="str">
        <f>Pruebas!A370</f>
        <v>11/05/2024</v>
      </c>
      <c r="C370" t="str">
        <f>Pruebas!C370</f>
        <v>West Ham United</v>
      </c>
      <c r="D370" t="str">
        <f>Pruebas!E370</f>
        <v>Luton Town</v>
      </c>
    </row>
    <row r="371" spans="1:4" x14ac:dyDescent="0.25">
      <c r="A371" s="8">
        <v>37</v>
      </c>
      <c r="B371" t="str">
        <f>Pruebas!A371</f>
        <v>11/05/2024</v>
      </c>
      <c r="C371" t="str">
        <f>Pruebas!C371</f>
        <v>Wolverhampton Wanderers</v>
      </c>
      <c r="D371" t="str">
        <f>Pruebas!E371</f>
        <v>Crystal Palace</v>
      </c>
    </row>
    <row r="372" spans="1:4" x14ac:dyDescent="0.25">
      <c r="A372" s="11">
        <v>38</v>
      </c>
      <c r="B372" t="str">
        <f>Pruebas!A372</f>
        <v>19/05/2024</v>
      </c>
      <c r="C372" t="str">
        <f>Pruebas!C372</f>
        <v>Arsenal FC</v>
      </c>
      <c r="D372" t="str">
        <f>Pruebas!E372</f>
        <v>Everton FC</v>
      </c>
    </row>
    <row r="373" spans="1:4" x14ac:dyDescent="0.25">
      <c r="A373" s="11">
        <v>38</v>
      </c>
      <c r="B373" t="str">
        <f>Pruebas!A373</f>
        <v>19/05/2024</v>
      </c>
      <c r="C373" t="str">
        <f>Pruebas!C373</f>
        <v>Brentford FC</v>
      </c>
      <c r="D373" t="str">
        <f>Pruebas!E373</f>
        <v>Newcastle United</v>
      </c>
    </row>
    <row r="374" spans="1:4" x14ac:dyDescent="0.25">
      <c r="A374" s="11">
        <v>38</v>
      </c>
      <c r="B374" t="str">
        <f>Pruebas!A374</f>
        <v>19/05/2024</v>
      </c>
      <c r="C374" t="str">
        <f>Pruebas!C374</f>
        <v>Brighton &amp; Hove Albion</v>
      </c>
      <c r="D374" t="str">
        <f>Pruebas!E374</f>
        <v>Manchester United</v>
      </c>
    </row>
    <row r="375" spans="1:4" x14ac:dyDescent="0.25">
      <c r="A375" s="11">
        <v>38</v>
      </c>
      <c r="B375" t="str">
        <f>Pruebas!A375</f>
        <v>19/05/2024</v>
      </c>
      <c r="C375" t="str">
        <f>Pruebas!C375</f>
        <v>Burnley FC</v>
      </c>
      <c r="D375" t="str">
        <f>Pruebas!E375</f>
        <v>Nottingham Forest</v>
      </c>
    </row>
    <row r="376" spans="1:4" x14ac:dyDescent="0.25">
      <c r="A376" s="11">
        <v>38</v>
      </c>
      <c r="B376" t="str">
        <f>Pruebas!A376</f>
        <v>19/05/2024</v>
      </c>
      <c r="C376" t="str">
        <f>Pruebas!C376</f>
        <v>Chelsea FC</v>
      </c>
      <c r="D376" t="str">
        <f>Pruebas!E376</f>
        <v>AFC Bournemouth</v>
      </c>
    </row>
    <row r="377" spans="1:4" x14ac:dyDescent="0.25">
      <c r="A377" s="11">
        <v>38</v>
      </c>
      <c r="B377" t="str">
        <f>Pruebas!A377</f>
        <v>19/05/2024</v>
      </c>
      <c r="C377" t="str">
        <f>Pruebas!C377</f>
        <v>Crystal Palace</v>
      </c>
      <c r="D377" t="str">
        <f>Pruebas!E377</f>
        <v>Aston Villa</v>
      </c>
    </row>
    <row r="378" spans="1:4" x14ac:dyDescent="0.25">
      <c r="A378" s="11">
        <v>38</v>
      </c>
      <c r="B378" t="str">
        <f>Pruebas!A378</f>
        <v>19/05/2024</v>
      </c>
      <c r="C378" t="str">
        <f>Pruebas!C378</f>
        <v>Liverpool FC</v>
      </c>
      <c r="D378" t="str">
        <f>Pruebas!E378</f>
        <v>Wolverhampton Wanderers</v>
      </c>
    </row>
    <row r="379" spans="1:4" x14ac:dyDescent="0.25">
      <c r="A379" s="11">
        <v>38</v>
      </c>
      <c r="B379" t="str">
        <f>Pruebas!A379</f>
        <v>19/05/2024</v>
      </c>
      <c r="C379" t="str">
        <f>Pruebas!C379</f>
        <v>Luton Town</v>
      </c>
      <c r="D379" t="str">
        <f>Pruebas!E379</f>
        <v>Fulham FC</v>
      </c>
    </row>
    <row r="380" spans="1:4" x14ac:dyDescent="0.25">
      <c r="A380" s="11">
        <v>38</v>
      </c>
      <c r="B380" t="str">
        <f>Pruebas!A380</f>
        <v>19/05/2024</v>
      </c>
      <c r="C380" t="str">
        <f>Pruebas!C380</f>
        <v>Manchester City</v>
      </c>
      <c r="D380" t="str">
        <f>Pruebas!E380</f>
        <v>West Ham United</v>
      </c>
    </row>
    <row r="381" spans="1:4" x14ac:dyDescent="0.25">
      <c r="A381" s="11">
        <v>38</v>
      </c>
      <c r="B381" t="str">
        <f>Pruebas!A381</f>
        <v>19/05/2024</v>
      </c>
      <c r="C381" t="str">
        <f>Pruebas!C381</f>
        <v>Sheffield United</v>
      </c>
      <c r="D381" t="str">
        <f>Pruebas!E381</f>
        <v>Tottenham Hotspur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1"/>
  <sheetViews>
    <sheetView tabSelected="1" workbookViewId="0">
      <selection activeCell="C3" sqref="C3"/>
    </sheetView>
  </sheetViews>
  <sheetFormatPr baseColWidth="10" defaultRowHeight="15" x14ac:dyDescent="0.25"/>
  <cols>
    <col min="1" max="1" width="25.85546875" bestFit="1" customWidth="1"/>
    <col min="2" max="2" width="28.42578125" bestFit="1" customWidth="1"/>
    <col min="3" max="3" width="25.85546875" bestFit="1" customWidth="1"/>
    <col min="4" max="4" width="6.5703125" bestFit="1" customWidth="1"/>
    <col min="5" max="5" width="25.85546875" bestFit="1" customWidth="1"/>
  </cols>
  <sheetData>
    <row r="1" spans="1:7" x14ac:dyDescent="0.25">
      <c r="A1" s="21" t="s">
        <v>33</v>
      </c>
      <c r="B1" s="21" t="s">
        <v>115</v>
      </c>
      <c r="C1" s="21" t="s">
        <v>116</v>
      </c>
      <c r="D1" s="21" t="s">
        <v>117</v>
      </c>
      <c r="E1" s="21" t="s">
        <v>38</v>
      </c>
      <c r="F1" s="21" t="s">
        <v>118</v>
      </c>
      <c r="G1" s="21" t="s">
        <v>119</v>
      </c>
    </row>
    <row r="2" spans="1:7" x14ac:dyDescent="0.25">
      <c r="A2" t="s">
        <v>48</v>
      </c>
      <c r="B2" t="s">
        <v>120</v>
      </c>
      <c r="C2" t="s">
        <v>17</v>
      </c>
      <c r="D2" t="s">
        <v>121</v>
      </c>
      <c r="E2" t="s">
        <v>24</v>
      </c>
      <c r="F2" t="s">
        <v>122</v>
      </c>
      <c r="G2" t="s">
        <v>123</v>
      </c>
    </row>
    <row r="3" spans="1:7" x14ac:dyDescent="0.25">
      <c r="A3" t="s">
        <v>49</v>
      </c>
      <c r="B3" t="s">
        <v>124</v>
      </c>
      <c r="C3" t="s">
        <v>12</v>
      </c>
      <c r="D3" t="s">
        <v>125</v>
      </c>
      <c r="E3" t="s">
        <v>27</v>
      </c>
      <c r="F3" t="s">
        <v>126</v>
      </c>
      <c r="G3" t="s">
        <v>127</v>
      </c>
    </row>
    <row r="4" spans="1:7" x14ac:dyDescent="0.25">
      <c r="A4" t="s">
        <v>49</v>
      </c>
      <c r="B4" t="s">
        <v>128</v>
      </c>
      <c r="C4" t="s">
        <v>14</v>
      </c>
      <c r="D4" t="s">
        <v>129</v>
      </c>
      <c r="E4" t="s">
        <v>30</v>
      </c>
      <c r="F4" t="s">
        <v>127</v>
      </c>
      <c r="G4" t="s">
        <v>127</v>
      </c>
    </row>
    <row r="5" spans="1:7" x14ac:dyDescent="0.25">
      <c r="A5" t="s">
        <v>49</v>
      </c>
      <c r="B5" t="s">
        <v>128</v>
      </c>
      <c r="C5" t="s">
        <v>16</v>
      </c>
      <c r="D5" t="s">
        <v>130</v>
      </c>
      <c r="E5" t="s">
        <v>23</v>
      </c>
      <c r="F5" t="s">
        <v>131</v>
      </c>
      <c r="G5" t="s">
        <v>127</v>
      </c>
    </row>
    <row r="6" spans="1:7" x14ac:dyDescent="0.25">
      <c r="A6" t="s">
        <v>49</v>
      </c>
      <c r="B6" t="s">
        <v>128</v>
      </c>
      <c r="C6" t="s">
        <v>20</v>
      </c>
      <c r="D6" t="s">
        <v>132</v>
      </c>
      <c r="E6" t="s">
        <v>21</v>
      </c>
      <c r="F6" t="s">
        <v>122</v>
      </c>
      <c r="G6" t="s">
        <v>127</v>
      </c>
    </row>
    <row r="7" spans="1:7" x14ac:dyDescent="0.25">
      <c r="A7" t="s">
        <v>49</v>
      </c>
      <c r="B7" t="s">
        <v>128</v>
      </c>
      <c r="C7" t="s">
        <v>28</v>
      </c>
      <c r="D7" t="s">
        <v>132</v>
      </c>
      <c r="E7" t="s">
        <v>19</v>
      </c>
      <c r="F7" t="s">
        <v>122</v>
      </c>
      <c r="G7" t="s">
        <v>127</v>
      </c>
    </row>
    <row r="8" spans="1:7" x14ac:dyDescent="0.25">
      <c r="A8" t="s">
        <v>49</v>
      </c>
      <c r="B8" t="s">
        <v>133</v>
      </c>
      <c r="C8" t="s">
        <v>26</v>
      </c>
      <c r="D8" t="s">
        <v>134</v>
      </c>
      <c r="E8" t="s">
        <v>13</v>
      </c>
      <c r="F8" t="s">
        <v>135</v>
      </c>
      <c r="G8" t="s">
        <v>127</v>
      </c>
    </row>
    <row r="9" spans="1:7" x14ac:dyDescent="0.25">
      <c r="A9" t="s">
        <v>54</v>
      </c>
      <c r="B9" t="s">
        <v>136</v>
      </c>
      <c r="C9" t="s">
        <v>15</v>
      </c>
      <c r="D9" t="s">
        <v>137</v>
      </c>
      <c r="E9" t="s">
        <v>29</v>
      </c>
      <c r="F9" t="s">
        <v>126</v>
      </c>
      <c r="G9" t="s">
        <v>126</v>
      </c>
    </row>
    <row r="10" spans="1:7" x14ac:dyDescent="0.25">
      <c r="A10" t="s">
        <v>54</v>
      </c>
      <c r="B10" t="s">
        <v>138</v>
      </c>
      <c r="C10" t="s">
        <v>18</v>
      </c>
      <c r="D10" t="s">
        <v>129</v>
      </c>
      <c r="E10" t="s">
        <v>22</v>
      </c>
      <c r="F10" t="s">
        <v>127</v>
      </c>
      <c r="G10" t="s">
        <v>127</v>
      </c>
    </row>
    <row r="11" spans="1:7" x14ac:dyDescent="0.25">
      <c r="A11" t="s">
        <v>57</v>
      </c>
      <c r="B11" t="s">
        <v>120</v>
      </c>
      <c r="C11" t="s">
        <v>25</v>
      </c>
      <c r="D11" t="s">
        <v>139</v>
      </c>
      <c r="E11" t="s">
        <v>31</v>
      </c>
      <c r="F11" t="s">
        <v>127</v>
      </c>
      <c r="G11" t="s">
        <v>122</v>
      </c>
    </row>
    <row r="12" spans="1:7" x14ac:dyDescent="0.25">
      <c r="A12" t="s">
        <v>140</v>
      </c>
      <c r="B12" t="s">
        <v>141</v>
      </c>
      <c r="C12" t="s">
        <v>27</v>
      </c>
      <c r="D12" t="s">
        <v>125</v>
      </c>
      <c r="E12" t="s">
        <v>28</v>
      </c>
      <c r="F12" t="s">
        <v>126</v>
      </c>
      <c r="G12" t="s">
        <v>127</v>
      </c>
    </row>
    <row r="13" spans="1:7" x14ac:dyDescent="0.25">
      <c r="A13" t="s">
        <v>59</v>
      </c>
      <c r="B13" t="s">
        <v>141</v>
      </c>
      <c r="C13" t="s">
        <v>23</v>
      </c>
      <c r="D13" t="s">
        <v>142</v>
      </c>
      <c r="E13" t="s">
        <v>17</v>
      </c>
    </row>
    <row r="14" spans="1:7" x14ac:dyDescent="0.25">
      <c r="A14" t="s">
        <v>59</v>
      </c>
      <c r="B14" t="s">
        <v>128</v>
      </c>
      <c r="C14" t="s">
        <v>21</v>
      </c>
      <c r="D14" t="s">
        <v>121</v>
      </c>
      <c r="E14" t="s">
        <v>15</v>
      </c>
      <c r="F14" t="s">
        <v>122</v>
      </c>
      <c r="G14" t="s">
        <v>123</v>
      </c>
    </row>
    <row r="15" spans="1:7" x14ac:dyDescent="0.25">
      <c r="A15" t="s">
        <v>59</v>
      </c>
      <c r="B15" t="s">
        <v>128</v>
      </c>
      <c r="C15" t="s">
        <v>22</v>
      </c>
      <c r="D15" t="s">
        <v>143</v>
      </c>
      <c r="E15" t="s">
        <v>14</v>
      </c>
      <c r="F15" t="s">
        <v>123</v>
      </c>
      <c r="G15" t="s">
        <v>127</v>
      </c>
    </row>
    <row r="16" spans="1:7" x14ac:dyDescent="0.25">
      <c r="A16" t="s">
        <v>59</v>
      </c>
      <c r="B16" t="s">
        <v>128</v>
      </c>
      <c r="C16" t="s">
        <v>31</v>
      </c>
      <c r="D16" t="s">
        <v>144</v>
      </c>
      <c r="E16" t="s">
        <v>16</v>
      </c>
      <c r="F16" t="s">
        <v>127</v>
      </c>
      <c r="G16" t="s">
        <v>131</v>
      </c>
    </row>
    <row r="17" spans="1:7" x14ac:dyDescent="0.25">
      <c r="A17" t="s">
        <v>59</v>
      </c>
      <c r="B17" t="s">
        <v>133</v>
      </c>
      <c r="C17" t="s">
        <v>29</v>
      </c>
      <c r="D17" t="s">
        <v>145</v>
      </c>
      <c r="E17" t="s">
        <v>25</v>
      </c>
      <c r="F17" t="s">
        <v>126</v>
      </c>
      <c r="G17" t="s">
        <v>122</v>
      </c>
    </row>
    <row r="18" spans="1:7" x14ac:dyDescent="0.25">
      <c r="A18" t="s">
        <v>59</v>
      </c>
      <c r="B18" t="s">
        <v>120</v>
      </c>
      <c r="C18" t="s">
        <v>24</v>
      </c>
      <c r="D18" t="s">
        <v>139</v>
      </c>
      <c r="E18" t="s">
        <v>26</v>
      </c>
      <c r="F18" t="s">
        <v>127</v>
      </c>
      <c r="G18" t="s">
        <v>122</v>
      </c>
    </row>
    <row r="19" spans="1:7" x14ac:dyDescent="0.25">
      <c r="A19" t="s">
        <v>146</v>
      </c>
      <c r="B19" t="s">
        <v>136</v>
      </c>
      <c r="C19" t="s">
        <v>13</v>
      </c>
      <c r="D19" t="s">
        <v>147</v>
      </c>
      <c r="E19" t="s">
        <v>20</v>
      </c>
      <c r="F19" t="s">
        <v>131</v>
      </c>
      <c r="G19" t="s">
        <v>122</v>
      </c>
    </row>
    <row r="20" spans="1:7" x14ac:dyDescent="0.25">
      <c r="A20" t="s">
        <v>146</v>
      </c>
      <c r="B20" t="s">
        <v>138</v>
      </c>
      <c r="C20" t="s">
        <v>30</v>
      </c>
      <c r="D20" t="s">
        <v>143</v>
      </c>
      <c r="E20" t="s">
        <v>18</v>
      </c>
      <c r="F20" t="s">
        <v>123</v>
      </c>
      <c r="G20" t="s">
        <v>127</v>
      </c>
    </row>
    <row r="21" spans="1:7" x14ac:dyDescent="0.25">
      <c r="A21" t="s">
        <v>148</v>
      </c>
      <c r="B21" t="s">
        <v>120</v>
      </c>
      <c r="C21" t="s">
        <v>19</v>
      </c>
      <c r="D21" t="s">
        <v>132</v>
      </c>
      <c r="E21" t="s">
        <v>12</v>
      </c>
      <c r="F21" t="s">
        <v>122</v>
      </c>
      <c r="G21" t="s">
        <v>127</v>
      </c>
    </row>
    <row r="22" spans="1:7" x14ac:dyDescent="0.25">
      <c r="A22" t="s">
        <v>149</v>
      </c>
      <c r="B22" t="s">
        <v>120</v>
      </c>
      <c r="C22" t="s">
        <v>18</v>
      </c>
      <c r="D22" t="s">
        <v>142</v>
      </c>
      <c r="E22" t="s">
        <v>23</v>
      </c>
    </row>
    <row r="23" spans="1:7" x14ac:dyDescent="0.25">
      <c r="A23" t="s">
        <v>70</v>
      </c>
      <c r="B23" t="s">
        <v>150</v>
      </c>
      <c r="C23" t="s">
        <v>14</v>
      </c>
      <c r="D23" t="s">
        <v>142</v>
      </c>
      <c r="E23" t="s">
        <v>29</v>
      </c>
    </row>
    <row r="24" spans="1:7" x14ac:dyDescent="0.25">
      <c r="A24" t="s">
        <v>70</v>
      </c>
      <c r="B24" t="s">
        <v>128</v>
      </c>
      <c r="C24" t="s">
        <v>12</v>
      </c>
      <c r="D24" t="s">
        <v>142</v>
      </c>
      <c r="E24" t="s">
        <v>21</v>
      </c>
    </row>
    <row r="25" spans="1:7" x14ac:dyDescent="0.25">
      <c r="A25" t="s">
        <v>70</v>
      </c>
      <c r="B25" t="s">
        <v>128</v>
      </c>
      <c r="C25" t="s">
        <v>15</v>
      </c>
      <c r="D25" t="s">
        <v>142</v>
      </c>
      <c r="E25" t="s">
        <v>19</v>
      </c>
    </row>
    <row r="26" spans="1:7" x14ac:dyDescent="0.25">
      <c r="A26" t="s">
        <v>70</v>
      </c>
      <c r="B26" t="s">
        <v>128</v>
      </c>
      <c r="C26" t="s">
        <v>20</v>
      </c>
      <c r="D26" t="s">
        <v>142</v>
      </c>
      <c r="E26" t="s">
        <v>31</v>
      </c>
    </row>
    <row r="27" spans="1:7" x14ac:dyDescent="0.25">
      <c r="A27" t="s">
        <v>70</v>
      </c>
      <c r="B27" t="s">
        <v>128</v>
      </c>
      <c r="C27" t="s">
        <v>25</v>
      </c>
      <c r="D27" t="s">
        <v>142</v>
      </c>
      <c r="E27" t="s">
        <v>27</v>
      </c>
    </row>
    <row r="28" spans="1:7" x14ac:dyDescent="0.25">
      <c r="A28" t="s">
        <v>70</v>
      </c>
      <c r="B28" t="s">
        <v>133</v>
      </c>
      <c r="C28" t="s">
        <v>16</v>
      </c>
      <c r="D28" t="s">
        <v>142</v>
      </c>
      <c r="E28" t="s">
        <v>30</v>
      </c>
    </row>
    <row r="29" spans="1:7" x14ac:dyDescent="0.25">
      <c r="A29" t="s">
        <v>151</v>
      </c>
      <c r="B29" t="s">
        <v>136</v>
      </c>
      <c r="C29" t="s">
        <v>17</v>
      </c>
      <c r="D29" t="s">
        <v>142</v>
      </c>
      <c r="E29" t="s">
        <v>13</v>
      </c>
    </row>
    <row r="30" spans="1:7" x14ac:dyDescent="0.25">
      <c r="A30" t="s">
        <v>151</v>
      </c>
      <c r="B30" t="s">
        <v>136</v>
      </c>
      <c r="C30" t="s">
        <v>28</v>
      </c>
      <c r="D30" t="s">
        <v>142</v>
      </c>
      <c r="E30" t="s">
        <v>24</v>
      </c>
    </row>
    <row r="31" spans="1:7" x14ac:dyDescent="0.25">
      <c r="A31" t="s">
        <v>151</v>
      </c>
      <c r="B31" t="s">
        <v>138</v>
      </c>
      <c r="C31" t="s">
        <v>26</v>
      </c>
      <c r="D31" t="s">
        <v>142</v>
      </c>
      <c r="E31" t="s">
        <v>22</v>
      </c>
    </row>
    <row r="32" spans="1:7" x14ac:dyDescent="0.25">
      <c r="A32" t="s">
        <v>152</v>
      </c>
      <c r="B32" t="s">
        <v>120</v>
      </c>
      <c r="C32" t="s">
        <v>23</v>
      </c>
      <c r="D32" t="s">
        <v>142</v>
      </c>
      <c r="E32" t="s">
        <v>30</v>
      </c>
    </row>
    <row r="33" spans="1:5" x14ac:dyDescent="0.25">
      <c r="A33" t="s">
        <v>77</v>
      </c>
      <c r="B33" t="s">
        <v>150</v>
      </c>
      <c r="C33" t="s">
        <v>28</v>
      </c>
      <c r="D33" t="s">
        <v>142</v>
      </c>
      <c r="E33" t="s">
        <v>20</v>
      </c>
    </row>
    <row r="34" spans="1:5" x14ac:dyDescent="0.25">
      <c r="A34" t="s">
        <v>77</v>
      </c>
      <c r="B34" t="s">
        <v>128</v>
      </c>
      <c r="C34" t="s">
        <v>15</v>
      </c>
      <c r="D34" t="s">
        <v>142</v>
      </c>
      <c r="E34" t="s">
        <v>14</v>
      </c>
    </row>
    <row r="35" spans="1:5" x14ac:dyDescent="0.25">
      <c r="A35" t="s">
        <v>77</v>
      </c>
      <c r="B35" t="s">
        <v>128</v>
      </c>
      <c r="C35" t="s">
        <v>17</v>
      </c>
      <c r="D35" t="s">
        <v>142</v>
      </c>
      <c r="E35" t="s">
        <v>29</v>
      </c>
    </row>
    <row r="36" spans="1:5" x14ac:dyDescent="0.25">
      <c r="A36" t="s">
        <v>77</v>
      </c>
      <c r="B36" t="s">
        <v>128</v>
      </c>
      <c r="C36" t="s">
        <v>18</v>
      </c>
      <c r="D36" t="s">
        <v>142</v>
      </c>
      <c r="E36" t="s">
        <v>27</v>
      </c>
    </row>
    <row r="37" spans="1:5" x14ac:dyDescent="0.25">
      <c r="A37" t="s">
        <v>77</v>
      </c>
      <c r="B37" t="s">
        <v>128</v>
      </c>
      <c r="C37" t="s">
        <v>24</v>
      </c>
      <c r="D37" t="s">
        <v>142</v>
      </c>
      <c r="E37" t="s">
        <v>21</v>
      </c>
    </row>
    <row r="38" spans="1:5" x14ac:dyDescent="0.25">
      <c r="A38" t="s">
        <v>77</v>
      </c>
      <c r="B38" t="s">
        <v>133</v>
      </c>
      <c r="C38" t="s">
        <v>16</v>
      </c>
      <c r="D38" t="s">
        <v>142</v>
      </c>
      <c r="E38" t="s">
        <v>26</v>
      </c>
    </row>
    <row r="39" spans="1:5" x14ac:dyDescent="0.25">
      <c r="A39" t="s">
        <v>153</v>
      </c>
      <c r="B39" t="s">
        <v>136</v>
      </c>
      <c r="C39" t="s">
        <v>19</v>
      </c>
      <c r="D39" t="s">
        <v>142</v>
      </c>
      <c r="E39" t="s">
        <v>31</v>
      </c>
    </row>
    <row r="40" spans="1:5" x14ac:dyDescent="0.25">
      <c r="A40" t="s">
        <v>153</v>
      </c>
      <c r="B40" t="s">
        <v>136</v>
      </c>
      <c r="C40" t="s">
        <v>22</v>
      </c>
      <c r="D40" t="s">
        <v>142</v>
      </c>
      <c r="E40" t="s">
        <v>13</v>
      </c>
    </row>
    <row r="41" spans="1:5" x14ac:dyDescent="0.25">
      <c r="A41" t="s">
        <v>153</v>
      </c>
      <c r="B41" t="s">
        <v>138</v>
      </c>
      <c r="C41" t="s">
        <v>12</v>
      </c>
      <c r="D41" t="s">
        <v>142</v>
      </c>
      <c r="E41" t="s">
        <v>25</v>
      </c>
    </row>
    <row r="42" spans="1:5" x14ac:dyDescent="0.25">
      <c r="A42" t="s">
        <v>78</v>
      </c>
      <c r="B42" t="s">
        <v>150</v>
      </c>
      <c r="C42" t="s">
        <v>31</v>
      </c>
      <c r="D42" t="s">
        <v>142</v>
      </c>
      <c r="E42" t="s">
        <v>22</v>
      </c>
    </row>
    <row r="43" spans="1:5" x14ac:dyDescent="0.25">
      <c r="A43" t="s">
        <v>78</v>
      </c>
      <c r="B43" t="s">
        <v>128</v>
      </c>
      <c r="C43" t="s">
        <v>13</v>
      </c>
      <c r="D43" t="s">
        <v>142</v>
      </c>
      <c r="E43" t="s">
        <v>19</v>
      </c>
    </row>
    <row r="44" spans="1:5" x14ac:dyDescent="0.25">
      <c r="A44" t="s">
        <v>78</v>
      </c>
      <c r="B44" t="s">
        <v>128</v>
      </c>
      <c r="C44" t="s">
        <v>21</v>
      </c>
      <c r="D44" t="s">
        <v>142</v>
      </c>
      <c r="E44" t="s">
        <v>23</v>
      </c>
    </row>
    <row r="45" spans="1:5" x14ac:dyDescent="0.25">
      <c r="A45" t="s">
        <v>78</v>
      </c>
      <c r="B45" t="s">
        <v>128</v>
      </c>
      <c r="C45" t="s">
        <v>25</v>
      </c>
      <c r="D45" t="s">
        <v>142</v>
      </c>
      <c r="E45" t="s">
        <v>16</v>
      </c>
    </row>
    <row r="46" spans="1:5" x14ac:dyDescent="0.25">
      <c r="A46" t="s">
        <v>78</v>
      </c>
      <c r="B46" t="s">
        <v>128</v>
      </c>
      <c r="C46" t="s">
        <v>29</v>
      </c>
      <c r="D46" t="s">
        <v>142</v>
      </c>
      <c r="E46" t="s">
        <v>28</v>
      </c>
    </row>
    <row r="47" spans="1:5" x14ac:dyDescent="0.25">
      <c r="A47" t="s">
        <v>78</v>
      </c>
      <c r="B47" t="s">
        <v>128</v>
      </c>
      <c r="C47" t="s">
        <v>30</v>
      </c>
      <c r="D47" t="s">
        <v>142</v>
      </c>
      <c r="E47" t="s">
        <v>24</v>
      </c>
    </row>
    <row r="48" spans="1:5" x14ac:dyDescent="0.25">
      <c r="A48" t="s">
        <v>78</v>
      </c>
      <c r="B48" t="s">
        <v>133</v>
      </c>
      <c r="C48" t="s">
        <v>20</v>
      </c>
      <c r="D48" t="s">
        <v>142</v>
      </c>
      <c r="E48" t="s">
        <v>12</v>
      </c>
    </row>
    <row r="49" spans="1:5" x14ac:dyDescent="0.25">
      <c r="A49" t="s">
        <v>154</v>
      </c>
      <c r="B49" t="s">
        <v>136</v>
      </c>
      <c r="C49" t="s">
        <v>14</v>
      </c>
      <c r="D49" t="s">
        <v>142</v>
      </c>
      <c r="E49" t="s">
        <v>18</v>
      </c>
    </row>
    <row r="50" spans="1:5" x14ac:dyDescent="0.25">
      <c r="A50" t="s">
        <v>154</v>
      </c>
      <c r="B50" t="s">
        <v>138</v>
      </c>
      <c r="C50" t="s">
        <v>26</v>
      </c>
      <c r="D50" t="s">
        <v>142</v>
      </c>
      <c r="E50" t="s">
        <v>15</v>
      </c>
    </row>
    <row r="51" spans="1:5" x14ac:dyDescent="0.25">
      <c r="A51" t="s">
        <v>155</v>
      </c>
      <c r="B51" t="s">
        <v>141</v>
      </c>
      <c r="C51" t="s">
        <v>27</v>
      </c>
      <c r="D51" t="s">
        <v>142</v>
      </c>
      <c r="E51" t="s">
        <v>17</v>
      </c>
    </row>
    <row r="52" spans="1:5" x14ac:dyDescent="0.25">
      <c r="A52" t="s">
        <v>79</v>
      </c>
      <c r="B52" t="s">
        <v>128</v>
      </c>
      <c r="C52" t="s">
        <v>18</v>
      </c>
      <c r="D52" t="s">
        <v>142</v>
      </c>
      <c r="E52" t="s">
        <v>13</v>
      </c>
    </row>
    <row r="53" spans="1:5" x14ac:dyDescent="0.25">
      <c r="A53" t="s">
        <v>79</v>
      </c>
      <c r="B53" t="s">
        <v>128</v>
      </c>
      <c r="C53" t="s">
        <v>19</v>
      </c>
      <c r="D53" t="s">
        <v>142</v>
      </c>
      <c r="E53" t="s">
        <v>21</v>
      </c>
    </row>
    <row r="54" spans="1:5" x14ac:dyDescent="0.25">
      <c r="A54" t="s">
        <v>79</v>
      </c>
      <c r="B54" t="s">
        <v>128</v>
      </c>
      <c r="C54" t="s">
        <v>23</v>
      </c>
      <c r="D54" t="s">
        <v>142</v>
      </c>
      <c r="E54" t="s">
        <v>31</v>
      </c>
    </row>
    <row r="55" spans="1:5" x14ac:dyDescent="0.25">
      <c r="A55" t="s">
        <v>79</v>
      </c>
      <c r="B55" t="s">
        <v>128</v>
      </c>
      <c r="C55" t="s">
        <v>24</v>
      </c>
      <c r="D55" t="s">
        <v>142</v>
      </c>
      <c r="E55" t="s">
        <v>27</v>
      </c>
    </row>
    <row r="56" spans="1:5" x14ac:dyDescent="0.25">
      <c r="A56" t="s">
        <v>79</v>
      </c>
      <c r="B56" t="s">
        <v>133</v>
      </c>
      <c r="C56" t="s">
        <v>15</v>
      </c>
      <c r="D56" t="s">
        <v>142</v>
      </c>
      <c r="E56" t="s">
        <v>20</v>
      </c>
    </row>
    <row r="57" spans="1:5" x14ac:dyDescent="0.25">
      <c r="A57" t="s">
        <v>79</v>
      </c>
      <c r="B57" t="s">
        <v>120</v>
      </c>
      <c r="C57" t="s">
        <v>17</v>
      </c>
      <c r="D57" t="s">
        <v>142</v>
      </c>
      <c r="E57" t="s">
        <v>25</v>
      </c>
    </row>
    <row r="58" spans="1:5" x14ac:dyDescent="0.25">
      <c r="A58" t="s">
        <v>156</v>
      </c>
      <c r="B58" t="s">
        <v>136</v>
      </c>
      <c r="C58" t="s">
        <v>12</v>
      </c>
      <c r="D58" t="s">
        <v>142</v>
      </c>
      <c r="E58" t="s">
        <v>29</v>
      </c>
    </row>
    <row r="59" spans="1:5" x14ac:dyDescent="0.25">
      <c r="A59" t="s">
        <v>156</v>
      </c>
      <c r="B59" t="s">
        <v>136</v>
      </c>
      <c r="C59" t="s">
        <v>16</v>
      </c>
      <c r="D59" t="s">
        <v>142</v>
      </c>
      <c r="E59" t="s">
        <v>14</v>
      </c>
    </row>
    <row r="60" spans="1:5" x14ac:dyDescent="0.25">
      <c r="A60" t="s">
        <v>156</v>
      </c>
      <c r="B60" t="s">
        <v>136</v>
      </c>
      <c r="C60" t="s">
        <v>22</v>
      </c>
      <c r="D60" t="s">
        <v>142</v>
      </c>
      <c r="E60" t="s">
        <v>30</v>
      </c>
    </row>
    <row r="61" spans="1:5" x14ac:dyDescent="0.25">
      <c r="A61" t="s">
        <v>156</v>
      </c>
      <c r="B61" t="s">
        <v>138</v>
      </c>
      <c r="C61" t="s">
        <v>28</v>
      </c>
      <c r="D61" t="s">
        <v>142</v>
      </c>
      <c r="E61" t="s">
        <v>26</v>
      </c>
    </row>
    <row r="62" spans="1:5" x14ac:dyDescent="0.25">
      <c r="A62" t="s">
        <v>80</v>
      </c>
      <c r="B62" t="s">
        <v>150</v>
      </c>
      <c r="C62" t="s">
        <v>13</v>
      </c>
      <c r="D62" t="s">
        <v>142</v>
      </c>
      <c r="E62" t="s">
        <v>16</v>
      </c>
    </row>
    <row r="63" spans="1:5" x14ac:dyDescent="0.25">
      <c r="A63" t="s">
        <v>80</v>
      </c>
      <c r="B63" t="s">
        <v>128</v>
      </c>
      <c r="C63" t="s">
        <v>14</v>
      </c>
      <c r="D63" t="s">
        <v>142</v>
      </c>
      <c r="E63" t="s">
        <v>12</v>
      </c>
    </row>
    <row r="64" spans="1:5" x14ac:dyDescent="0.25">
      <c r="A64" t="s">
        <v>80</v>
      </c>
      <c r="B64" t="s">
        <v>128</v>
      </c>
      <c r="C64" t="s">
        <v>20</v>
      </c>
      <c r="D64" t="s">
        <v>142</v>
      </c>
      <c r="E64" t="s">
        <v>23</v>
      </c>
    </row>
    <row r="65" spans="1:5" x14ac:dyDescent="0.25">
      <c r="A65" t="s">
        <v>80</v>
      </c>
      <c r="B65" t="s">
        <v>128</v>
      </c>
      <c r="C65" t="s">
        <v>25</v>
      </c>
      <c r="D65" t="s">
        <v>142</v>
      </c>
      <c r="E65" t="s">
        <v>19</v>
      </c>
    </row>
    <row r="66" spans="1:5" x14ac:dyDescent="0.25">
      <c r="A66" t="s">
        <v>80</v>
      </c>
      <c r="B66" t="s">
        <v>128</v>
      </c>
      <c r="C66" t="s">
        <v>26</v>
      </c>
      <c r="D66" t="s">
        <v>142</v>
      </c>
      <c r="E66" t="s">
        <v>17</v>
      </c>
    </row>
    <row r="67" spans="1:5" x14ac:dyDescent="0.25">
      <c r="A67" t="s">
        <v>80</v>
      </c>
      <c r="B67" t="s">
        <v>128</v>
      </c>
      <c r="C67" t="s">
        <v>30</v>
      </c>
      <c r="D67" t="s">
        <v>142</v>
      </c>
      <c r="E67" t="s">
        <v>28</v>
      </c>
    </row>
    <row r="68" spans="1:5" x14ac:dyDescent="0.25">
      <c r="A68" t="s">
        <v>80</v>
      </c>
      <c r="B68" t="s">
        <v>128</v>
      </c>
      <c r="C68" t="s">
        <v>31</v>
      </c>
      <c r="D68" t="s">
        <v>142</v>
      </c>
      <c r="E68" t="s">
        <v>24</v>
      </c>
    </row>
    <row r="69" spans="1:5" x14ac:dyDescent="0.25">
      <c r="A69" t="s">
        <v>80</v>
      </c>
      <c r="B69" t="s">
        <v>133</v>
      </c>
      <c r="C69" t="s">
        <v>29</v>
      </c>
      <c r="D69" t="s">
        <v>142</v>
      </c>
      <c r="E69" t="s">
        <v>22</v>
      </c>
    </row>
    <row r="70" spans="1:5" x14ac:dyDescent="0.25">
      <c r="A70" t="s">
        <v>157</v>
      </c>
      <c r="B70" t="s">
        <v>136</v>
      </c>
      <c r="C70" t="s">
        <v>27</v>
      </c>
      <c r="D70" t="s">
        <v>142</v>
      </c>
      <c r="E70" t="s">
        <v>15</v>
      </c>
    </row>
    <row r="71" spans="1:5" x14ac:dyDescent="0.25">
      <c r="A71" t="s">
        <v>158</v>
      </c>
      <c r="B71" t="s">
        <v>120</v>
      </c>
      <c r="C71" t="s">
        <v>21</v>
      </c>
      <c r="D71" t="s">
        <v>142</v>
      </c>
      <c r="E71" t="s">
        <v>18</v>
      </c>
    </row>
    <row r="72" spans="1:5" x14ac:dyDescent="0.25">
      <c r="A72" t="s">
        <v>81</v>
      </c>
      <c r="B72" t="s">
        <v>150</v>
      </c>
      <c r="C72" t="s">
        <v>23</v>
      </c>
      <c r="D72" t="s">
        <v>142</v>
      </c>
      <c r="E72" t="s">
        <v>29</v>
      </c>
    </row>
    <row r="73" spans="1:5" x14ac:dyDescent="0.25">
      <c r="A73" t="s">
        <v>81</v>
      </c>
      <c r="B73" t="s">
        <v>128</v>
      </c>
      <c r="C73" t="s">
        <v>17</v>
      </c>
      <c r="D73" t="s">
        <v>142</v>
      </c>
      <c r="E73" t="s">
        <v>18</v>
      </c>
    </row>
    <row r="74" spans="1:5" x14ac:dyDescent="0.25">
      <c r="A74" t="s">
        <v>81</v>
      </c>
      <c r="B74" t="s">
        <v>128</v>
      </c>
      <c r="C74" t="s">
        <v>20</v>
      </c>
      <c r="D74" t="s">
        <v>142</v>
      </c>
      <c r="E74" t="s">
        <v>14</v>
      </c>
    </row>
    <row r="75" spans="1:5" x14ac:dyDescent="0.25">
      <c r="A75" t="s">
        <v>81</v>
      </c>
      <c r="B75" t="s">
        <v>128</v>
      </c>
      <c r="C75" t="s">
        <v>21</v>
      </c>
      <c r="D75" t="s">
        <v>142</v>
      </c>
      <c r="E75" t="s">
        <v>28</v>
      </c>
    </row>
    <row r="76" spans="1:5" x14ac:dyDescent="0.25">
      <c r="A76" t="s">
        <v>81</v>
      </c>
      <c r="B76" t="s">
        <v>128</v>
      </c>
      <c r="C76" t="s">
        <v>25</v>
      </c>
      <c r="D76" t="s">
        <v>142</v>
      </c>
      <c r="E76" t="s">
        <v>15</v>
      </c>
    </row>
    <row r="77" spans="1:5" x14ac:dyDescent="0.25">
      <c r="A77" t="s">
        <v>81</v>
      </c>
      <c r="B77" t="s">
        <v>128</v>
      </c>
      <c r="C77" t="s">
        <v>31</v>
      </c>
      <c r="D77" t="s">
        <v>142</v>
      </c>
      <c r="E77" t="s">
        <v>13</v>
      </c>
    </row>
    <row r="78" spans="1:5" x14ac:dyDescent="0.25">
      <c r="A78" t="s">
        <v>81</v>
      </c>
      <c r="B78" t="s">
        <v>133</v>
      </c>
      <c r="C78" t="s">
        <v>19</v>
      </c>
      <c r="D78" t="s">
        <v>142</v>
      </c>
      <c r="E78" t="s">
        <v>27</v>
      </c>
    </row>
    <row r="79" spans="1:5" x14ac:dyDescent="0.25">
      <c r="A79" t="s">
        <v>159</v>
      </c>
      <c r="B79" t="s">
        <v>136</v>
      </c>
      <c r="C79" t="s">
        <v>16</v>
      </c>
      <c r="D79" t="s">
        <v>142</v>
      </c>
      <c r="E79" t="s">
        <v>22</v>
      </c>
    </row>
    <row r="80" spans="1:5" x14ac:dyDescent="0.25">
      <c r="A80" t="s">
        <v>159</v>
      </c>
      <c r="B80" t="s">
        <v>136</v>
      </c>
      <c r="C80" t="s">
        <v>30</v>
      </c>
      <c r="D80" t="s">
        <v>142</v>
      </c>
      <c r="E80" t="s">
        <v>26</v>
      </c>
    </row>
    <row r="81" spans="1:5" x14ac:dyDescent="0.25">
      <c r="A81" t="s">
        <v>159</v>
      </c>
      <c r="B81" t="s">
        <v>138</v>
      </c>
      <c r="C81" t="s">
        <v>12</v>
      </c>
      <c r="D81" t="s">
        <v>142</v>
      </c>
      <c r="E81" t="s">
        <v>24</v>
      </c>
    </row>
    <row r="82" spans="1:5" x14ac:dyDescent="0.25">
      <c r="A82" t="s">
        <v>82</v>
      </c>
      <c r="B82" t="s">
        <v>150</v>
      </c>
      <c r="C82" t="s">
        <v>22</v>
      </c>
      <c r="D82" t="s">
        <v>142</v>
      </c>
      <c r="E82" t="s">
        <v>20</v>
      </c>
    </row>
    <row r="83" spans="1:5" x14ac:dyDescent="0.25">
      <c r="A83" t="s">
        <v>82</v>
      </c>
      <c r="B83" t="s">
        <v>128</v>
      </c>
      <c r="C83" t="s">
        <v>14</v>
      </c>
      <c r="D83" t="s">
        <v>142</v>
      </c>
      <c r="E83" t="s">
        <v>31</v>
      </c>
    </row>
    <row r="84" spans="1:5" x14ac:dyDescent="0.25">
      <c r="A84" t="s">
        <v>82</v>
      </c>
      <c r="B84" t="s">
        <v>128</v>
      </c>
      <c r="C84" t="s">
        <v>15</v>
      </c>
      <c r="D84" t="s">
        <v>142</v>
      </c>
      <c r="E84" t="s">
        <v>17</v>
      </c>
    </row>
    <row r="85" spans="1:5" x14ac:dyDescent="0.25">
      <c r="A85" t="s">
        <v>82</v>
      </c>
      <c r="B85" t="s">
        <v>128</v>
      </c>
      <c r="C85" t="s">
        <v>24</v>
      </c>
      <c r="D85" t="s">
        <v>142</v>
      </c>
      <c r="E85" t="s">
        <v>16</v>
      </c>
    </row>
    <row r="86" spans="1:5" x14ac:dyDescent="0.25">
      <c r="A86" t="s">
        <v>82</v>
      </c>
      <c r="B86" t="s">
        <v>128</v>
      </c>
      <c r="C86" t="s">
        <v>26</v>
      </c>
      <c r="D86" t="s">
        <v>142</v>
      </c>
      <c r="E86" t="s">
        <v>19</v>
      </c>
    </row>
    <row r="87" spans="1:5" x14ac:dyDescent="0.25">
      <c r="A87" t="s">
        <v>82</v>
      </c>
      <c r="B87" t="s">
        <v>128</v>
      </c>
      <c r="C87" t="s">
        <v>27</v>
      </c>
      <c r="D87" t="s">
        <v>142</v>
      </c>
      <c r="E87" t="s">
        <v>23</v>
      </c>
    </row>
    <row r="88" spans="1:5" x14ac:dyDescent="0.25">
      <c r="A88" t="s">
        <v>82</v>
      </c>
      <c r="B88" t="s">
        <v>133</v>
      </c>
      <c r="C88" t="s">
        <v>18</v>
      </c>
      <c r="D88" t="s">
        <v>142</v>
      </c>
      <c r="E88" t="s">
        <v>12</v>
      </c>
    </row>
    <row r="89" spans="1:5" x14ac:dyDescent="0.25">
      <c r="A89" t="s">
        <v>160</v>
      </c>
      <c r="B89" t="s">
        <v>136</v>
      </c>
      <c r="C89" t="s">
        <v>28</v>
      </c>
      <c r="D89" t="s">
        <v>142</v>
      </c>
      <c r="E89" t="s">
        <v>25</v>
      </c>
    </row>
    <row r="90" spans="1:5" x14ac:dyDescent="0.25">
      <c r="A90" t="s">
        <v>160</v>
      </c>
      <c r="B90" t="s">
        <v>138</v>
      </c>
      <c r="C90" t="s">
        <v>13</v>
      </c>
      <c r="D90" t="s">
        <v>142</v>
      </c>
      <c r="E90" t="s">
        <v>30</v>
      </c>
    </row>
    <row r="91" spans="1:5" x14ac:dyDescent="0.25">
      <c r="A91" t="s">
        <v>161</v>
      </c>
      <c r="B91" t="s">
        <v>120</v>
      </c>
      <c r="C91" t="s">
        <v>29</v>
      </c>
      <c r="D91" t="s">
        <v>142</v>
      </c>
      <c r="E91" t="s">
        <v>21</v>
      </c>
    </row>
    <row r="92" spans="1:5" x14ac:dyDescent="0.25">
      <c r="A92" t="s">
        <v>162</v>
      </c>
      <c r="B92" t="s">
        <v>120</v>
      </c>
      <c r="C92" t="s">
        <v>19</v>
      </c>
      <c r="D92" t="s">
        <v>142</v>
      </c>
      <c r="E92" t="s">
        <v>29</v>
      </c>
    </row>
    <row r="93" spans="1:5" x14ac:dyDescent="0.25">
      <c r="A93" t="s">
        <v>83</v>
      </c>
      <c r="B93" t="s">
        <v>150</v>
      </c>
      <c r="C93" t="s">
        <v>18</v>
      </c>
      <c r="D93" t="s">
        <v>142</v>
      </c>
      <c r="E93" t="s">
        <v>15</v>
      </c>
    </row>
    <row r="94" spans="1:5" x14ac:dyDescent="0.25">
      <c r="A94" t="s">
        <v>83</v>
      </c>
      <c r="B94" t="s">
        <v>128</v>
      </c>
      <c r="C94" t="s">
        <v>14</v>
      </c>
      <c r="D94" t="s">
        <v>142</v>
      </c>
      <c r="E94" t="s">
        <v>17</v>
      </c>
    </row>
    <row r="95" spans="1:5" x14ac:dyDescent="0.25">
      <c r="A95" t="s">
        <v>83</v>
      </c>
      <c r="B95" t="s">
        <v>128</v>
      </c>
      <c r="C95" t="s">
        <v>12</v>
      </c>
      <c r="D95" t="s">
        <v>142</v>
      </c>
      <c r="E95" t="s">
        <v>28</v>
      </c>
    </row>
    <row r="96" spans="1:5" x14ac:dyDescent="0.25">
      <c r="A96" t="s">
        <v>83</v>
      </c>
      <c r="B96" t="s">
        <v>128</v>
      </c>
      <c r="C96" t="s">
        <v>13</v>
      </c>
      <c r="D96" t="s">
        <v>142</v>
      </c>
      <c r="E96" t="s">
        <v>23</v>
      </c>
    </row>
    <row r="97" spans="1:5" x14ac:dyDescent="0.25">
      <c r="A97" t="s">
        <v>83</v>
      </c>
      <c r="B97" t="s">
        <v>133</v>
      </c>
      <c r="C97" t="s">
        <v>31</v>
      </c>
      <c r="D97" t="s">
        <v>142</v>
      </c>
      <c r="E97" t="s">
        <v>26</v>
      </c>
    </row>
    <row r="98" spans="1:5" x14ac:dyDescent="0.25">
      <c r="A98" t="s">
        <v>163</v>
      </c>
      <c r="B98" t="s">
        <v>124</v>
      </c>
      <c r="C98" t="s">
        <v>30</v>
      </c>
      <c r="D98" t="s">
        <v>142</v>
      </c>
      <c r="E98" t="s">
        <v>20</v>
      </c>
    </row>
    <row r="99" spans="1:5" x14ac:dyDescent="0.25">
      <c r="A99" t="s">
        <v>163</v>
      </c>
      <c r="B99" t="s">
        <v>136</v>
      </c>
      <c r="C99" t="s">
        <v>16</v>
      </c>
      <c r="D99" t="s">
        <v>142</v>
      </c>
      <c r="E99" t="s">
        <v>21</v>
      </c>
    </row>
    <row r="100" spans="1:5" x14ac:dyDescent="0.25">
      <c r="A100" t="s">
        <v>163</v>
      </c>
      <c r="B100" t="s">
        <v>136</v>
      </c>
      <c r="C100" t="s">
        <v>22</v>
      </c>
      <c r="D100" t="s">
        <v>142</v>
      </c>
      <c r="E100" t="s">
        <v>27</v>
      </c>
    </row>
    <row r="101" spans="1:5" x14ac:dyDescent="0.25">
      <c r="A101" t="s">
        <v>163</v>
      </c>
      <c r="B101" t="s">
        <v>164</v>
      </c>
      <c r="C101" t="s">
        <v>25</v>
      </c>
      <c r="D101" t="s">
        <v>142</v>
      </c>
      <c r="E101" t="s">
        <v>24</v>
      </c>
    </row>
    <row r="102" spans="1:5" x14ac:dyDescent="0.25">
      <c r="A102" t="s">
        <v>84</v>
      </c>
      <c r="B102" t="s">
        <v>164</v>
      </c>
      <c r="C102" t="s">
        <v>15</v>
      </c>
      <c r="D102" t="s">
        <v>142</v>
      </c>
      <c r="E102" t="s">
        <v>30</v>
      </c>
    </row>
    <row r="103" spans="1:5" x14ac:dyDescent="0.25">
      <c r="A103" t="s">
        <v>84</v>
      </c>
      <c r="B103" t="s">
        <v>164</v>
      </c>
      <c r="C103" t="s">
        <v>17</v>
      </c>
      <c r="D103" t="s">
        <v>142</v>
      </c>
      <c r="E103" t="s">
        <v>19</v>
      </c>
    </row>
    <row r="104" spans="1:5" x14ac:dyDescent="0.25">
      <c r="A104" t="s">
        <v>84</v>
      </c>
      <c r="B104" t="s">
        <v>164</v>
      </c>
      <c r="C104" t="s">
        <v>20</v>
      </c>
      <c r="D104" t="s">
        <v>142</v>
      </c>
      <c r="E104" t="s">
        <v>16</v>
      </c>
    </row>
    <row r="105" spans="1:5" x14ac:dyDescent="0.25">
      <c r="A105" t="s">
        <v>84</v>
      </c>
      <c r="B105" t="s">
        <v>164</v>
      </c>
      <c r="C105" t="s">
        <v>21</v>
      </c>
      <c r="D105" t="s">
        <v>142</v>
      </c>
      <c r="E105" t="s">
        <v>25</v>
      </c>
    </row>
    <row r="106" spans="1:5" x14ac:dyDescent="0.25">
      <c r="A106" t="s">
        <v>84</v>
      </c>
      <c r="B106" t="s">
        <v>164</v>
      </c>
      <c r="C106" t="s">
        <v>23</v>
      </c>
      <c r="D106" t="s">
        <v>142</v>
      </c>
      <c r="E106" t="s">
        <v>22</v>
      </c>
    </row>
    <row r="107" spans="1:5" x14ac:dyDescent="0.25">
      <c r="A107" t="s">
        <v>84</v>
      </c>
      <c r="B107" t="s">
        <v>164</v>
      </c>
      <c r="C107" t="s">
        <v>24</v>
      </c>
      <c r="D107" t="s">
        <v>142</v>
      </c>
      <c r="E107" t="s">
        <v>14</v>
      </c>
    </row>
    <row r="108" spans="1:5" x14ac:dyDescent="0.25">
      <c r="A108" t="s">
        <v>84</v>
      </c>
      <c r="B108" t="s">
        <v>164</v>
      </c>
      <c r="C108" t="s">
        <v>26</v>
      </c>
      <c r="D108" t="s">
        <v>142</v>
      </c>
      <c r="E108" t="s">
        <v>12</v>
      </c>
    </row>
    <row r="109" spans="1:5" x14ac:dyDescent="0.25">
      <c r="A109" t="s">
        <v>84</v>
      </c>
      <c r="B109" t="s">
        <v>164</v>
      </c>
      <c r="C109" t="s">
        <v>27</v>
      </c>
      <c r="D109" t="s">
        <v>142</v>
      </c>
      <c r="E109" t="s">
        <v>13</v>
      </c>
    </row>
    <row r="110" spans="1:5" x14ac:dyDescent="0.25">
      <c r="A110" t="s">
        <v>84</v>
      </c>
      <c r="B110" t="s">
        <v>164</v>
      </c>
      <c r="C110" t="s">
        <v>28</v>
      </c>
      <c r="D110" t="s">
        <v>142</v>
      </c>
      <c r="E110" t="s">
        <v>31</v>
      </c>
    </row>
    <row r="111" spans="1:5" x14ac:dyDescent="0.25">
      <c r="A111" t="s">
        <v>84</v>
      </c>
      <c r="B111" t="s">
        <v>164</v>
      </c>
      <c r="C111" t="s">
        <v>29</v>
      </c>
      <c r="D111" t="s">
        <v>142</v>
      </c>
      <c r="E111" t="s">
        <v>18</v>
      </c>
    </row>
    <row r="112" spans="1:5" x14ac:dyDescent="0.25">
      <c r="A112" t="s">
        <v>85</v>
      </c>
      <c r="B112" t="s">
        <v>164</v>
      </c>
      <c r="C112" t="s">
        <v>14</v>
      </c>
      <c r="D112" t="s">
        <v>142</v>
      </c>
      <c r="E112" t="s">
        <v>26</v>
      </c>
    </row>
    <row r="113" spans="1:5" x14ac:dyDescent="0.25">
      <c r="A113" t="s">
        <v>85</v>
      </c>
      <c r="B113" t="s">
        <v>164</v>
      </c>
      <c r="C113" t="s">
        <v>12</v>
      </c>
      <c r="D113" t="s">
        <v>142</v>
      </c>
      <c r="E113" t="s">
        <v>17</v>
      </c>
    </row>
    <row r="114" spans="1:5" x14ac:dyDescent="0.25">
      <c r="A114" t="s">
        <v>85</v>
      </c>
      <c r="B114" t="s">
        <v>164</v>
      </c>
      <c r="C114" t="s">
        <v>13</v>
      </c>
      <c r="D114" t="s">
        <v>142</v>
      </c>
      <c r="E114" t="s">
        <v>21</v>
      </c>
    </row>
    <row r="115" spans="1:5" x14ac:dyDescent="0.25">
      <c r="A115" t="s">
        <v>85</v>
      </c>
      <c r="B115" t="s">
        <v>164</v>
      </c>
      <c r="C115" t="s">
        <v>16</v>
      </c>
      <c r="D115" t="s">
        <v>142</v>
      </c>
      <c r="E115" t="s">
        <v>28</v>
      </c>
    </row>
    <row r="116" spans="1:5" x14ac:dyDescent="0.25">
      <c r="A116" t="s">
        <v>85</v>
      </c>
      <c r="B116" t="s">
        <v>164</v>
      </c>
      <c r="C116" t="s">
        <v>18</v>
      </c>
      <c r="D116" t="s">
        <v>142</v>
      </c>
      <c r="E116" t="s">
        <v>24</v>
      </c>
    </row>
    <row r="117" spans="1:5" x14ac:dyDescent="0.25">
      <c r="A117" t="s">
        <v>85</v>
      </c>
      <c r="B117" t="s">
        <v>164</v>
      </c>
      <c r="C117" t="s">
        <v>19</v>
      </c>
      <c r="D117" t="s">
        <v>142</v>
      </c>
      <c r="E117" t="s">
        <v>20</v>
      </c>
    </row>
    <row r="118" spans="1:5" x14ac:dyDescent="0.25">
      <c r="A118" t="s">
        <v>85</v>
      </c>
      <c r="B118" t="s">
        <v>164</v>
      </c>
      <c r="C118" t="s">
        <v>22</v>
      </c>
      <c r="D118" t="s">
        <v>142</v>
      </c>
      <c r="E118" t="s">
        <v>15</v>
      </c>
    </row>
    <row r="119" spans="1:5" x14ac:dyDescent="0.25">
      <c r="A119" t="s">
        <v>85</v>
      </c>
      <c r="B119" t="s">
        <v>164</v>
      </c>
      <c r="C119" t="s">
        <v>25</v>
      </c>
      <c r="D119" t="s">
        <v>142</v>
      </c>
      <c r="E119" t="s">
        <v>23</v>
      </c>
    </row>
    <row r="120" spans="1:5" x14ac:dyDescent="0.25">
      <c r="A120" t="s">
        <v>85</v>
      </c>
      <c r="B120" t="s">
        <v>164</v>
      </c>
      <c r="C120" t="s">
        <v>30</v>
      </c>
      <c r="D120" t="s">
        <v>142</v>
      </c>
      <c r="E120" t="s">
        <v>27</v>
      </c>
    </row>
    <row r="121" spans="1:5" x14ac:dyDescent="0.25">
      <c r="A121" t="s">
        <v>85</v>
      </c>
      <c r="B121" t="s">
        <v>164</v>
      </c>
      <c r="C121" t="s">
        <v>31</v>
      </c>
      <c r="D121" t="s">
        <v>142</v>
      </c>
      <c r="E121" t="s">
        <v>29</v>
      </c>
    </row>
    <row r="122" spans="1:5" x14ac:dyDescent="0.25">
      <c r="A122" t="s">
        <v>86</v>
      </c>
      <c r="B122" t="s">
        <v>164</v>
      </c>
      <c r="C122" t="s">
        <v>15</v>
      </c>
      <c r="D122" t="s">
        <v>142</v>
      </c>
      <c r="E122" t="s">
        <v>12</v>
      </c>
    </row>
    <row r="123" spans="1:5" x14ac:dyDescent="0.25">
      <c r="A123" t="s">
        <v>86</v>
      </c>
      <c r="B123" t="s">
        <v>164</v>
      </c>
      <c r="C123" t="s">
        <v>17</v>
      </c>
      <c r="D123" t="s">
        <v>142</v>
      </c>
      <c r="E123" t="s">
        <v>30</v>
      </c>
    </row>
    <row r="124" spans="1:5" x14ac:dyDescent="0.25">
      <c r="A124" t="s">
        <v>86</v>
      </c>
      <c r="B124" t="s">
        <v>164</v>
      </c>
      <c r="C124" t="s">
        <v>20</v>
      </c>
      <c r="D124" t="s">
        <v>142</v>
      </c>
      <c r="E124" t="s">
        <v>25</v>
      </c>
    </row>
    <row r="125" spans="1:5" x14ac:dyDescent="0.25">
      <c r="A125" t="s">
        <v>86</v>
      </c>
      <c r="B125" t="s">
        <v>164</v>
      </c>
      <c r="C125" t="s">
        <v>21</v>
      </c>
      <c r="D125" t="s">
        <v>142</v>
      </c>
      <c r="E125" t="s">
        <v>31</v>
      </c>
    </row>
    <row r="126" spans="1:5" x14ac:dyDescent="0.25">
      <c r="A126" t="s">
        <v>86</v>
      </c>
      <c r="B126" t="s">
        <v>164</v>
      </c>
      <c r="C126" t="s">
        <v>23</v>
      </c>
      <c r="D126" t="s">
        <v>142</v>
      </c>
      <c r="E126" t="s">
        <v>19</v>
      </c>
    </row>
    <row r="127" spans="1:5" x14ac:dyDescent="0.25">
      <c r="A127" t="s">
        <v>86</v>
      </c>
      <c r="B127" t="s">
        <v>164</v>
      </c>
      <c r="C127" t="s">
        <v>24</v>
      </c>
      <c r="D127" t="s">
        <v>142</v>
      </c>
      <c r="E127" t="s">
        <v>22</v>
      </c>
    </row>
    <row r="128" spans="1:5" x14ac:dyDescent="0.25">
      <c r="A128" t="s">
        <v>86</v>
      </c>
      <c r="B128" t="s">
        <v>164</v>
      </c>
      <c r="C128" t="s">
        <v>26</v>
      </c>
      <c r="D128" t="s">
        <v>142</v>
      </c>
      <c r="E128" t="s">
        <v>18</v>
      </c>
    </row>
    <row r="129" spans="1:5" x14ac:dyDescent="0.25">
      <c r="A129" t="s">
        <v>86</v>
      </c>
      <c r="B129" t="s">
        <v>164</v>
      </c>
      <c r="C129" t="s">
        <v>27</v>
      </c>
      <c r="D129" t="s">
        <v>142</v>
      </c>
      <c r="E129" t="s">
        <v>16</v>
      </c>
    </row>
    <row r="130" spans="1:5" x14ac:dyDescent="0.25">
      <c r="A130" t="s">
        <v>86</v>
      </c>
      <c r="B130" t="s">
        <v>164</v>
      </c>
      <c r="C130" t="s">
        <v>28</v>
      </c>
      <c r="D130" t="s">
        <v>142</v>
      </c>
      <c r="E130" t="s">
        <v>14</v>
      </c>
    </row>
    <row r="131" spans="1:5" x14ac:dyDescent="0.25">
      <c r="A131" t="s">
        <v>86</v>
      </c>
      <c r="B131" t="s">
        <v>164</v>
      </c>
      <c r="C131" t="s">
        <v>29</v>
      </c>
      <c r="D131" t="s">
        <v>142</v>
      </c>
      <c r="E131" t="s">
        <v>13</v>
      </c>
    </row>
    <row r="132" spans="1:5" x14ac:dyDescent="0.25">
      <c r="A132" t="s">
        <v>87</v>
      </c>
      <c r="B132" t="s">
        <v>164</v>
      </c>
      <c r="C132" t="s">
        <v>14</v>
      </c>
      <c r="D132" t="s">
        <v>142</v>
      </c>
      <c r="E132" t="s">
        <v>13</v>
      </c>
    </row>
    <row r="133" spans="1:5" x14ac:dyDescent="0.25">
      <c r="A133" t="s">
        <v>87</v>
      </c>
      <c r="B133" t="s">
        <v>164</v>
      </c>
      <c r="C133" t="s">
        <v>12</v>
      </c>
      <c r="D133" t="s">
        <v>142</v>
      </c>
      <c r="E133" t="s">
        <v>31</v>
      </c>
    </row>
    <row r="134" spans="1:5" x14ac:dyDescent="0.25">
      <c r="A134" t="s">
        <v>87</v>
      </c>
      <c r="B134" t="s">
        <v>164</v>
      </c>
      <c r="C134" t="s">
        <v>15</v>
      </c>
      <c r="D134" t="s">
        <v>142</v>
      </c>
      <c r="E134" t="s">
        <v>23</v>
      </c>
    </row>
    <row r="135" spans="1:5" x14ac:dyDescent="0.25">
      <c r="A135" t="s">
        <v>87</v>
      </c>
      <c r="B135" t="s">
        <v>164</v>
      </c>
      <c r="C135" t="s">
        <v>17</v>
      </c>
      <c r="D135" t="s">
        <v>142</v>
      </c>
      <c r="E135" t="s">
        <v>28</v>
      </c>
    </row>
    <row r="136" spans="1:5" x14ac:dyDescent="0.25">
      <c r="A136" t="s">
        <v>87</v>
      </c>
      <c r="B136" t="s">
        <v>164</v>
      </c>
      <c r="C136" t="s">
        <v>18</v>
      </c>
      <c r="D136" t="s">
        <v>142</v>
      </c>
      <c r="E136" t="s">
        <v>16</v>
      </c>
    </row>
    <row r="137" spans="1:5" x14ac:dyDescent="0.25">
      <c r="A137" t="s">
        <v>87</v>
      </c>
      <c r="B137" t="s">
        <v>164</v>
      </c>
      <c r="C137" t="s">
        <v>22</v>
      </c>
      <c r="D137" t="s">
        <v>142</v>
      </c>
      <c r="E137" t="s">
        <v>21</v>
      </c>
    </row>
    <row r="138" spans="1:5" x14ac:dyDescent="0.25">
      <c r="A138" t="s">
        <v>87</v>
      </c>
      <c r="B138" t="s">
        <v>164</v>
      </c>
      <c r="C138" t="s">
        <v>24</v>
      </c>
      <c r="D138" t="s">
        <v>142</v>
      </c>
      <c r="E138" t="s">
        <v>29</v>
      </c>
    </row>
    <row r="139" spans="1:5" x14ac:dyDescent="0.25">
      <c r="A139" t="s">
        <v>87</v>
      </c>
      <c r="B139" t="s">
        <v>164</v>
      </c>
      <c r="C139" t="s">
        <v>26</v>
      </c>
      <c r="D139" t="s">
        <v>142</v>
      </c>
      <c r="E139" t="s">
        <v>25</v>
      </c>
    </row>
    <row r="140" spans="1:5" x14ac:dyDescent="0.25">
      <c r="A140" t="s">
        <v>87</v>
      </c>
      <c r="B140" t="s">
        <v>164</v>
      </c>
      <c r="C140" t="s">
        <v>27</v>
      </c>
      <c r="D140" t="s">
        <v>142</v>
      </c>
      <c r="E140" t="s">
        <v>20</v>
      </c>
    </row>
    <row r="141" spans="1:5" x14ac:dyDescent="0.25">
      <c r="A141" t="s">
        <v>87</v>
      </c>
      <c r="B141" t="s">
        <v>164</v>
      </c>
      <c r="C141" t="s">
        <v>30</v>
      </c>
      <c r="D141" t="s">
        <v>142</v>
      </c>
      <c r="E141" t="s">
        <v>19</v>
      </c>
    </row>
    <row r="142" spans="1:5" x14ac:dyDescent="0.25">
      <c r="A142" t="s">
        <v>88</v>
      </c>
      <c r="B142" t="s">
        <v>164</v>
      </c>
      <c r="C142" t="s">
        <v>13</v>
      </c>
      <c r="D142" t="s">
        <v>142</v>
      </c>
      <c r="E142" t="s">
        <v>24</v>
      </c>
    </row>
    <row r="143" spans="1:5" x14ac:dyDescent="0.25">
      <c r="A143" t="s">
        <v>88</v>
      </c>
      <c r="B143" t="s">
        <v>164</v>
      </c>
      <c r="C143" t="s">
        <v>16</v>
      </c>
      <c r="D143" t="s">
        <v>142</v>
      </c>
      <c r="E143" t="s">
        <v>15</v>
      </c>
    </row>
    <row r="144" spans="1:5" x14ac:dyDescent="0.25">
      <c r="A144" t="s">
        <v>88</v>
      </c>
      <c r="B144" t="s">
        <v>164</v>
      </c>
      <c r="C144" t="s">
        <v>20</v>
      </c>
      <c r="D144" t="s">
        <v>142</v>
      </c>
      <c r="E144" t="s">
        <v>26</v>
      </c>
    </row>
    <row r="145" spans="1:5" x14ac:dyDescent="0.25">
      <c r="A145" t="s">
        <v>88</v>
      </c>
      <c r="B145" t="s">
        <v>164</v>
      </c>
      <c r="C145" t="s">
        <v>21</v>
      </c>
      <c r="D145" t="s">
        <v>142</v>
      </c>
      <c r="E145" t="s">
        <v>27</v>
      </c>
    </row>
    <row r="146" spans="1:5" x14ac:dyDescent="0.25">
      <c r="A146" t="s">
        <v>88</v>
      </c>
      <c r="B146" t="s">
        <v>164</v>
      </c>
      <c r="C146" t="s">
        <v>23</v>
      </c>
      <c r="D146" t="s">
        <v>142</v>
      </c>
      <c r="E146" t="s">
        <v>12</v>
      </c>
    </row>
    <row r="147" spans="1:5" x14ac:dyDescent="0.25">
      <c r="A147" t="s">
        <v>88</v>
      </c>
      <c r="B147" t="s">
        <v>164</v>
      </c>
      <c r="C147" t="s">
        <v>28</v>
      </c>
      <c r="D147" t="s">
        <v>142</v>
      </c>
      <c r="E147" t="s">
        <v>22</v>
      </c>
    </row>
    <row r="148" spans="1:5" x14ac:dyDescent="0.25">
      <c r="A148" t="s">
        <v>88</v>
      </c>
      <c r="B148" t="s">
        <v>164</v>
      </c>
      <c r="C148" t="s">
        <v>29</v>
      </c>
      <c r="D148" t="s">
        <v>142</v>
      </c>
      <c r="E148" t="s">
        <v>30</v>
      </c>
    </row>
    <row r="149" spans="1:5" x14ac:dyDescent="0.25">
      <c r="A149" t="s">
        <v>88</v>
      </c>
      <c r="B149" t="s">
        <v>164</v>
      </c>
      <c r="C149" t="s">
        <v>31</v>
      </c>
      <c r="D149" t="s">
        <v>142</v>
      </c>
      <c r="E149" t="s">
        <v>17</v>
      </c>
    </row>
    <row r="150" spans="1:5" x14ac:dyDescent="0.25">
      <c r="A150" t="s">
        <v>88</v>
      </c>
      <c r="B150" t="s">
        <v>164</v>
      </c>
      <c r="C150" t="s">
        <v>19</v>
      </c>
      <c r="D150" t="s">
        <v>142</v>
      </c>
      <c r="E150" t="s">
        <v>14</v>
      </c>
    </row>
    <row r="151" spans="1:5" x14ac:dyDescent="0.25">
      <c r="A151" t="s">
        <v>89</v>
      </c>
      <c r="B151" t="s">
        <v>164</v>
      </c>
      <c r="C151" t="s">
        <v>25</v>
      </c>
      <c r="D151" t="s">
        <v>142</v>
      </c>
      <c r="E151" t="s">
        <v>18</v>
      </c>
    </row>
    <row r="152" spans="1:5" x14ac:dyDescent="0.25">
      <c r="A152" t="s">
        <v>90</v>
      </c>
      <c r="B152" t="s">
        <v>164</v>
      </c>
      <c r="C152" t="s">
        <v>13</v>
      </c>
      <c r="D152" t="s">
        <v>142</v>
      </c>
      <c r="E152" t="s">
        <v>12</v>
      </c>
    </row>
    <row r="153" spans="1:5" x14ac:dyDescent="0.25">
      <c r="A153" t="s">
        <v>90</v>
      </c>
      <c r="B153" t="s">
        <v>164</v>
      </c>
      <c r="C153" t="s">
        <v>16</v>
      </c>
      <c r="D153" t="s">
        <v>142</v>
      </c>
      <c r="E153" t="s">
        <v>17</v>
      </c>
    </row>
    <row r="154" spans="1:5" x14ac:dyDescent="0.25">
      <c r="A154" t="s">
        <v>90</v>
      </c>
      <c r="B154" t="s">
        <v>164</v>
      </c>
      <c r="C154" t="s">
        <v>19</v>
      </c>
      <c r="D154" t="s">
        <v>142</v>
      </c>
      <c r="E154" t="s">
        <v>22</v>
      </c>
    </row>
    <row r="155" spans="1:5" x14ac:dyDescent="0.25">
      <c r="A155" t="s">
        <v>90</v>
      </c>
      <c r="B155" t="s">
        <v>164</v>
      </c>
      <c r="C155" t="s">
        <v>20</v>
      </c>
      <c r="D155" t="s">
        <v>142</v>
      </c>
      <c r="E155" t="s">
        <v>18</v>
      </c>
    </row>
    <row r="156" spans="1:5" x14ac:dyDescent="0.25">
      <c r="A156" t="s">
        <v>90</v>
      </c>
      <c r="B156" t="s">
        <v>164</v>
      </c>
      <c r="C156" t="s">
        <v>21</v>
      </c>
      <c r="D156" t="s">
        <v>142</v>
      </c>
      <c r="E156" t="s">
        <v>30</v>
      </c>
    </row>
    <row r="157" spans="1:5" x14ac:dyDescent="0.25">
      <c r="A157" t="s">
        <v>90</v>
      </c>
      <c r="B157" t="s">
        <v>164</v>
      </c>
      <c r="C157" t="s">
        <v>23</v>
      </c>
      <c r="D157" t="s">
        <v>142</v>
      </c>
      <c r="E157" t="s">
        <v>24</v>
      </c>
    </row>
    <row r="158" spans="1:5" x14ac:dyDescent="0.25">
      <c r="A158" t="s">
        <v>90</v>
      </c>
      <c r="B158" t="s">
        <v>164</v>
      </c>
      <c r="C158" t="s">
        <v>25</v>
      </c>
      <c r="D158" t="s">
        <v>142</v>
      </c>
      <c r="E158" t="s">
        <v>14</v>
      </c>
    </row>
    <row r="159" spans="1:5" x14ac:dyDescent="0.25">
      <c r="A159" t="s">
        <v>90</v>
      </c>
      <c r="B159" t="s">
        <v>164</v>
      </c>
      <c r="C159" t="s">
        <v>28</v>
      </c>
      <c r="D159" t="s">
        <v>142</v>
      </c>
      <c r="E159" t="s">
        <v>15</v>
      </c>
    </row>
    <row r="160" spans="1:5" x14ac:dyDescent="0.25">
      <c r="A160" t="s">
        <v>90</v>
      </c>
      <c r="B160" t="s">
        <v>164</v>
      </c>
      <c r="C160" t="s">
        <v>29</v>
      </c>
      <c r="D160" t="s">
        <v>142</v>
      </c>
      <c r="E160" t="s">
        <v>26</v>
      </c>
    </row>
    <row r="161" spans="1:5" x14ac:dyDescent="0.25">
      <c r="A161" t="s">
        <v>90</v>
      </c>
      <c r="B161" t="s">
        <v>164</v>
      </c>
      <c r="C161" t="s">
        <v>31</v>
      </c>
      <c r="D161" t="s">
        <v>142</v>
      </c>
      <c r="E161" t="s">
        <v>27</v>
      </c>
    </row>
    <row r="162" spans="1:5" x14ac:dyDescent="0.25">
      <c r="A162" t="s">
        <v>91</v>
      </c>
      <c r="B162" t="s">
        <v>164</v>
      </c>
      <c r="C162" t="s">
        <v>14</v>
      </c>
      <c r="D162" t="s">
        <v>142</v>
      </c>
      <c r="E162" t="s">
        <v>23</v>
      </c>
    </row>
    <row r="163" spans="1:5" x14ac:dyDescent="0.25">
      <c r="A163" t="s">
        <v>91</v>
      </c>
      <c r="B163" t="s">
        <v>164</v>
      </c>
      <c r="C163" t="s">
        <v>12</v>
      </c>
      <c r="D163" t="s">
        <v>142</v>
      </c>
      <c r="E163" t="s">
        <v>16</v>
      </c>
    </row>
    <row r="164" spans="1:5" x14ac:dyDescent="0.25">
      <c r="A164" t="s">
        <v>91</v>
      </c>
      <c r="B164" t="s">
        <v>164</v>
      </c>
      <c r="C164" t="s">
        <v>15</v>
      </c>
      <c r="D164" t="s">
        <v>142</v>
      </c>
      <c r="E164" t="s">
        <v>13</v>
      </c>
    </row>
    <row r="165" spans="1:5" x14ac:dyDescent="0.25">
      <c r="A165" t="s">
        <v>91</v>
      </c>
      <c r="B165" t="s">
        <v>164</v>
      </c>
      <c r="C165" t="s">
        <v>17</v>
      </c>
      <c r="D165" t="s">
        <v>142</v>
      </c>
      <c r="E165" t="s">
        <v>20</v>
      </c>
    </row>
    <row r="166" spans="1:5" x14ac:dyDescent="0.25">
      <c r="A166" t="s">
        <v>91</v>
      </c>
      <c r="B166" t="s">
        <v>164</v>
      </c>
      <c r="C166" t="s">
        <v>18</v>
      </c>
      <c r="D166" t="s">
        <v>142</v>
      </c>
      <c r="E166" t="s">
        <v>28</v>
      </c>
    </row>
    <row r="167" spans="1:5" x14ac:dyDescent="0.25">
      <c r="A167" t="s">
        <v>91</v>
      </c>
      <c r="B167" t="s">
        <v>164</v>
      </c>
      <c r="C167" t="s">
        <v>22</v>
      </c>
      <c r="D167" t="s">
        <v>142</v>
      </c>
      <c r="E167" t="s">
        <v>25</v>
      </c>
    </row>
    <row r="168" spans="1:5" x14ac:dyDescent="0.25">
      <c r="A168" t="s">
        <v>91</v>
      </c>
      <c r="B168" t="s">
        <v>164</v>
      </c>
      <c r="C168" t="s">
        <v>24</v>
      </c>
      <c r="D168" t="s">
        <v>142</v>
      </c>
      <c r="E168" t="s">
        <v>19</v>
      </c>
    </row>
    <row r="169" spans="1:5" x14ac:dyDescent="0.25">
      <c r="A169" t="s">
        <v>91</v>
      </c>
      <c r="B169" t="s">
        <v>164</v>
      </c>
      <c r="C169" t="s">
        <v>26</v>
      </c>
      <c r="D169" t="s">
        <v>142</v>
      </c>
      <c r="E169" t="s">
        <v>21</v>
      </c>
    </row>
    <row r="170" spans="1:5" x14ac:dyDescent="0.25">
      <c r="A170" t="s">
        <v>91</v>
      </c>
      <c r="B170" t="s">
        <v>164</v>
      </c>
      <c r="C170" t="s">
        <v>27</v>
      </c>
      <c r="D170" t="s">
        <v>142</v>
      </c>
      <c r="E170" t="s">
        <v>29</v>
      </c>
    </row>
    <row r="171" spans="1:5" x14ac:dyDescent="0.25">
      <c r="A171" t="s">
        <v>91</v>
      </c>
      <c r="B171" t="s">
        <v>164</v>
      </c>
      <c r="C171" t="s">
        <v>30</v>
      </c>
      <c r="D171" t="s">
        <v>142</v>
      </c>
      <c r="E171" t="s">
        <v>31</v>
      </c>
    </row>
    <row r="172" spans="1:5" x14ac:dyDescent="0.25">
      <c r="A172" t="s">
        <v>92</v>
      </c>
      <c r="B172" t="s">
        <v>164</v>
      </c>
      <c r="C172" t="s">
        <v>13</v>
      </c>
      <c r="D172" t="s">
        <v>142</v>
      </c>
      <c r="E172" t="s">
        <v>28</v>
      </c>
    </row>
    <row r="173" spans="1:5" x14ac:dyDescent="0.25">
      <c r="A173" t="s">
        <v>92</v>
      </c>
      <c r="B173" t="s">
        <v>164</v>
      </c>
      <c r="C173" t="s">
        <v>19</v>
      </c>
      <c r="D173" t="s">
        <v>142</v>
      </c>
      <c r="E173" t="s">
        <v>16</v>
      </c>
    </row>
    <row r="174" spans="1:5" x14ac:dyDescent="0.25">
      <c r="A174" t="s">
        <v>92</v>
      </c>
      <c r="B174" t="s">
        <v>164</v>
      </c>
      <c r="C174" t="s">
        <v>21</v>
      </c>
      <c r="D174" t="s">
        <v>142</v>
      </c>
      <c r="E174" t="s">
        <v>17</v>
      </c>
    </row>
    <row r="175" spans="1:5" x14ac:dyDescent="0.25">
      <c r="A175" t="s">
        <v>92</v>
      </c>
      <c r="B175" t="s">
        <v>164</v>
      </c>
      <c r="C175" t="s">
        <v>22</v>
      </c>
      <c r="D175" t="s">
        <v>142</v>
      </c>
      <c r="E175" t="s">
        <v>12</v>
      </c>
    </row>
    <row r="176" spans="1:5" x14ac:dyDescent="0.25">
      <c r="A176" t="s">
        <v>92</v>
      </c>
      <c r="B176" t="s">
        <v>164</v>
      </c>
      <c r="C176" t="s">
        <v>23</v>
      </c>
      <c r="D176" t="s">
        <v>142</v>
      </c>
      <c r="E176" t="s">
        <v>26</v>
      </c>
    </row>
    <row r="177" spans="1:5" x14ac:dyDescent="0.25">
      <c r="A177" t="s">
        <v>92</v>
      </c>
      <c r="B177" t="s">
        <v>164</v>
      </c>
      <c r="C177" t="s">
        <v>24</v>
      </c>
      <c r="D177" t="s">
        <v>142</v>
      </c>
      <c r="E177" t="s">
        <v>15</v>
      </c>
    </row>
    <row r="178" spans="1:5" x14ac:dyDescent="0.25">
      <c r="A178" t="s">
        <v>92</v>
      </c>
      <c r="B178" t="s">
        <v>164</v>
      </c>
      <c r="C178" t="s">
        <v>27</v>
      </c>
      <c r="D178" t="s">
        <v>142</v>
      </c>
      <c r="E178" t="s">
        <v>14</v>
      </c>
    </row>
    <row r="179" spans="1:5" x14ac:dyDescent="0.25">
      <c r="A179" t="s">
        <v>92</v>
      </c>
      <c r="B179" t="s">
        <v>164</v>
      </c>
      <c r="C179" t="s">
        <v>29</v>
      </c>
      <c r="D179" t="s">
        <v>142</v>
      </c>
      <c r="E179" t="s">
        <v>20</v>
      </c>
    </row>
    <row r="180" spans="1:5" x14ac:dyDescent="0.25">
      <c r="A180" t="s">
        <v>92</v>
      </c>
      <c r="B180" t="s">
        <v>164</v>
      </c>
      <c r="C180" t="s">
        <v>30</v>
      </c>
      <c r="D180" t="s">
        <v>142</v>
      </c>
      <c r="E180" t="s">
        <v>25</v>
      </c>
    </row>
    <row r="181" spans="1:5" x14ac:dyDescent="0.25">
      <c r="A181" t="s">
        <v>92</v>
      </c>
      <c r="B181" t="s">
        <v>164</v>
      </c>
      <c r="C181" t="s">
        <v>31</v>
      </c>
      <c r="D181" t="s">
        <v>142</v>
      </c>
      <c r="E181" t="s">
        <v>18</v>
      </c>
    </row>
    <row r="182" spans="1:5" x14ac:dyDescent="0.25">
      <c r="A182" t="s">
        <v>93</v>
      </c>
      <c r="B182" t="s">
        <v>164</v>
      </c>
      <c r="C182" t="s">
        <v>14</v>
      </c>
      <c r="D182" t="s">
        <v>142</v>
      </c>
      <c r="E182" t="s">
        <v>21</v>
      </c>
    </row>
    <row r="183" spans="1:5" x14ac:dyDescent="0.25">
      <c r="A183" t="s">
        <v>93</v>
      </c>
      <c r="B183" t="s">
        <v>164</v>
      </c>
      <c r="C183" t="s">
        <v>12</v>
      </c>
      <c r="D183" t="s">
        <v>142</v>
      </c>
      <c r="E183" t="s">
        <v>30</v>
      </c>
    </row>
    <row r="184" spans="1:5" x14ac:dyDescent="0.25">
      <c r="A184" t="s">
        <v>93</v>
      </c>
      <c r="B184" t="s">
        <v>164</v>
      </c>
      <c r="C184" t="s">
        <v>15</v>
      </c>
      <c r="D184" t="s">
        <v>142</v>
      </c>
      <c r="E184" t="s">
        <v>31</v>
      </c>
    </row>
    <row r="185" spans="1:5" x14ac:dyDescent="0.25">
      <c r="A185" t="s">
        <v>93</v>
      </c>
      <c r="B185" t="s">
        <v>164</v>
      </c>
      <c r="C185" t="s">
        <v>16</v>
      </c>
      <c r="D185" t="s">
        <v>142</v>
      </c>
      <c r="E185" t="s">
        <v>29</v>
      </c>
    </row>
    <row r="186" spans="1:5" x14ac:dyDescent="0.25">
      <c r="A186" t="s">
        <v>93</v>
      </c>
      <c r="B186" t="s">
        <v>164</v>
      </c>
      <c r="C186" t="s">
        <v>17</v>
      </c>
      <c r="D186" t="s">
        <v>142</v>
      </c>
      <c r="E186" t="s">
        <v>22</v>
      </c>
    </row>
    <row r="187" spans="1:5" x14ac:dyDescent="0.25">
      <c r="A187" t="s">
        <v>93</v>
      </c>
      <c r="B187" t="s">
        <v>164</v>
      </c>
      <c r="C187" t="s">
        <v>18</v>
      </c>
      <c r="D187" t="s">
        <v>142</v>
      </c>
      <c r="E187" t="s">
        <v>19</v>
      </c>
    </row>
    <row r="188" spans="1:5" x14ac:dyDescent="0.25">
      <c r="A188" t="s">
        <v>93</v>
      </c>
      <c r="B188" t="s">
        <v>164</v>
      </c>
      <c r="C188" t="s">
        <v>20</v>
      </c>
      <c r="D188" t="s">
        <v>142</v>
      </c>
      <c r="E188" t="s">
        <v>24</v>
      </c>
    </row>
    <row r="189" spans="1:5" x14ac:dyDescent="0.25">
      <c r="A189" t="s">
        <v>93</v>
      </c>
      <c r="B189" t="s">
        <v>164</v>
      </c>
      <c r="C189" t="s">
        <v>25</v>
      </c>
      <c r="D189" t="s">
        <v>142</v>
      </c>
      <c r="E189" t="s">
        <v>13</v>
      </c>
    </row>
    <row r="190" spans="1:5" x14ac:dyDescent="0.25">
      <c r="A190" t="s">
        <v>93</v>
      </c>
      <c r="B190" t="s">
        <v>164</v>
      </c>
      <c r="C190" t="s">
        <v>26</v>
      </c>
      <c r="D190" t="s">
        <v>142</v>
      </c>
      <c r="E190" t="s">
        <v>27</v>
      </c>
    </row>
    <row r="191" spans="1:5" x14ac:dyDescent="0.25">
      <c r="A191" t="s">
        <v>93</v>
      </c>
      <c r="B191" t="s">
        <v>164</v>
      </c>
      <c r="C191" t="s">
        <v>28</v>
      </c>
      <c r="D191" t="s">
        <v>142</v>
      </c>
      <c r="E191" t="s">
        <v>23</v>
      </c>
    </row>
    <row r="192" spans="1:5" x14ac:dyDescent="0.25">
      <c r="A192" t="s">
        <v>94</v>
      </c>
      <c r="B192" t="s">
        <v>164</v>
      </c>
      <c r="C192" t="s">
        <v>13</v>
      </c>
      <c r="D192" t="s">
        <v>142</v>
      </c>
      <c r="E192" t="s">
        <v>17</v>
      </c>
    </row>
    <row r="193" spans="1:5" x14ac:dyDescent="0.25">
      <c r="A193" t="s">
        <v>94</v>
      </c>
      <c r="B193" t="s">
        <v>164</v>
      </c>
      <c r="C193" t="s">
        <v>19</v>
      </c>
      <c r="D193" t="s">
        <v>142</v>
      </c>
      <c r="E193" t="s">
        <v>15</v>
      </c>
    </row>
    <row r="194" spans="1:5" x14ac:dyDescent="0.25">
      <c r="A194" t="s">
        <v>94</v>
      </c>
      <c r="B194" t="s">
        <v>164</v>
      </c>
      <c r="C194" t="s">
        <v>21</v>
      </c>
      <c r="D194" t="s">
        <v>142</v>
      </c>
      <c r="E194" t="s">
        <v>12</v>
      </c>
    </row>
    <row r="195" spans="1:5" x14ac:dyDescent="0.25">
      <c r="A195" t="s">
        <v>94</v>
      </c>
      <c r="B195" t="s">
        <v>164</v>
      </c>
      <c r="C195" t="s">
        <v>22</v>
      </c>
      <c r="D195" t="s">
        <v>142</v>
      </c>
      <c r="E195" t="s">
        <v>26</v>
      </c>
    </row>
    <row r="196" spans="1:5" x14ac:dyDescent="0.25">
      <c r="A196" t="s">
        <v>94</v>
      </c>
      <c r="B196" t="s">
        <v>164</v>
      </c>
      <c r="C196" t="s">
        <v>23</v>
      </c>
      <c r="D196" t="s">
        <v>142</v>
      </c>
      <c r="E196" t="s">
        <v>18</v>
      </c>
    </row>
    <row r="197" spans="1:5" x14ac:dyDescent="0.25">
      <c r="A197" t="s">
        <v>94</v>
      </c>
      <c r="B197" t="s">
        <v>164</v>
      </c>
      <c r="C197" t="s">
        <v>24</v>
      </c>
      <c r="D197" t="s">
        <v>142</v>
      </c>
      <c r="E197" t="s">
        <v>28</v>
      </c>
    </row>
    <row r="198" spans="1:5" x14ac:dyDescent="0.25">
      <c r="A198" t="s">
        <v>94</v>
      </c>
      <c r="B198" t="s">
        <v>164</v>
      </c>
      <c r="C198" t="s">
        <v>27</v>
      </c>
      <c r="D198" t="s">
        <v>142</v>
      </c>
      <c r="E198" t="s">
        <v>25</v>
      </c>
    </row>
    <row r="199" spans="1:5" x14ac:dyDescent="0.25">
      <c r="A199" t="s">
        <v>94</v>
      </c>
      <c r="B199" t="s">
        <v>164</v>
      </c>
      <c r="C199" t="s">
        <v>29</v>
      </c>
      <c r="D199" t="s">
        <v>142</v>
      </c>
      <c r="E199" t="s">
        <v>14</v>
      </c>
    </row>
    <row r="200" spans="1:5" x14ac:dyDescent="0.25">
      <c r="A200" t="s">
        <v>94</v>
      </c>
      <c r="B200" t="s">
        <v>164</v>
      </c>
      <c r="C200" t="s">
        <v>30</v>
      </c>
      <c r="D200" t="s">
        <v>142</v>
      </c>
      <c r="E200" t="s">
        <v>16</v>
      </c>
    </row>
    <row r="201" spans="1:5" x14ac:dyDescent="0.25">
      <c r="A201" t="s">
        <v>94</v>
      </c>
      <c r="B201" t="s">
        <v>164</v>
      </c>
      <c r="C201" t="s">
        <v>31</v>
      </c>
      <c r="D201" t="s">
        <v>142</v>
      </c>
      <c r="E201" t="s">
        <v>20</v>
      </c>
    </row>
    <row r="202" spans="1:5" x14ac:dyDescent="0.25">
      <c r="A202" t="s">
        <v>95</v>
      </c>
      <c r="B202" t="s">
        <v>164</v>
      </c>
      <c r="C202" t="s">
        <v>14</v>
      </c>
      <c r="D202" t="s">
        <v>142</v>
      </c>
      <c r="E202" t="s">
        <v>22</v>
      </c>
    </row>
    <row r="203" spans="1:5" x14ac:dyDescent="0.25">
      <c r="A203" t="s">
        <v>95</v>
      </c>
      <c r="B203" t="s">
        <v>164</v>
      </c>
      <c r="C203" t="s">
        <v>12</v>
      </c>
      <c r="D203" t="s">
        <v>142</v>
      </c>
      <c r="E203" t="s">
        <v>19</v>
      </c>
    </row>
    <row r="204" spans="1:5" x14ac:dyDescent="0.25">
      <c r="A204" t="s">
        <v>95</v>
      </c>
      <c r="B204" t="s">
        <v>164</v>
      </c>
      <c r="C204" t="s">
        <v>15</v>
      </c>
      <c r="D204" t="s">
        <v>142</v>
      </c>
      <c r="E204" t="s">
        <v>27</v>
      </c>
    </row>
    <row r="205" spans="1:5" x14ac:dyDescent="0.25">
      <c r="A205" t="s">
        <v>95</v>
      </c>
      <c r="B205" t="s">
        <v>164</v>
      </c>
      <c r="C205" t="s">
        <v>16</v>
      </c>
      <c r="D205" t="s">
        <v>142</v>
      </c>
      <c r="E205" t="s">
        <v>31</v>
      </c>
    </row>
    <row r="206" spans="1:5" x14ac:dyDescent="0.25">
      <c r="A206" t="s">
        <v>95</v>
      </c>
      <c r="B206" t="s">
        <v>164</v>
      </c>
      <c r="C206" t="s">
        <v>17</v>
      </c>
      <c r="D206" t="s">
        <v>142</v>
      </c>
      <c r="E206" t="s">
        <v>23</v>
      </c>
    </row>
    <row r="207" spans="1:5" x14ac:dyDescent="0.25">
      <c r="A207" t="s">
        <v>95</v>
      </c>
      <c r="B207" t="s">
        <v>164</v>
      </c>
      <c r="C207" t="s">
        <v>18</v>
      </c>
      <c r="D207" t="s">
        <v>142</v>
      </c>
      <c r="E207" t="s">
        <v>21</v>
      </c>
    </row>
    <row r="208" spans="1:5" x14ac:dyDescent="0.25">
      <c r="A208" t="s">
        <v>95</v>
      </c>
      <c r="B208" t="s">
        <v>164</v>
      </c>
      <c r="C208" t="s">
        <v>20</v>
      </c>
      <c r="D208" t="s">
        <v>142</v>
      </c>
      <c r="E208" t="s">
        <v>13</v>
      </c>
    </row>
    <row r="209" spans="1:5" x14ac:dyDescent="0.25">
      <c r="A209" t="s">
        <v>95</v>
      </c>
      <c r="B209" t="s">
        <v>164</v>
      </c>
      <c r="C209" t="s">
        <v>25</v>
      </c>
      <c r="D209" t="s">
        <v>142</v>
      </c>
      <c r="E209" t="s">
        <v>29</v>
      </c>
    </row>
    <row r="210" spans="1:5" x14ac:dyDescent="0.25">
      <c r="A210" t="s">
        <v>95</v>
      </c>
      <c r="B210" t="s">
        <v>164</v>
      </c>
      <c r="C210" t="s">
        <v>26</v>
      </c>
      <c r="D210" t="s">
        <v>142</v>
      </c>
      <c r="E210" t="s">
        <v>24</v>
      </c>
    </row>
    <row r="211" spans="1:5" x14ac:dyDescent="0.25">
      <c r="A211" t="s">
        <v>95</v>
      </c>
      <c r="B211" t="s">
        <v>164</v>
      </c>
      <c r="C211" t="s">
        <v>28</v>
      </c>
      <c r="D211" t="s">
        <v>142</v>
      </c>
      <c r="E211" t="s">
        <v>30</v>
      </c>
    </row>
    <row r="212" spans="1:5" x14ac:dyDescent="0.25">
      <c r="A212" t="s">
        <v>96</v>
      </c>
      <c r="B212" t="s">
        <v>164</v>
      </c>
      <c r="C212" t="s">
        <v>27</v>
      </c>
      <c r="D212" t="s">
        <v>142</v>
      </c>
      <c r="E212" t="s">
        <v>12</v>
      </c>
    </row>
    <row r="213" spans="1:5" x14ac:dyDescent="0.25">
      <c r="A213" t="s">
        <v>96</v>
      </c>
      <c r="B213" t="s">
        <v>164</v>
      </c>
      <c r="C213" t="s">
        <v>30</v>
      </c>
      <c r="D213" t="s">
        <v>142</v>
      </c>
      <c r="E213" t="s">
        <v>14</v>
      </c>
    </row>
    <row r="214" spans="1:5" x14ac:dyDescent="0.25">
      <c r="A214" t="s">
        <v>96</v>
      </c>
      <c r="B214" t="s">
        <v>164</v>
      </c>
      <c r="C214" t="s">
        <v>23</v>
      </c>
      <c r="D214" t="s">
        <v>142</v>
      </c>
      <c r="E214" t="s">
        <v>16</v>
      </c>
    </row>
    <row r="215" spans="1:5" x14ac:dyDescent="0.25">
      <c r="A215" t="s">
        <v>96</v>
      </c>
      <c r="B215" t="s">
        <v>164</v>
      </c>
      <c r="C215" t="s">
        <v>21</v>
      </c>
      <c r="D215" t="s">
        <v>142</v>
      </c>
      <c r="E215" t="s">
        <v>20</v>
      </c>
    </row>
    <row r="216" spans="1:5" x14ac:dyDescent="0.25">
      <c r="A216" t="s">
        <v>96</v>
      </c>
      <c r="B216" t="s">
        <v>164</v>
      </c>
      <c r="C216" t="s">
        <v>19</v>
      </c>
      <c r="D216" t="s">
        <v>142</v>
      </c>
      <c r="E216" t="s">
        <v>28</v>
      </c>
    </row>
    <row r="217" spans="1:5" x14ac:dyDescent="0.25">
      <c r="A217" t="s">
        <v>96</v>
      </c>
      <c r="B217" t="s">
        <v>164</v>
      </c>
      <c r="C217" t="s">
        <v>13</v>
      </c>
      <c r="D217" t="s">
        <v>142</v>
      </c>
      <c r="E217" t="s">
        <v>26</v>
      </c>
    </row>
    <row r="218" spans="1:5" x14ac:dyDescent="0.25">
      <c r="A218" t="s">
        <v>96</v>
      </c>
      <c r="B218" t="s">
        <v>164</v>
      </c>
      <c r="C218" t="s">
        <v>29</v>
      </c>
      <c r="D218" t="s">
        <v>142</v>
      </c>
      <c r="E218" t="s">
        <v>15</v>
      </c>
    </row>
    <row r="219" spans="1:5" x14ac:dyDescent="0.25">
      <c r="A219" t="s">
        <v>96</v>
      </c>
      <c r="B219" t="s">
        <v>164</v>
      </c>
      <c r="C219" t="s">
        <v>31</v>
      </c>
      <c r="D219" t="s">
        <v>142</v>
      </c>
      <c r="E219" t="s">
        <v>25</v>
      </c>
    </row>
    <row r="220" spans="1:5" x14ac:dyDescent="0.25">
      <c r="A220" t="s">
        <v>97</v>
      </c>
      <c r="B220" t="s">
        <v>164</v>
      </c>
      <c r="C220" t="s">
        <v>24</v>
      </c>
      <c r="D220" t="s">
        <v>142</v>
      </c>
      <c r="E220" t="s">
        <v>17</v>
      </c>
    </row>
    <row r="221" spans="1:5" x14ac:dyDescent="0.25">
      <c r="A221" t="s">
        <v>97</v>
      </c>
      <c r="B221" t="s">
        <v>164</v>
      </c>
      <c r="C221" t="s">
        <v>22</v>
      </c>
      <c r="D221" t="s">
        <v>142</v>
      </c>
      <c r="E221" t="s">
        <v>18</v>
      </c>
    </row>
    <row r="222" spans="1:5" x14ac:dyDescent="0.25">
      <c r="A222" t="s">
        <v>98</v>
      </c>
      <c r="B222" t="s">
        <v>164</v>
      </c>
      <c r="C222" t="s">
        <v>14</v>
      </c>
      <c r="D222" t="s">
        <v>142</v>
      </c>
      <c r="E222" t="s">
        <v>27</v>
      </c>
    </row>
    <row r="223" spans="1:5" x14ac:dyDescent="0.25">
      <c r="A223" t="s">
        <v>98</v>
      </c>
      <c r="B223" t="s">
        <v>164</v>
      </c>
      <c r="C223" t="s">
        <v>12</v>
      </c>
      <c r="D223" t="s">
        <v>142</v>
      </c>
      <c r="E223" t="s">
        <v>22</v>
      </c>
    </row>
    <row r="224" spans="1:5" x14ac:dyDescent="0.25">
      <c r="A224" t="s">
        <v>98</v>
      </c>
      <c r="B224" t="s">
        <v>164</v>
      </c>
      <c r="C224" t="s">
        <v>15</v>
      </c>
      <c r="D224" t="s">
        <v>142</v>
      </c>
      <c r="E224" t="s">
        <v>24</v>
      </c>
    </row>
    <row r="225" spans="1:5" x14ac:dyDescent="0.25">
      <c r="A225" t="s">
        <v>98</v>
      </c>
      <c r="B225" t="s">
        <v>164</v>
      </c>
      <c r="C225" t="s">
        <v>16</v>
      </c>
      <c r="D225" t="s">
        <v>142</v>
      </c>
      <c r="E225" t="s">
        <v>19</v>
      </c>
    </row>
    <row r="226" spans="1:5" x14ac:dyDescent="0.25">
      <c r="A226" t="s">
        <v>98</v>
      </c>
      <c r="B226" t="s">
        <v>164</v>
      </c>
      <c r="C226" t="s">
        <v>17</v>
      </c>
      <c r="D226" t="s">
        <v>142</v>
      </c>
      <c r="E226" t="s">
        <v>21</v>
      </c>
    </row>
    <row r="227" spans="1:5" x14ac:dyDescent="0.25">
      <c r="A227" t="s">
        <v>98</v>
      </c>
      <c r="B227" t="s">
        <v>164</v>
      </c>
      <c r="C227" t="s">
        <v>18</v>
      </c>
      <c r="D227" t="s">
        <v>142</v>
      </c>
      <c r="E227" t="s">
        <v>31</v>
      </c>
    </row>
    <row r="228" spans="1:5" x14ac:dyDescent="0.25">
      <c r="A228" t="s">
        <v>98</v>
      </c>
      <c r="B228" t="s">
        <v>164</v>
      </c>
      <c r="C228" t="s">
        <v>20</v>
      </c>
      <c r="D228" t="s">
        <v>142</v>
      </c>
      <c r="E228" t="s">
        <v>29</v>
      </c>
    </row>
    <row r="229" spans="1:5" x14ac:dyDescent="0.25">
      <c r="A229" t="s">
        <v>98</v>
      </c>
      <c r="B229" t="s">
        <v>164</v>
      </c>
      <c r="C229" t="s">
        <v>25</v>
      </c>
      <c r="D229" t="s">
        <v>142</v>
      </c>
      <c r="E229" t="s">
        <v>30</v>
      </c>
    </row>
    <row r="230" spans="1:5" x14ac:dyDescent="0.25">
      <c r="A230" t="s">
        <v>98</v>
      </c>
      <c r="B230" t="s">
        <v>164</v>
      </c>
      <c r="C230" t="s">
        <v>26</v>
      </c>
      <c r="D230" t="s">
        <v>142</v>
      </c>
      <c r="E230" t="s">
        <v>23</v>
      </c>
    </row>
    <row r="231" spans="1:5" x14ac:dyDescent="0.25">
      <c r="A231" t="s">
        <v>98</v>
      </c>
      <c r="B231" t="s">
        <v>164</v>
      </c>
      <c r="C231" t="s">
        <v>28</v>
      </c>
      <c r="D231" t="s">
        <v>142</v>
      </c>
      <c r="E231" t="s">
        <v>13</v>
      </c>
    </row>
    <row r="232" spans="1:5" x14ac:dyDescent="0.25">
      <c r="A232" t="s">
        <v>99</v>
      </c>
      <c r="B232" t="s">
        <v>164</v>
      </c>
      <c r="C232" t="s">
        <v>13</v>
      </c>
      <c r="D232" t="s">
        <v>142</v>
      </c>
      <c r="E232" t="s">
        <v>25</v>
      </c>
    </row>
    <row r="233" spans="1:5" x14ac:dyDescent="0.25">
      <c r="A233" t="s">
        <v>99</v>
      </c>
      <c r="B233" t="s">
        <v>164</v>
      </c>
      <c r="C233" t="s">
        <v>19</v>
      </c>
      <c r="D233" t="s">
        <v>142</v>
      </c>
      <c r="E233" t="s">
        <v>18</v>
      </c>
    </row>
    <row r="234" spans="1:5" x14ac:dyDescent="0.25">
      <c r="A234" t="s">
        <v>99</v>
      </c>
      <c r="B234" t="s">
        <v>164</v>
      </c>
      <c r="C234" t="s">
        <v>21</v>
      </c>
      <c r="D234" t="s">
        <v>142</v>
      </c>
      <c r="E234" t="s">
        <v>14</v>
      </c>
    </row>
    <row r="235" spans="1:5" x14ac:dyDescent="0.25">
      <c r="A235" t="s">
        <v>99</v>
      </c>
      <c r="B235" t="s">
        <v>164</v>
      </c>
      <c r="C235" t="s">
        <v>22</v>
      </c>
      <c r="D235" t="s">
        <v>142</v>
      </c>
      <c r="E235" t="s">
        <v>17</v>
      </c>
    </row>
    <row r="236" spans="1:5" x14ac:dyDescent="0.25">
      <c r="A236" t="s">
        <v>99</v>
      </c>
      <c r="B236" t="s">
        <v>164</v>
      </c>
      <c r="C236" t="s">
        <v>23</v>
      </c>
      <c r="D236" t="s">
        <v>142</v>
      </c>
      <c r="E236" t="s">
        <v>28</v>
      </c>
    </row>
    <row r="237" spans="1:5" x14ac:dyDescent="0.25">
      <c r="A237" t="s">
        <v>99</v>
      </c>
      <c r="B237" t="s">
        <v>164</v>
      </c>
      <c r="C237" t="s">
        <v>24</v>
      </c>
      <c r="D237" t="s">
        <v>142</v>
      </c>
      <c r="E237" t="s">
        <v>20</v>
      </c>
    </row>
    <row r="238" spans="1:5" x14ac:dyDescent="0.25">
      <c r="A238" t="s">
        <v>99</v>
      </c>
      <c r="B238" t="s">
        <v>164</v>
      </c>
      <c r="C238" t="s">
        <v>27</v>
      </c>
      <c r="D238" t="s">
        <v>142</v>
      </c>
      <c r="E238" t="s">
        <v>26</v>
      </c>
    </row>
    <row r="239" spans="1:5" x14ac:dyDescent="0.25">
      <c r="A239" t="s">
        <v>99</v>
      </c>
      <c r="B239" t="s">
        <v>164</v>
      </c>
      <c r="C239" t="s">
        <v>29</v>
      </c>
      <c r="D239" t="s">
        <v>142</v>
      </c>
      <c r="E239" t="s">
        <v>16</v>
      </c>
    </row>
    <row r="240" spans="1:5" x14ac:dyDescent="0.25">
      <c r="A240" t="s">
        <v>99</v>
      </c>
      <c r="B240" t="s">
        <v>164</v>
      </c>
      <c r="C240" t="s">
        <v>30</v>
      </c>
      <c r="D240" t="s">
        <v>142</v>
      </c>
      <c r="E240" t="s">
        <v>12</v>
      </c>
    </row>
    <row r="241" spans="1:5" x14ac:dyDescent="0.25">
      <c r="A241" t="s">
        <v>99</v>
      </c>
      <c r="B241" t="s">
        <v>164</v>
      </c>
      <c r="C241" t="s">
        <v>31</v>
      </c>
      <c r="D241" t="s">
        <v>142</v>
      </c>
      <c r="E241" t="s">
        <v>15</v>
      </c>
    </row>
    <row r="242" spans="1:5" x14ac:dyDescent="0.25">
      <c r="A242" t="s">
        <v>100</v>
      </c>
      <c r="B242" t="s">
        <v>164</v>
      </c>
      <c r="C242" t="s">
        <v>15</v>
      </c>
      <c r="D242" t="s">
        <v>142</v>
      </c>
      <c r="E242" t="s">
        <v>22</v>
      </c>
    </row>
    <row r="243" spans="1:5" x14ac:dyDescent="0.25">
      <c r="A243" t="s">
        <v>100</v>
      </c>
      <c r="B243" t="s">
        <v>164</v>
      </c>
      <c r="C243" t="s">
        <v>17</v>
      </c>
      <c r="D243" t="s">
        <v>142</v>
      </c>
      <c r="E243" t="s">
        <v>12</v>
      </c>
    </row>
    <row r="244" spans="1:5" x14ac:dyDescent="0.25">
      <c r="A244" t="s">
        <v>100</v>
      </c>
      <c r="B244" t="s">
        <v>164</v>
      </c>
      <c r="C244" t="s">
        <v>20</v>
      </c>
      <c r="D244" t="s">
        <v>142</v>
      </c>
      <c r="E244" t="s">
        <v>19</v>
      </c>
    </row>
    <row r="245" spans="1:5" x14ac:dyDescent="0.25">
      <c r="A245" t="s">
        <v>100</v>
      </c>
      <c r="B245" t="s">
        <v>164</v>
      </c>
      <c r="C245" t="s">
        <v>21</v>
      </c>
      <c r="D245" t="s">
        <v>142</v>
      </c>
      <c r="E245" t="s">
        <v>13</v>
      </c>
    </row>
    <row r="246" spans="1:5" x14ac:dyDescent="0.25">
      <c r="A246" t="s">
        <v>100</v>
      </c>
      <c r="B246" t="s">
        <v>164</v>
      </c>
      <c r="C246" t="s">
        <v>23</v>
      </c>
      <c r="D246" t="s">
        <v>142</v>
      </c>
      <c r="E246" t="s">
        <v>25</v>
      </c>
    </row>
    <row r="247" spans="1:5" x14ac:dyDescent="0.25">
      <c r="A247" t="s">
        <v>100</v>
      </c>
      <c r="B247" t="s">
        <v>164</v>
      </c>
      <c r="C247" t="s">
        <v>24</v>
      </c>
      <c r="D247" t="s">
        <v>142</v>
      </c>
      <c r="E247" t="s">
        <v>18</v>
      </c>
    </row>
    <row r="248" spans="1:5" x14ac:dyDescent="0.25">
      <c r="A248" t="s">
        <v>100</v>
      </c>
      <c r="B248" t="s">
        <v>164</v>
      </c>
      <c r="C248" t="s">
        <v>26</v>
      </c>
      <c r="D248" t="s">
        <v>142</v>
      </c>
      <c r="E248" t="s">
        <v>14</v>
      </c>
    </row>
    <row r="249" spans="1:5" x14ac:dyDescent="0.25">
      <c r="A249" t="s">
        <v>100</v>
      </c>
      <c r="B249" t="s">
        <v>164</v>
      </c>
      <c r="C249" t="s">
        <v>27</v>
      </c>
      <c r="D249" t="s">
        <v>142</v>
      </c>
      <c r="E249" t="s">
        <v>30</v>
      </c>
    </row>
    <row r="250" spans="1:5" x14ac:dyDescent="0.25">
      <c r="A250" t="s">
        <v>100</v>
      </c>
      <c r="B250" t="s">
        <v>164</v>
      </c>
      <c r="C250" t="s">
        <v>28</v>
      </c>
      <c r="D250" t="s">
        <v>142</v>
      </c>
      <c r="E250" t="s">
        <v>16</v>
      </c>
    </row>
    <row r="251" spans="1:5" x14ac:dyDescent="0.25">
      <c r="A251" t="s">
        <v>100</v>
      </c>
      <c r="B251" t="s">
        <v>164</v>
      </c>
      <c r="C251" t="s">
        <v>29</v>
      </c>
      <c r="D251" t="s">
        <v>142</v>
      </c>
      <c r="E251" t="s">
        <v>31</v>
      </c>
    </row>
    <row r="252" spans="1:5" x14ac:dyDescent="0.25">
      <c r="A252" t="s">
        <v>101</v>
      </c>
      <c r="B252" t="s">
        <v>164</v>
      </c>
      <c r="C252" t="s">
        <v>14</v>
      </c>
      <c r="D252" t="s">
        <v>142</v>
      </c>
      <c r="E252" t="s">
        <v>24</v>
      </c>
    </row>
    <row r="253" spans="1:5" x14ac:dyDescent="0.25">
      <c r="A253" t="s">
        <v>101</v>
      </c>
      <c r="B253" t="s">
        <v>164</v>
      </c>
      <c r="C253" t="s">
        <v>12</v>
      </c>
      <c r="D253" t="s">
        <v>142</v>
      </c>
      <c r="E253" t="s">
        <v>26</v>
      </c>
    </row>
    <row r="254" spans="1:5" x14ac:dyDescent="0.25">
      <c r="A254" t="s">
        <v>101</v>
      </c>
      <c r="B254" t="s">
        <v>164</v>
      </c>
      <c r="C254" t="s">
        <v>13</v>
      </c>
      <c r="D254" t="s">
        <v>142</v>
      </c>
      <c r="E254" t="s">
        <v>27</v>
      </c>
    </row>
    <row r="255" spans="1:5" x14ac:dyDescent="0.25">
      <c r="A255" t="s">
        <v>101</v>
      </c>
      <c r="B255" t="s">
        <v>164</v>
      </c>
      <c r="C255" t="s">
        <v>16</v>
      </c>
      <c r="D255" t="s">
        <v>142</v>
      </c>
      <c r="E255" t="s">
        <v>20</v>
      </c>
    </row>
    <row r="256" spans="1:5" x14ac:dyDescent="0.25">
      <c r="A256" t="s">
        <v>101</v>
      </c>
      <c r="B256" t="s">
        <v>164</v>
      </c>
      <c r="C256" t="s">
        <v>18</v>
      </c>
      <c r="D256" t="s">
        <v>142</v>
      </c>
      <c r="E256" t="s">
        <v>29</v>
      </c>
    </row>
    <row r="257" spans="1:5" x14ac:dyDescent="0.25">
      <c r="A257" t="s">
        <v>101</v>
      </c>
      <c r="B257" t="s">
        <v>164</v>
      </c>
      <c r="C257" t="s">
        <v>19</v>
      </c>
      <c r="D257" t="s">
        <v>142</v>
      </c>
      <c r="E257" t="s">
        <v>17</v>
      </c>
    </row>
    <row r="258" spans="1:5" x14ac:dyDescent="0.25">
      <c r="A258" t="s">
        <v>101</v>
      </c>
      <c r="B258" t="s">
        <v>164</v>
      </c>
      <c r="C258" t="s">
        <v>22</v>
      </c>
      <c r="D258" t="s">
        <v>142</v>
      </c>
      <c r="E258" t="s">
        <v>23</v>
      </c>
    </row>
    <row r="259" spans="1:5" x14ac:dyDescent="0.25">
      <c r="A259" t="s">
        <v>101</v>
      </c>
      <c r="B259" t="s">
        <v>164</v>
      </c>
      <c r="C259" t="s">
        <v>25</v>
      </c>
      <c r="D259" t="s">
        <v>142</v>
      </c>
      <c r="E259" t="s">
        <v>21</v>
      </c>
    </row>
    <row r="260" spans="1:5" x14ac:dyDescent="0.25">
      <c r="A260" t="s">
        <v>101</v>
      </c>
      <c r="B260" t="s">
        <v>164</v>
      </c>
      <c r="C260" t="s">
        <v>30</v>
      </c>
      <c r="D260" t="s">
        <v>142</v>
      </c>
      <c r="E260" t="s">
        <v>15</v>
      </c>
    </row>
    <row r="261" spans="1:5" x14ac:dyDescent="0.25">
      <c r="A261" t="s">
        <v>101</v>
      </c>
      <c r="B261" t="s">
        <v>164</v>
      </c>
      <c r="C261" t="s">
        <v>31</v>
      </c>
      <c r="D261" t="s">
        <v>142</v>
      </c>
      <c r="E261" t="s">
        <v>28</v>
      </c>
    </row>
    <row r="262" spans="1:5" x14ac:dyDescent="0.25">
      <c r="A262" t="s">
        <v>102</v>
      </c>
      <c r="B262" t="s">
        <v>164</v>
      </c>
      <c r="C262" t="s">
        <v>15</v>
      </c>
      <c r="D262" t="s">
        <v>142</v>
      </c>
      <c r="E262" t="s">
        <v>18</v>
      </c>
    </row>
    <row r="263" spans="1:5" x14ac:dyDescent="0.25">
      <c r="A263" t="s">
        <v>102</v>
      </c>
      <c r="B263" t="s">
        <v>164</v>
      </c>
      <c r="C263" t="s">
        <v>17</v>
      </c>
      <c r="D263" t="s">
        <v>142</v>
      </c>
      <c r="E263" t="s">
        <v>14</v>
      </c>
    </row>
    <row r="264" spans="1:5" x14ac:dyDescent="0.25">
      <c r="A264" t="s">
        <v>102</v>
      </c>
      <c r="B264" t="s">
        <v>164</v>
      </c>
      <c r="C264" t="s">
        <v>20</v>
      </c>
      <c r="D264" t="s">
        <v>142</v>
      </c>
      <c r="E264" t="s">
        <v>30</v>
      </c>
    </row>
    <row r="265" spans="1:5" x14ac:dyDescent="0.25">
      <c r="A265" t="s">
        <v>102</v>
      </c>
      <c r="B265" t="s">
        <v>164</v>
      </c>
      <c r="C265" t="s">
        <v>21</v>
      </c>
      <c r="D265" t="s">
        <v>142</v>
      </c>
      <c r="E265" t="s">
        <v>16</v>
      </c>
    </row>
    <row r="266" spans="1:5" x14ac:dyDescent="0.25">
      <c r="A266" t="s">
        <v>102</v>
      </c>
      <c r="B266" t="s">
        <v>164</v>
      </c>
      <c r="C266" t="s">
        <v>23</v>
      </c>
      <c r="D266" t="s">
        <v>142</v>
      </c>
      <c r="E266" t="s">
        <v>13</v>
      </c>
    </row>
    <row r="267" spans="1:5" x14ac:dyDescent="0.25">
      <c r="A267" t="s">
        <v>102</v>
      </c>
      <c r="B267" t="s">
        <v>164</v>
      </c>
      <c r="C267" t="s">
        <v>24</v>
      </c>
      <c r="D267" t="s">
        <v>142</v>
      </c>
      <c r="E267" t="s">
        <v>25</v>
      </c>
    </row>
    <row r="268" spans="1:5" x14ac:dyDescent="0.25">
      <c r="A268" t="s">
        <v>102</v>
      </c>
      <c r="B268" t="s">
        <v>164</v>
      </c>
      <c r="C268" t="s">
        <v>26</v>
      </c>
      <c r="D268" t="s">
        <v>142</v>
      </c>
      <c r="E268" t="s">
        <v>31</v>
      </c>
    </row>
    <row r="269" spans="1:5" x14ac:dyDescent="0.25">
      <c r="A269" t="s">
        <v>102</v>
      </c>
      <c r="B269" t="s">
        <v>164</v>
      </c>
      <c r="C269" t="s">
        <v>27</v>
      </c>
      <c r="D269" t="s">
        <v>142</v>
      </c>
      <c r="E269" t="s">
        <v>22</v>
      </c>
    </row>
    <row r="270" spans="1:5" x14ac:dyDescent="0.25">
      <c r="A270" t="s">
        <v>102</v>
      </c>
      <c r="B270" t="s">
        <v>164</v>
      </c>
      <c r="C270" t="s">
        <v>28</v>
      </c>
      <c r="D270" t="s">
        <v>142</v>
      </c>
      <c r="E270" t="s">
        <v>12</v>
      </c>
    </row>
    <row r="271" spans="1:5" x14ac:dyDescent="0.25">
      <c r="A271" t="s">
        <v>102</v>
      </c>
      <c r="B271" t="s">
        <v>164</v>
      </c>
      <c r="C271" t="s">
        <v>29</v>
      </c>
      <c r="D271" t="s">
        <v>142</v>
      </c>
      <c r="E271" t="s">
        <v>19</v>
      </c>
    </row>
    <row r="272" spans="1:5" x14ac:dyDescent="0.25">
      <c r="A272" t="s">
        <v>103</v>
      </c>
      <c r="B272" t="s">
        <v>164</v>
      </c>
      <c r="C272" t="s">
        <v>14</v>
      </c>
      <c r="D272" t="s">
        <v>142</v>
      </c>
      <c r="E272" t="s">
        <v>28</v>
      </c>
    </row>
    <row r="273" spans="1:5" x14ac:dyDescent="0.25">
      <c r="A273" t="s">
        <v>103</v>
      </c>
      <c r="B273" t="s">
        <v>164</v>
      </c>
      <c r="C273" t="s">
        <v>12</v>
      </c>
      <c r="D273" t="s">
        <v>142</v>
      </c>
      <c r="E273" t="s">
        <v>15</v>
      </c>
    </row>
    <row r="274" spans="1:5" x14ac:dyDescent="0.25">
      <c r="A274" t="s">
        <v>103</v>
      </c>
      <c r="B274" t="s">
        <v>164</v>
      </c>
      <c r="C274" t="s">
        <v>13</v>
      </c>
      <c r="D274" t="s">
        <v>142</v>
      </c>
      <c r="E274" t="s">
        <v>29</v>
      </c>
    </row>
    <row r="275" spans="1:5" x14ac:dyDescent="0.25">
      <c r="A275" t="s">
        <v>103</v>
      </c>
      <c r="B275" t="s">
        <v>164</v>
      </c>
      <c r="C275" t="s">
        <v>16</v>
      </c>
      <c r="D275" t="s">
        <v>142</v>
      </c>
      <c r="E275" t="s">
        <v>27</v>
      </c>
    </row>
    <row r="276" spans="1:5" x14ac:dyDescent="0.25">
      <c r="A276" t="s">
        <v>103</v>
      </c>
      <c r="B276" t="s">
        <v>164</v>
      </c>
      <c r="C276" t="s">
        <v>18</v>
      </c>
      <c r="D276" t="s">
        <v>142</v>
      </c>
      <c r="E276" t="s">
        <v>26</v>
      </c>
    </row>
    <row r="277" spans="1:5" x14ac:dyDescent="0.25">
      <c r="A277" t="s">
        <v>103</v>
      </c>
      <c r="B277" t="s">
        <v>164</v>
      </c>
      <c r="C277" t="s">
        <v>19</v>
      </c>
      <c r="D277" t="s">
        <v>142</v>
      </c>
      <c r="E277" t="s">
        <v>23</v>
      </c>
    </row>
    <row r="278" spans="1:5" x14ac:dyDescent="0.25">
      <c r="A278" t="s">
        <v>103</v>
      </c>
      <c r="B278" t="s">
        <v>164</v>
      </c>
      <c r="C278" t="s">
        <v>22</v>
      </c>
      <c r="D278" t="s">
        <v>142</v>
      </c>
      <c r="E278" t="s">
        <v>24</v>
      </c>
    </row>
    <row r="279" spans="1:5" x14ac:dyDescent="0.25">
      <c r="A279" t="s">
        <v>103</v>
      </c>
      <c r="B279" t="s">
        <v>164</v>
      </c>
      <c r="C279" t="s">
        <v>25</v>
      </c>
      <c r="D279" t="s">
        <v>142</v>
      </c>
      <c r="E279" t="s">
        <v>20</v>
      </c>
    </row>
    <row r="280" spans="1:5" x14ac:dyDescent="0.25">
      <c r="A280" t="s">
        <v>103</v>
      </c>
      <c r="B280" t="s">
        <v>164</v>
      </c>
      <c r="C280" t="s">
        <v>30</v>
      </c>
      <c r="D280" t="s">
        <v>142</v>
      </c>
      <c r="E280" t="s">
        <v>17</v>
      </c>
    </row>
    <row r="281" spans="1:5" x14ac:dyDescent="0.25">
      <c r="A281" t="s">
        <v>103</v>
      </c>
      <c r="B281" t="s">
        <v>164</v>
      </c>
      <c r="C281" t="s">
        <v>31</v>
      </c>
      <c r="D281" t="s">
        <v>142</v>
      </c>
      <c r="E281" t="s">
        <v>21</v>
      </c>
    </row>
    <row r="282" spans="1:5" x14ac:dyDescent="0.25">
      <c r="A282" t="s">
        <v>104</v>
      </c>
      <c r="B282" t="s">
        <v>164</v>
      </c>
      <c r="C282" t="s">
        <v>12</v>
      </c>
      <c r="D282" t="s">
        <v>142</v>
      </c>
      <c r="E282" t="s">
        <v>18</v>
      </c>
    </row>
    <row r="283" spans="1:5" x14ac:dyDescent="0.25">
      <c r="A283" t="s">
        <v>104</v>
      </c>
      <c r="B283" t="s">
        <v>164</v>
      </c>
      <c r="C283" t="s">
        <v>16</v>
      </c>
      <c r="D283" t="s">
        <v>142</v>
      </c>
      <c r="E283" t="s">
        <v>24</v>
      </c>
    </row>
    <row r="284" spans="1:5" x14ac:dyDescent="0.25">
      <c r="A284" t="s">
        <v>104</v>
      </c>
      <c r="B284" t="s">
        <v>164</v>
      </c>
      <c r="C284" t="s">
        <v>17</v>
      </c>
      <c r="D284" t="s">
        <v>142</v>
      </c>
      <c r="E284" t="s">
        <v>15</v>
      </c>
    </row>
    <row r="285" spans="1:5" x14ac:dyDescent="0.25">
      <c r="A285" t="s">
        <v>104</v>
      </c>
      <c r="B285" t="s">
        <v>164</v>
      </c>
      <c r="C285" t="s">
        <v>19</v>
      </c>
      <c r="D285" t="s">
        <v>142</v>
      </c>
      <c r="E285" t="s">
        <v>26</v>
      </c>
    </row>
    <row r="286" spans="1:5" x14ac:dyDescent="0.25">
      <c r="A286" t="s">
        <v>104</v>
      </c>
      <c r="B286" t="s">
        <v>164</v>
      </c>
      <c r="C286" t="s">
        <v>20</v>
      </c>
      <c r="D286" t="s">
        <v>142</v>
      </c>
      <c r="E286" t="s">
        <v>22</v>
      </c>
    </row>
    <row r="287" spans="1:5" x14ac:dyDescent="0.25">
      <c r="A287" t="s">
        <v>104</v>
      </c>
      <c r="B287" t="s">
        <v>164</v>
      </c>
      <c r="C287" t="s">
        <v>21</v>
      </c>
      <c r="D287" t="s">
        <v>142</v>
      </c>
      <c r="E287" t="s">
        <v>29</v>
      </c>
    </row>
    <row r="288" spans="1:5" x14ac:dyDescent="0.25">
      <c r="A288" t="s">
        <v>104</v>
      </c>
      <c r="B288" t="s">
        <v>164</v>
      </c>
      <c r="C288" t="s">
        <v>23</v>
      </c>
      <c r="D288" t="s">
        <v>142</v>
      </c>
      <c r="E288" t="s">
        <v>27</v>
      </c>
    </row>
    <row r="289" spans="1:5" x14ac:dyDescent="0.25">
      <c r="A289" t="s">
        <v>104</v>
      </c>
      <c r="B289" t="s">
        <v>164</v>
      </c>
      <c r="C289" t="s">
        <v>25</v>
      </c>
      <c r="D289" t="s">
        <v>142</v>
      </c>
      <c r="E289" t="s">
        <v>28</v>
      </c>
    </row>
    <row r="290" spans="1:5" x14ac:dyDescent="0.25">
      <c r="A290" t="s">
        <v>104</v>
      </c>
      <c r="B290" t="s">
        <v>164</v>
      </c>
      <c r="C290" t="s">
        <v>30</v>
      </c>
      <c r="D290" t="s">
        <v>142</v>
      </c>
      <c r="E290" t="s">
        <v>13</v>
      </c>
    </row>
    <row r="291" spans="1:5" x14ac:dyDescent="0.25">
      <c r="A291" t="s">
        <v>104</v>
      </c>
      <c r="B291" t="s">
        <v>164</v>
      </c>
      <c r="C291" t="s">
        <v>31</v>
      </c>
      <c r="D291" t="s">
        <v>142</v>
      </c>
      <c r="E291" t="s">
        <v>14</v>
      </c>
    </row>
    <row r="292" spans="1:5" x14ac:dyDescent="0.25">
      <c r="A292" t="s">
        <v>105</v>
      </c>
      <c r="B292" t="s">
        <v>164</v>
      </c>
      <c r="C292" t="s">
        <v>14</v>
      </c>
      <c r="D292" t="s">
        <v>142</v>
      </c>
      <c r="E292" t="s">
        <v>20</v>
      </c>
    </row>
    <row r="293" spans="1:5" x14ac:dyDescent="0.25">
      <c r="A293" t="s">
        <v>105</v>
      </c>
      <c r="B293" t="s">
        <v>164</v>
      </c>
      <c r="C293" t="s">
        <v>13</v>
      </c>
      <c r="D293" t="s">
        <v>142</v>
      </c>
      <c r="E293" t="s">
        <v>31</v>
      </c>
    </row>
    <row r="294" spans="1:5" x14ac:dyDescent="0.25">
      <c r="A294" t="s">
        <v>105</v>
      </c>
      <c r="B294" t="s">
        <v>164</v>
      </c>
      <c r="C294" t="s">
        <v>15</v>
      </c>
      <c r="D294" t="s">
        <v>142</v>
      </c>
      <c r="E294" t="s">
        <v>25</v>
      </c>
    </row>
    <row r="295" spans="1:5" x14ac:dyDescent="0.25">
      <c r="A295" t="s">
        <v>105</v>
      </c>
      <c r="B295" t="s">
        <v>164</v>
      </c>
      <c r="C295" t="s">
        <v>18</v>
      </c>
      <c r="D295" t="s">
        <v>142</v>
      </c>
      <c r="E295" t="s">
        <v>17</v>
      </c>
    </row>
    <row r="296" spans="1:5" x14ac:dyDescent="0.25">
      <c r="A296" t="s">
        <v>105</v>
      </c>
      <c r="B296" t="s">
        <v>164</v>
      </c>
      <c r="C296" t="s">
        <v>22</v>
      </c>
      <c r="D296" t="s">
        <v>142</v>
      </c>
      <c r="E296" t="s">
        <v>16</v>
      </c>
    </row>
    <row r="297" spans="1:5" x14ac:dyDescent="0.25">
      <c r="A297" t="s">
        <v>105</v>
      </c>
      <c r="B297" t="s">
        <v>164</v>
      </c>
      <c r="C297" t="s">
        <v>24</v>
      </c>
      <c r="D297" t="s">
        <v>142</v>
      </c>
      <c r="E297" t="s">
        <v>12</v>
      </c>
    </row>
    <row r="298" spans="1:5" x14ac:dyDescent="0.25">
      <c r="A298" t="s">
        <v>105</v>
      </c>
      <c r="B298" t="s">
        <v>164</v>
      </c>
      <c r="C298" t="s">
        <v>26</v>
      </c>
      <c r="D298" t="s">
        <v>142</v>
      </c>
      <c r="E298" t="s">
        <v>30</v>
      </c>
    </row>
    <row r="299" spans="1:5" x14ac:dyDescent="0.25">
      <c r="A299" t="s">
        <v>105</v>
      </c>
      <c r="B299" t="s">
        <v>164</v>
      </c>
      <c r="C299" t="s">
        <v>27</v>
      </c>
      <c r="D299" t="s">
        <v>142</v>
      </c>
      <c r="E299" t="s">
        <v>19</v>
      </c>
    </row>
    <row r="300" spans="1:5" x14ac:dyDescent="0.25">
      <c r="A300" t="s">
        <v>105</v>
      </c>
      <c r="B300" t="s">
        <v>164</v>
      </c>
      <c r="C300" t="s">
        <v>28</v>
      </c>
      <c r="D300" t="s">
        <v>142</v>
      </c>
      <c r="E300" t="s">
        <v>21</v>
      </c>
    </row>
    <row r="301" spans="1:5" x14ac:dyDescent="0.25">
      <c r="A301" t="s">
        <v>105</v>
      </c>
      <c r="B301" t="s">
        <v>164</v>
      </c>
      <c r="C301" t="s">
        <v>29</v>
      </c>
      <c r="D301" t="s">
        <v>142</v>
      </c>
      <c r="E301" t="s">
        <v>23</v>
      </c>
    </row>
    <row r="302" spans="1:5" x14ac:dyDescent="0.25">
      <c r="A302" t="s">
        <v>106</v>
      </c>
      <c r="B302" t="s">
        <v>164</v>
      </c>
      <c r="C302" t="s">
        <v>14</v>
      </c>
      <c r="D302" t="s">
        <v>142</v>
      </c>
      <c r="E302" t="s">
        <v>19</v>
      </c>
    </row>
    <row r="303" spans="1:5" x14ac:dyDescent="0.25">
      <c r="A303" t="s">
        <v>106</v>
      </c>
      <c r="B303" t="s">
        <v>164</v>
      </c>
      <c r="C303" t="s">
        <v>12</v>
      </c>
      <c r="D303" t="s">
        <v>142</v>
      </c>
      <c r="E303" t="s">
        <v>23</v>
      </c>
    </row>
    <row r="304" spans="1:5" x14ac:dyDescent="0.25">
      <c r="A304" t="s">
        <v>106</v>
      </c>
      <c r="B304" t="s">
        <v>164</v>
      </c>
      <c r="C304" t="s">
        <v>15</v>
      </c>
      <c r="D304" t="s">
        <v>142</v>
      </c>
      <c r="E304" t="s">
        <v>16</v>
      </c>
    </row>
    <row r="305" spans="1:5" x14ac:dyDescent="0.25">
      <c r="A305" t="s">
        <v>106</v>
      </c>
      <c r="B305" t="s">
        <v>164</v>
      </c>
      <c r="C305" t="s">
        <v>17</v>
      </c>
      <c r="D305" t="s">
        <v>142</v>
      </c>
      <c r="E305" t="s">
        <v>31</v>
      </c>
    </row>
    <row r="306" spans="1:5" x14ac:dyDescent="0.25">
      <c r="A306" t="s">
        <v>106</v>
      </c>
      <c r="B306" t="s">
        <v>164</v>
      </c>
      <c r="C306" t="s">
        <v>27</v>
      </c>
      <c r="D306" t="s">
        <v>142</v>
      </c>
      <c r="E306" t="s">
        <v>21</v>
      </c>
    </row>
    <row r="307" spans="1:5" x14ac:dyDescent="0.25">
      <c r="A307" t="s">
        <v>106</v>
      </c>
      <c r="B307" t="s">
        <v>164</v>
      </c>
      <c r="C307" t="s">
        <v>30</v>
      </c>
      <c r="D307" t="s">
        <v>142</v>
      </c>
      <c r="E307" t="s">
        <v>29</v>
      </c>
    </row>
    <row r="308" spans="1:5" x14ac:dyDescent="0.25">
      <c r="A308" t="s">
        <v>107</v>
      </c>
      <c r="B308" t="s">
        <v>164</v>
      </c>
      <c r="C308" t="s">
        <v>18</v>
      </c>
      <c r="D308" t="s">
        <v>142</v>
      </c>
      <c r="E308" t="s">
        <v>25</v>
      </c>
    </row>
    <row r="309" spans="1:5" x14ac:dyDescent="0.25">
      <c r="A309" t="s">
        <v>107</v>
      </c>
      <c r="B309" t="s">
        <v>164</v>
      </c>
      <c r="C309" t="s">
        <v>26</v>
      </c>
      <c r="D309" t="s">
        <v>142</v>
      </c>
      <c r="E309" t="s">
        <v>20</v>
      </c>
    </row>
    <row r="310" spans="1:5" x14ac:dyDescent="0.25">
      <c r="A310" t="s">
        <v>107</v>
      </c>
      <c r="B310" t="s">
        <v>164</v>
      </c>
      <c r="C310" t="s">
        <v>22</v>
      </c>
      <c r="D310" t="s">
        <v>142</v>
      </c>
      <c r="E310" t="s">
        <v>28</v>
      </c>
    </row>
    <row r="311" spans="1:5" x14ac:dyDescent="0.25">
      <c r="A311" t="s">
        <v>107</v>
      </c>
      <c r="B311" t="s">
        <v>164</v>
      </c>
      <c r="C311" t="s">
        <v>24</v>
      </c>
      <c r="D311" t="s">
        <v>142</v>
      </c>
      <c r="E311" t="s">
        <v>13</v>
      </c>
    </row>
    <row r="312" spans="1:5" x14ac:dyDescent="0.25">
      <c r="A312" t="s">
        <v>108</v>
      </c>
      <c r="B312" t="s">
        <v>164</v>
      </c>
      <c r="C312" t="s">
        <v>13</v>
      </c>
      <c r="D312" t="s">
        <v>142</v>
      </c>
      <c r="E312" t="s">
        <v>15</v>
      </c>
    </row>
    <row r="313" spans="1:5" x14ac:dyDescent="0.25">
      <c r="A313" t="s">
        <v>108</v>
      </c>
      <c r="B313" t="s">
        <v>164</v>
      </c>
      <c r="C313" t="s">
        <v>16</v>
      </c>
      <c r="D313" t="s">
        <v>142</v>
      </c>
      <c r="E313" t="s">
        <v>12</v>
      </c>
    </row>
    <row r="314" spans="1:5" x14ac:dyDescent="0.25">
      <c r="A314" t="s">
        <v>108</v>
      </c>
      <c r="B314" t="s">
        <v>164</v>
      </c>
      <c r="C314" t="s">
        <v>19</v>
      </c>
      <c r="D314" t="s">
        <v>142</v>
      </c>
      <c r="E314" t="s">
        <v>24</v>
      </c>
    </row>
    <row r="315" spans="1:5" x14ac:dyDescent="0.25">
      <c r="A315" t="s">
        <v>108</v>
      </c>
      <c r="B315" t="s">
        <v>164</v>
      </c>
      <c r="C315" t="s">
        <v>20</v>
      </c>
      <c r="D315" t="s">
        <v>142</v>
      </c>
      <c r="E315" t="s">
        <v>17</v>
      </c>
    </row>
    <row r="316" spans="1:5" x14ac:dyDescent="0.25">
      <c r="A316" t="s">
        <v>108</v>
      </c>
      <c r="B316" t="s">
        <v>164</v>
      </c>
      <c r="C316" t="s">
        <v>21</v>
      </c>
      <c r="D316" t="s">
        <v>142</v>
      </c>
      <c r="E316" t="s">
        <v>26</v>
      </c>
    </row>
    <row r="317" spans="1:5" x14ac:dyDescent="0.25">
      <c r="A317" t="s">
        <v>108</v>
      </c>
      <c r="B317" t="s">
        <v>164</v>
      </c>
      <c r="C317" t="s">
        <v>23</v>
      </c>
      <c r="D317" t="s">
        <v>142</v>
      </c>
      <c r="E317" t="s">
        <v>14</v>
      </c>
    </row>
    <row r="318" spans="1:5" x14ac:dyDescent="0.25">
      <c r="A318" t="s">
        <v>108</v>
      </c>
      <c r="B318" t="s">
        <v>164</v>
      </c>
      <c r="C318" t="s">
        <v>25</v>
      </c>
      <c r="D318" t="s">
        <v>142</v>
      </c>
      <c r="E318" t="s">
        <v>22</v>
      </c>
    </row>
    <row r="319" spans="1:5" x14ac:dyDescent="0.25">
      <c r="A319" t="s">
        <v>108</v>
      </c>
      <c r="B319" t="s">
        <v>164</v>
      </c>
      <c r="C319" t="s">
        <v>28</v>
      </c>
      <c r="D319" t="s">
        <v>142</v>
      </c>
      <c r="E319" t="s">
        <v>18</v>
      </c>
    </row>
    <row r="320" spans="1:5" x14ac:dyDescent="0.25">
      <c r="A320" t="s">
        <v>108</v>
      </c>
      <c r="B320" t="s">
        <v>164</v>
      </c>
      <c r="C320" t="s">
        <v>29</v>
      </c>
      <c r="D320" t="s">
        <v>142</v>
      </c>
      <c r="E320" t="s">
        <v>27</v>
      </c>
    </row>
    <row r="321" spans="1:5" x14ac:dyDescent="0.25">
      <c r="A321" t="s">
        <v>108</v>
      </c>
      <c r="B321" t="s">
        <v>164</v>
      </c>
      <c r="C321" t="s">
        <v>31</v>
      </c>
      <c r="D321" t="s">
        <v>142</v>
      </c>
      <c r="E321" t="s">
        <v>30</v>
      </c>
    </row>
    <row r="322" spans="1:5" x14ac:dyDescent="0.25">
      <c r="A322" t="s">
        <v>109</v>
      </c>
      <c r="B322" t="s">
        <v>164</v>
      </c>
      <c r="C322" t="s">
        <v>14</v>
      </c>
      <c r="D322" t="s">
        <v>142</v>
      </c>
      <c r="E322" t="s">
        <v>25</v>
      </c>
    </row>
    <row r="323" spans="1:5" x14ac:dyDescent="0.25">
      <c r="A323" t="s">
        <v>109</v>
      </c>
      <c r="B323" t="s">
        <v>164</v>
      </c>
      <c r="C323" t="s">
        <v>12</v>
      </c>
      <c r="D323" t="s">
        <v>142</v>
      </c>
      <c r="E323" t="s">
        <v>13</v>
      </c>
    </row>
    <row r="324" spans="1:5" x14ac:dyDescent="0.25">
      <c r="A324" t="s">
        <v>109</v>
      </c>
      <c r="B324" t="s">
        <v>164</v>
      </c>
      <c r="C324" t="s">
        <v>15</v>
      </c>
      <c r="D324" t="s">
        <v>142</v>
      </c>
      <c r="E324" t="s">
        <v>28</v>
      </c>
    </row>
    <row r="325" spans="1:5" x14ac:dyDescent="0.25">
      <c r="A325" t="s">
        <v>109</v>
      </c>
      <c r="B325" t="s">
        <v>164</v>
      </c>
      <c r="C325" t="s">
        <v>17</v>
      </c>
      <c r="D325" t="s">
        <v>142</v>
      </c>
      <c r="E325" t="s">
        <v>16</v>
      </c>
    </row>
    <row r="326" spans="1:5" x14ac:dyDescent="0.25">
      <c r="A326" t="s">
        <v>109</v>
      </c>
      <c r="B326" t="s">
        <v>164</v>
      </c>
      <c r="C326" t="s">
        <v>18</v>
      </c>
      <c r="D326" t="s">
        <v>142</v>
      </c>
      <c r="E326" t="s">
        <v>20</v>
      </c>
    </row>
    <row r="327" spans="1:5" x14ac:dyDescent="0.25">
      <c r="A327" t="s">
        <v>109</v>
      </c>
      <c r="B327" t="s">
        <v>164</v>
      </c>
      <c r="C327" t="s">
        <v>22</v>
      </c>
      <c r="D327" t="s">
        <v>142</v>
      </c>
      <c r="E327" t="s">
        <v>19</v>
      </c>
    </row>
    <row r="328" spans="1:5" x14ac:dyDescent="0.25">
      <c r="A328" t="s">
        <v>109</v>
      </c>
      <c r="B328" t="s">
        <v>164</v>
      </c>
      <c r="C328" t="s">
        <v>24</v>
      </c>
      <c r="D328" t="s">
        <v>142</v>
      </c>
      <c r="E328" t="s">
        <v>23</v>
      </c>
    </row>
    <row r="329" spans="1:5" x14ac:dyDescent="0.25">
      <c r="A329" t="s">
        <v>109</v>
      </c>
      <c r="B329" t="s">
        <v>164</v>
      </c>
      <c r="C329" t="s">
        <v>26</v>
      </c>
      <c r="D329" t="s">
        <v>142</v>
      </c>
      <c r="E329" t="s">
        <v>29</v>
      </c>
    </row>
    <row r="330" spans="1:5" x14ac:dyDescent="0.25">
      <c r="A330" t="s">
        <v>109</v>
      </c>
      <c r="B330" t="s">
        <v>164</v>
      </c>
      <c r="C330" t="s">
        <v>27</v>
      </c>
      <c r="D330" t="s">
        <v>142</v>
      </c>
      <c r="E330" t="s">
        <v>31</v>
      </c>
    </row>
    <row r="331" spans="1:5" x14ac:dyDescent="0.25">
      <c r="A331" t="s">
        <v>109</v>
      </c>
      <c r="B331" t="s">
        <v>164</v>
      </c>
      <c r="C331" t="s">
        <v>30</v>
      </c>
      <c r="D331" t="s">
        <v>142</v>
      </c>
      <c r="E331" t="s">
        <v>21</v>
      </c>
    </row>
    <row r="332" spans="1:5" x14ac:dyDescent="0.25">
      <c r="A332" t="s">
        <v>110</v>
      </c>
      <c r="B332" t="s">
        <v>164</v>
      </c>
      <c r="C332" t="s">
        <v>13</v>
      </c>
      <c r="D332" t="s">
        <v>142</v>
      </c>
      <c r="E332" t="s">
        <v>14</v>
      </c>
    </row>
    <row r="333" spans="1:5" x14ac:dyDescent="0.25">
      <c r="A333" t="s">
        <v>110</v>
      </c>
      <c r="B333" t="s">
        <v>164</v>
      </c>
      <c r="C333" t="s">
        <v>16</v>
      </c>
      <c r="D333" t="s">
        <v>142</v>
      </c>
      <c r="E333" t="s">
        <v>18</v>
      </c>
    </row>
    <row r="334" spans="1:5" x14ac:dyDescent="0.25">
      <c r="A334" t="s">
        <v>110</v>
      </c>
      <c r="B334" t="s">
        <v>164</v>
      </c>
      <c r="C334" t="s">
        <v>19</v>
      </c>
      <c r="D334" t="s">
        <v>142</v>
      </c>
      <c r="E334" t="s">
        <v>30</v>
      </c>
    </row>
    <row r="335" spans="1:5" x14ac:dyDescent="0.25">
      <c r="A335" t="s">
        <v>110</v>
      </c>
      <c r="B335" t="s">
        <v>164</v>
      </c>
      <c r="C335" t="s">
        <v>20</v>
      </c>
      <c r="D335" t="s">
        <v>142</v>
      </c>
      <c r="E335" t="s">
        <v>27</v>
      </c>
    </row>
    <row r="336" spans="1:5" x14ac:dyDescent="0.25">
      <c r="A336" t="s">
        <v>110</v>
      </c>
      <c r="B336" t="s">
        <v>164</v>
      </c>
      <c r="C336" t="s">
        <v>21</v>
      </c>
      <c r="D336" t="s">
        <v>142</v>
      </c>
      <c r="E336" t="s">
        <v>22</v>
      </c>
    </row>
    <row r="337" spans="1:5" x14ac:dyDescent="0.25">
      <c r="A337" t="s">
        <v>110</v>
      </c>
      <c r="B337" t="s">
        <v>164</v>
      </c>
      <c r="C337" t="s">
        <v>23</v>
      </c>
      <c r="D337" t="s">
        <v>142</v>
      </c>
      <c r="E337" t="s">
        <v>15</v>
      </c>
    </row>
    <row r="338" spans="1:5" x14ac:dyDescent="0.25">
      <c r="A338" t="s">
        <v>110</v>
      </c>
      <c r="B338" t="s">
        <v>164</v>
      </c>
      <c r="C338" t="s">
        <v>25</v>
      </c>
      <c r="D338" t="s">
        <v>142</v>
      </c>
      <c r="E338" t="s">
        <v>26</v>
      </c>
    </row>
    <row r="339" spans="1:5" x14ac:dyDescent="0.25">
      <c r="A339" t="s">
        <v>110</v>
      </c>
      <c r="B339" t="s">
        <v>164</v>
      </c>
      <c r="C339" t="s">
        <v>28</v>
      </c>
      <c r="D339" t="s">
        <v>142</v>
      </c>
      <c r="E339" t="s">
        <v>17</v>
      </c>
    </row>
    <row r="340" spans="1:5" x14ac:dyDescent="0.25">
      <c r="A340" t="s">
        <v>110</v>
      </c>
      <c r="B340" t="s">
        <v>164</v>
      </c>
      <c r="C340" t="s">
        <v>29</v>
      </c>
      <c r="D340" t="s">
        <v>142</v>
      </c>
      <c r="E340" t="s">
        <v>24</v>
      </c>
    </row>
    <row r="341" spans="1:5" x14ac:dyDescent="0.25">
      <c r="A341" t="s">
        <v>110</v>
      </c>
      <c r="B341" t="s">
        <v>164</v>
      </c>
      <c r="C341" t="s">
        <v>31</v>
      </c>
      <c r="D341" t="s">
        <v>142</v>
      </c>
      <c r="E341" t="s">
        <v>12</v>
      </c>
    </row>
    <row r="342" spans="1:5" x14ac:dyDescent="0.25">
      <c r="A342" t="s">
        <v>111</v>
      </c>
      <c r="B342" t="s">
        <v>164</v>
      </c>
      <c r="C342" t="s">
        <v>14</v>
      </c>
      <c r="D342" t="s">
        <v>142</v>
      </c>
      <c r="E342" t="s">
        <v>16</v>
      </c>
    </row>
    <row r="343" spans="1:5" x14ac:dyDescent="0.25">
      <c r="A343" t="s">
        <v>111</v>
      </c>
      <c r="B343" t="s">
        <v>164</v>
      </c>
      <c r="C343" t="s">
        <v>13</v>
      </c>
      <c r="D343" t="s">
        <v>142</v>
      </c>
      <c r="E343" t="s">
        <v>18</v>
      </c>
    </row>
    <row r="344" spans="1:5" x14ac:dyDescent="0.25">
      <c r="A344" t="s">
        <v>111</v>
      </c>
      <c r="B344" t="s">
        <v>164</v>
      </c>
      <c r="C344" t="s">
        <v>20</v>
      </c>
      <c r="D344" t="s">
        <v>142</v>
      </c>
      <c r="E344" t="s">
        <v>15</v>
      </c>
    </row>
    <row r="345" spans="1:5" x14ac:dyDescent="0.25">
      <c r="A345" t="s">
        <v>111</v>
      </c>
      <c r="B345" t="s">
        <v>164</v>
      </c>
      <c r="C345" t="s">
        <v>21</v>
      </c>
      <c r="D345" t="s">
        <v>142</v>
      </c>
      <c r="E345" t="s">
        <v>19</v>
      </c>
    </row>
    <row r="346" spans="1:5" x14ac:dyDescent="0.25">
      <c r="A346" t="s">
        <v>111</v>
      </c>
      <c r="B346" t="s">
        <v>164</v>
      </c>
      <c r="C346" t="s">
        <v>25</v>
      </c>
      <c r="D346" t="s">
        <v>142</v>
      </c>
      <c r="E346" t="s">
        <v>17</v>
      </c>
    </row>
    <row r="347" spans="1:5" x14ac:dyDescent="0.25">
      <c r="A347" t="s">
        <v>111</v>
      </c>
      <c r="B347" t="s">
        <v>164</v>
      </c>
      <c r="C347" t="s">
        <v>26</v>
      </c>
      <c r="D347" t="s">
        <v>142</v>
      </c>
      <c r="E347" t="s">
        <v>28</v>
      </c>
    </row>
    <row r="348" spans="1:5" x14ac:dyDescent="0.25">
      <c r="A348" t="s">
        <v>111</v>
      </c>
      <c r="B348" t="s">
        <v>164</v>
      </c>
      <c r="C348" t="s">
        <v>27</v>
      </c>
      <c r="D348" t="s">
        <v>142</v>
      </c>
      <c r="E348" t="s">
        <v>24</v>
      </c>
    </row>
    <row r="349" spans="1:5" x14ac:dyDescent="0.25">
      <c r="A349" t="s">
        <v>111</v>
      </c>
      <c r="B349" t="s">
        <v>164</v>
      </c>
      <c r="C349" t="s">
        <v>29</v>
      </c>
      <c r="D349" t="s">
        <v>142</v>
      </c>
      <c r="E349" t="s">
        <v>12</v>
      </c>
    </row>
    <row r="350" spans="1:5" x14ac:dyDescent="0.25">
      <c r="A350" t="s">
        <v>111</v>
      </c>
      <c r="B350" t="s">
        <v>164</v>
      </c>
      <c r="C350" t="s">
        <v>30</v>
      </c>
      <c r="D350" t="s">
        <v>142</v>
      </c>
      <c r="E350" t="s">
        <v>22</v>
      </c>
    </row>
    <row r="351" spans="1:5" x14ac:dyDescent="0.25">
      <c r="A351" t="s">
        <v>111</v>
      </c>
      <c r="B351" t="s">
        <v>164</v>
      </c>
      <c r="C351" t="s">
        <v>31</v>
      </c>
      <c r="D351" t="s">
        <v>142</v>
      </c>
      <c r="E351" t="s">
        <v>23</v>
      </c>
    </row>
    <row r="352" spans="1:5" x14ac:dyDescent="0.25">
      <c r="A352" t="s">
        <v>112</v>
      </c>
      <c r="B352" t="s">
        <v>164</v>
      </c>
      <c r="C352" t="s">
        <v>12</v>
      </c>
      <c r="D352" t="s">
        <v>142</v>
      </c>
      <c r="E352" t="s">
        <v>14</v>
      </c>
    </row>
    <row r="353" spans="1:5" x14ac:dyDescent="0.25">
      <c r="A353" t="s">
        <v>112</v>
      </c>
      <c r="B353" t="s">
        <v>164</v>
      </c>
      <c r="C353" t="s">
        <v>15</v>
      </c>
      <c r="D353" t="s">
        <v>142</v>
      </c>
      <c r="E353" t="s">
        <v>21</v>
      </c>
    </row>
    <row r="354" spans="1:5" x14ac:dyDescent="0.25">
      <c r="A354" t="s">
        <v>112</v>
      </c>
      <c r="B354" t="s">
        <v>164</v>
      </c>
      <c r="C354" t="s">
        <v>16</v>
      </c>
      <c r="D354" t="s">
        <v>142</v>
      </c>
      <c r="E354" t="s">
        <v>13</v>
      </c>
    </row>
    <row r="355" spans="1:5" x14ac:dyDescent="0.25">
      <c r="A355" t="s">
        <v>112</v>
      </c>
      <c r="B355" t="s">
        <v>164</v>
      </c>
      <c r="C355" t="s">
        <v>17</v>
      </c>
      <c r="D355" t="s">
        <v>142</v>
      </c>
      <c r="E355" t="s">
        <v>26</v>
      </c>
    </row>
    <row r="356" spans="1:5" x14ac:dyDescent="0.25">
      <c r="A356" t="s">
        <v>112</v>
      </c>
      <c r="B356" t="s">
        <v>164</v>
      </c>
      <c r="C356" t="s">
        <v>18</v>
      </c>
      <c r="D356" t="s">
        <v>142</v>
      </c>
      <c r="E356" t="s">
        <v>30</v>
      </c>
    </row>
    <row r="357" spans="1:5" x14ac:dyDescent="0.25">
      <c r="A357" t="s">
        <v>112</v>
      </c>
      <c r="B357" t="s">
        <v>164</v>
      </c>
      <c r="C357" t="s">
        <v>19</v>
      </c>
      <c r="D357" t="s">
        <v>142</v>
      </c>
      <c r="E357" t="s">
        <v>25</v>
      </c>
    </row>
    <row r="358" spans="1:5" x14ac:dyDescent="0.25">
      <c r="A358" t="s">
        <v>112</v>
      </c>
      <c r="B358" t="s">
        <v>164</v>
      </c>
      <c r="C358" t="s">
        <v>22</v>
      </c>
      <c r="D358" t="s">
        <v>142</v>
      </c>
      <c r="E358" t="s">
        <v>29</v>
      </c>
    </row>
    <row r="359" spans="1:5" x14ac:dyDescent="0.25">
      <c r="A359" t="s">
        <v>112</v>
      </c>
      <c r="B359" t="s">
        <v>164</v>
      </c>
      <c r="C359" t="s">
        <v>23</v>
      </c>
      <c r="D359" t="s">
        <v>142</v>
      </c>
      <c r="E359" t="s">
        <v>20</v>
      </c>
    </row>
    <row r="360" spans="1:5" x14ac:dyDescent="0.25">
      <c r="A360" t="s">
        <v>112</v>
      </c>
      <c r="B360" t="s">
        <v>164</v>
      </c>
      <c r="C360" t="s">
        <v>24</v>
      </c>
      <c r="D360" t="s">
        <v>142</v>
      </c>
      <c r="E360" t="s">
        <v>31</v>
      </c>
    </row>
    <row r="361" spans="1:5" x14ac:dyDescent="0.25">
      <c r="A361" t="s">
        <v>112</v>
      </c>
      <c r="B361" t="s">
        <v>164</v>
      </c>
      <c r="C361" t="s">
        <v>28</v>
      </c>
      <c r="D361" t="s">
        <v>142</v>
      </c>
      <c r="E361" t="s">
        <v>27</v>
      </c>
    </row>
    <row r="362" spans="1:5" x14ac:dyDescent="0.25">
      <c r="A362" t="s">
        <v>113</v>
      </c>
      <c r="B362" t="s">
        <v>164</v>
      </c>
      <c r="C362" t="s">
        <v>14</v>
      </c>
      <c r="D362" t="s">
        <v>142</v>
      </c>
      <c r="E362" t="s">
        <v>15</v>
      </c>
    </row>
    <row r="363" spans="1:5" x14ac:dyDescent="0.25">
      <c r="A363" t="s">
        <v>113</v>
      </c>
      <c r="B363" t="s">
        <v>164</v>
      </c>
      <c r="C363" t="s">
        <v>13</v>
      </c>
      <c r="D363" t="s">
        <v>142</v>
      </c>
      <c r="E363" t="s">
        <v>22</v>
      </c>
    </row>
    <row r="364" spans="1:5" x14ac:dyDescent="0.25">
      <c r="A364" t="s">
        <v>113</v>
      </c>
      <c r="B364" t="s">
        <v>164</v>
      </c>
      <c r="C364" t="s">
        <v>20</v>
      </c>
      <c r="D364" t="s">
        <v>142</v>
      </c>
      <c r="E364" t="s">
        <v>28</v>
      </c>
    </row>
    <row r="365" spans="1:5" x14ac:dyDescent="0.25">
      <c r="A365" t="s">
        <v>113</v>
      </c>
      <c r="B365" t="s">
        <v>164</v>
      </c>
      <c r="C365" t="s">
        <v>21</v>
      </c>
      <c r="D365" t="s">
        <v>142</v>
      </c>
      <c r="E365" t="s">
        <v>24</v>
      </c>
    </row>
    <row r="366" spans="1:5" x14ac:dyDescent="0.25">
      <c r="A366" t="s">
        <v>113</v>
      </c>
      <c r="B366" t="s">
        <v>164</v>
      </c>
      <c r="C366" t="s">
        <v>25</v>
      </c>
      <c r="D366" t="s">
        <v>142</v>
      </c>
      <c r="E366" t="s">
        <v>12</v>
      </c>
    </row>
    <row r="367" spans="1:5" x14ac:dyDescent="0.25">
      <c r="A367" t="s">
        <v>113</v>
      </c>
      <c r="B367" t="s">
        <v>164</v>
      </c>
      <c r="C367" t="s">
        <v>26</v>
      </c>
      <c r="D367" t="s">
        <v>142</v>
      </c>
      <c r="E367" t="s">
        <v>16</v>
      </c>
    </row>
    <row r="368" spans="1:5" x14ac:dyDescent="0.25">
      <c r="A368" t="s">
        <v>113</v>
      </c>
      <c r="B368" t="s">
        <v>164</v>
      </c>
      <c r="C368" t="s">
        <v>27</v>
      </c>
      <c r="D368" t="s">
        <v>142</v>
      </c>
      <c r="E368" t="s">
        <v>18</v>
      </c>
    </row>
    <row r="369" spans="1:5" x14ac:dyDescent="0.25">
      <c r="A369" t="s">
        <v>113</v>
      </c>
      <c r="B369" t="s">
        <v>164</v>
      </c>
      <c r="C369" t="s">
        <v>29</v>
      </c>
      <c r="D369" t="s">
        <v>142</v>
      </c>
      <c r="E369" t="s">
        <v>17</v>
      </c>
    </row>
    <row r="370" spans="1:5" x14ac:dyDescent="0.25">
      <c r="A370" t="s">
        <v>113</v>
      </c>
      <c r="B370" t="s">
        <v>164</v>
      </c>
      <c r="C370" t="s">
        <v>30</v>
      </c>
      <c r="D370" t="s">
        <v>142</v>
      </c>
      <c r="E370" t="s">
        <v>23</v>
      </c>
    </row>
    <row r="371" spans="1:5" x14ac:dyDescent="0.25">
      <c r="A371" t="s">
        <v>113</v>
      </c>
      <c r="B371" t="s">
        <v>164</v>
      </c>
      <c r="C371" t="s">
        <v>31</v>
      </c>
      <c r="D371" t="s">
        <v>142</v>
      </c>
      <c r="E371" t="s">
        <v>19</v>
      </c>
    </row>
    <row r="372" spans="1:5" x14ac:dyDescent="0.25">
      <c r="A372" t="s">
        <v>114</v>
      </c>
      <c r="B372" t="s">
        <v>165</v>
      </c>
      <c r="C372" t="s">
        <v>12</v>
      </c>
      <c r="D372" t="s">
        <v>142</v>
      </c>
      <c r="E372" t="s">
        <v>20</v>
      </c>
    </row>
    <row r="373" spans="1:5" x14ac:dyDescent="0.25">
      <c r="A373" t="s">
        <v>114</v>
      </c>
      <c r="B373" t="s">
        <v>165</v>
      </c>
      <c r="C373" t="s">
        <v>15</v>
      </c>
      <c r="D373" t="s">
        <v>142</v>
      </c>
      <c r="E373" t="s">
        <v>26</v>
      </c>
    </row>
    <row r="374" spans="1:5" x14ac:dyDescent="0.25">
      <c r="A374" t="s">
        <v>114</v>
      </c>
      <c r="B374" t="s">
        <v>165</v>
      </c>
      <c r="C374" t="s">
        <v>16</v>
      </c>
      <c r="D374" t="s">
        <v>142</v>
      </c>
      <c r="E374" t="s">
        <v>25</v>
      </c>
    </row>
    <row r="375" spans="1:5" x14ac:dyDescent="0.25">
      <c r="A375" t="s">
        <v>114</v>
      </c>
      <c r="B375" t="s">
        <v>165</v>
      </c>
      <c r="C375" t="s">
        <v>17</v>
      </c>
      <c r="D375" t="s">
        <v>142</v>
      </c>
      <c r="E375" t="s">
        <v>27</v>
      </c>
    </row>
    <row r="376" spans="1:5" x14ac:dyDescent="0.25">
      <c r="A376" t="s">
        <v>114</v>
      </c>
      <c r="B376" t="s">
        <v>165</v>
      </c>
      <c r="C376" t="s">
        <v>18</v>
      </c>
      <c r="D376" t="s">
        <v>142</v>
      </c>
      <c r="E376" t="s">
        <v>14</v>
      </c>
    </row>
    <row r="377" spans="1:5" x14ac:dyDescent="0.25">
      <c r="A377" t="s">
        <v>114</v>
      </c>
      <c r="B377" t="s">
        <v>165</v>
      </c>
      <c r="C377" t="s">
        <v>19</v>
      </c>
      <c r="D377" t="s">
        <v>142</v>
      </c>
      <c r="E377" t="s">
        <v>13</v>
      </c>
    </row>
    <row r="378" spans="1:5" x14ac:dyDescent="0.25">
      <c r="A378" t="s">
        <v>114</v>
      </c>
      <c r="B378" t="s">
        <v>165</v>
      </c>
      <c r="C378" t="s">
        <v>22</v>
      </c>
      <c r="D378" t="s">
        <v>142</v>
      </c>
      <c r="E378" t="s">
        <v>31</v>
      </c>
    </row>
    <row r="379" spans="1:5" x14ac:dyDescent="0.25">
      <c r="A379" t="s">
        <v>114</v>
      </c>
      <c r="B379" t="s">
        <v>165</v>
      </c>
      <c r="C379" t="s">
        <v>23</v>
      </c>
      <c r="D379" t="s">
        <v>142</v>
      </c>
      <c r="E379" t="s">
        <v>21</v>
      </c>
    </row>
    <row r="380" spans="1:5" x14ac:dyDescent="0.25">
      <c r="A380" t="s">
        <v>114</v>
      </c>
      <c r="B380" t="s">
        <v>165</v>
      </c>
      <c r="C380" t="s">
        <v>24</v>
      </c>
      <c r="D380" t="s">
        <v>142</v>
      </c>
      <c r="E380" t="s">
        <v>30</v>
      </c>
    </row>
    <row r="381" spans="1:5" x14ac:dyDescent="0.25">
      <c r="A381" t="s">
        <v>114</v>
      </c>
      <c r="B381" t="s">
        <v>165</v>
      </c>
      <c r="C381" t="s">
        <v>28</v>
      </c>
      <c r="D381" t="s">
        <v>142</v>
      </c>
      <c r="E3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Standings_Clean_Badges</vt:lpstr>
      <vt:lpstr>League_Standings</vt:lpstr>
      <vt:lpstr>Matchdays</vt:lpstr>
      <vt:lpstr>Fixtures</vt:lpstr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2023-03-24T11:46:55Z</dcterms:created>
  <dcterms:modified xsi:type="dcterms:W3CDTF">2023-08-23T07:48:56Z</dcterms:modified>
</cp:coreProperties>
</file>