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New folder\DATA\"/>
    </mc:Choice>
  </mc:AlternateContent>
  <xr:revisionPtr revIDLastSave="0" documentId="13_ncr:1_{5A3A136D-B73F-406D-8C03-41518EA996F3}" xr6:coauthVersionLast="36" xr6:coauthVersionMax="36" xr10:uidLastSave="{00000000-0000-0000-0000-000000000000}"/>
  <bookViews>
    <workbookView xWindow="120" yWindow="105" windowWidth="28620" windowHeight="12600" activeTab="1" xr2:uid="{00000000-000D-0000-FFFF-FFFF00000000}"/>
  </bookViews>
  <sheets>
    <sheet name="Alberta" sheetId="1" r:id="rId1"/>
    <sheet name="TTF" sheetId="6" r:id="rId2"/>
    <sheet name="Sheet1" sheetId="11" r:id="rId3"/>
    <sheet name="NBP" sheetId="7" r:id="rId4"/>
    <sheet name="Henry Hub" sheetId="8" r:id="rId5"/>
    <sheet name="result" sheetId="9" r:id="rId6"/>
    <sheet name="نرخ گاز" sheetId="10" r:id="rId7"/>
  </sheets>
  <calcPr calcId="191029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H21" i="6" l="1"/>
  <c r="H26" i="6"/>
  <c r="H27" i="6"/>
  <c r="H33" i="6"/>
  <c r="H39" i="6"/>
  <c r="H43" i="6"/>
  <c r="H44" i="6"/>
  <c r="H45" i="6"/>
  <c r="H46" i="6"/>
  <c r="H47" i="6"/>
  <c r="H51" i="6"/>
  <c r="H53" i="6"/>
  <c r="H77" i="6"/>
  <c r="H93" i="6"/>
  <c r="H111" i="6"/>
  <c r="H116" i="6"/>
  <c r="H124" i="6"/>
  <c r="H135" i="6"/>
  <c r="H195" i="6"/>
  <c r="H213" i="6"/>
  <c r="H255" i="6"/>
  <c r="H289" i="6"/>
  <c r="H292" i="6"/>
  <c r="H295" i="6"/>
  <c r="H298" i="6"/>
  <c r="H301" i="6"/>
  <c r="H304" i="6"/>
  <c r="H307" i="6"/>
  <c r="H310" i="6"/>
  <c r="H313" i="6"/>
  <c r="H316" i="6"/>
  <c r="H433" i="6"/>
  <c r="H434" i="6"/>
  <c r="H435" i="6"/>
  <c r="H436" i="6"/>
  <c r="H437" i="6"/>
  <c r="H438" i="6"/>
  <c r="H439" i="6"/>
  <c r="H440" i="6"/>
  <c r="H441" i="6"/>
  <c r="H464" i="6"/>
  <c r="H465" i="6"/>
  <c r="H466" i="6"/>
  <c r="H467" i="6"/>
  <c r="H468" i="6"/>
  <c r="H469" i="6"/>
  <c r="H470" i="6"/>
  <c r="H471" i="6"/>
  <c r="G463" i="6"/>
  <c r="H463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G22" i="6"/>
  <c r="H22" i="6" s="1"/>
  <c r="G23" i="6"/>
  <c r="H23" i="6" s="1"/>
  <c r="G24" i="6"/>
  <c r="H24" i="6" s="1"/>
  <c r="G25" i="6"/>
  <c r="H25" i="6" s="1"/>
  <c r="G26" i="6"/>
  <c r="G27" i="6"/>
  <c r="G28" i="6"/>
  <c r="H28" i="6" s="1"/>
  <c r="G29" i="6"/>
  <c r="H29" i="6" s="1"/>
  <c r="G30" i="6"/>
  <c r="H30" i="6" s="1"/>
  <c r="G31" i="6"/>
  <c r="H31" i="6" s="1"/>
  <c r="G32" i="6"/>
  <c r="H32" i="6" s="1"/>
  <c r="G33" i="6"/>
  <c r="G34" i="6"/>
  <c r="H34" i="6" s="1"/>
  <c r="G35" i="6"/>
  <c r="H35" i="6" s="1"/>
  <c r="G36" i="6"/>
  <c r="H36" i="6" s="1"/>
  <c r="G37" i="6"/>
  <c r="H37" i="6" s="1"/>
  <c r="G38" i="6"/>
  <c r="H38" i="6" s="1"/>
  <c r="G39" i="6"/>
  <c r="G40" i="6"/>
  <c r="H40" i="6" s="1"/>
  <c r="G41" i="6"/>
  <c r="H41" i="6" s="1"/>
  <c r="G42" i="6"/>
  <c r="H42" i="6" s="1"/>
  <c r="G43" i="6"/>
  <c r="G44" i="6"/>
  <c r="G45" i="6"/>
  <c r="G46" i="6"/>
  <c r="G47" i="6"/>
  <c r="G48" i="6"/>
  <c r="H48" i="6" s="1"/>
  <c r="G49" i="6"/>
  <c r="H49" i="6" s="1"/>
  <c r="G50" i="6"/>
  <c r="H50" i="6" s="1"/>
  <c r="G51" i="6"/>
  <c r="G52" i="6"/>
  <c r="H52" i="6" s="1"/>
  <c r="G53" i="6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G112" i="6"/>
  <c r="H112" i="6" s="1"/>
  <c r="G113" i="6"/>
  <c r="H113" i="6" s="1"/>
  <c r="G114" i="6"/>
  <c r="H114" i="6" s="1"/>
  <c r="G115" i="6"/>
  <c r="H115" i="6" s="1"/>
  <c r="G116" i="6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G290" i="6"/>
  <c r="H290" i="6" s="1"/>
  <c r="G291" i="6"/>
  <c r="H291" i="6" s="1"/>
  <c r="G292" i="6"/>
  <c r="G293" i="6"/>
  <c r="H293" i="6" s="1"/>
  <c r="G294" i="6"/>
  <c r="H294" i="6" s="1"/>
  <c r="G295" i="6"/>
  <c r="G296" i="6"/>
  <c r="H296" i="6" s="1"/>
  <c r="G297" i="6"/>
  <c r="H297" i="6" s="1"/>
  <c r="G298" i="6"/>
  <c r="G299" i="6"/>
  <c r="H299" i="6" s="1"/>
  <c r="G300" i="6"/>
  <c r="H300" i="6" s="1"/>
  <c r="G301" i="6"/>
  <c r="G302" i="6"/>
  <c r="H302" i="6" s="1"/>
  <c r="G303" i="6"/>
  <c r="H303" i="6" s="1"/>
  <c r="G304" i="6"/>
  <c r="G305" i="6"/>
  <c r="H305" i="6" s="1"/>
  <c r="G306" i="6"/>
  <c r="H306" i="6" s="1"/>
  <c r="G307" i="6"/>
  <c r="G308" i="6"/>
  <c r="H308" i="6" s="1"/>
  <c r="G309" i="6"/>
  <c r="H309" i="6" s="1"/>
  <c r="G310" i="6"/>
  <c r="G311" i="6"/>
  <c r="H311" i="6" s="1"/>
  <c r="G312" i="6"/>
  <c r="H312" i="6" s="1"/>
  <c r="G313" i="6"/>
  <c r="G314" i="6"/>
  <c r="H314" i="6" s="1"/>
  <c r="G315" i="6"/>
  <c r="H315" i="6" s="1"/>
  <c r="G316" i="6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328" i="6"/>
  <c r="H328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H339" i="6" s="1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G352" i="6"/>
  <c r="H352" i="6" s="1"/>
  <c r="G353" i="6"/>
  <c r="H353" i="6" s="1"/>
  <c r="G354" i="6"/>
  <c r="H354" i="6" s="1"/>
  <c r="G355" i="6"/>
  <c r="H355" i="6" s="1"/>
  <c r="G356" i="6"/>
  <c r="H356" i="6" s="1"/>
  <c r="G357" i="6"/>
  <c r="H357" i="6" s="1"/>
  <c r="G358" i="6"/>
  <c r="H358" i="6" s="1"/>
  <c r="G359" i="6"/>
  <c r="H359" i="6" s="1"/>
  <c r="G360" i="6"/>
  <c r="H360" i="6" s="1"/>
  <c r="G361" i="6"/>
  <c r="H361" i="6" s="1"/>
  <c r="G362" i="6"/>
  <c r="H362" i="6" s="1"/>
  <c r="G363" i="6"/>
  <c r="H363" i="6" s="1"/>
  <c r="G364" i="6"/>
  <c r="H364" i="6" s="1"/>
  <c r="G365" i="6"/>
  <c r="H365" i="6" s="1"/>
  <c r="G366" i="6"/>
  <c r="H366" i="6" s="1"/>
  <c r="G367" i="6"/>
  <c r="H367" i="6" s="1"/>
  <c r="G368" i="6"/>
  <c r="H368" i="6" s="1"/>
  <c r="G369" i="6"/>
  <c r="H369" i="6" s="1"/>
  <c r="G370" i="6"/>
  <c r="H370" i="6" s="1"/>
  <c r="G371" i="6"/>
  <c r="H371" i="6" s="1"/>
  <c r="G372" i="6"/>
  <c r="H372" i="6" s="1"/>
  <c r="G373" i="6"/>
  <c r="H373" i="6" s="1"/>
  <c r="G374" i="6"/>
  <c r="H374" i="6" s="1"/>
  <c r="G375" i="6"/>
  <c r="H375" i="6" s="1"/>
  <c r="G376" i="6"/>
  <c r="H376" i="6" s="1"/>
  <c r="G377" i="6"/>
  <c r="H377" i="6" s="1"/>
  <c r="G378" i="6"/>
  <c r="H378" i="6" s="1"/>
  <c r="G379" i="6"/>
  <c r="H379" i="6" s="1"/>
  <c r="G380" i="6"/>
  <c r="H380" i="6" s="1"/>
  <c r="G381" i="6"/>
  <c r="H381" i="6" s="1"/>
  <c r="G382" i="6"/>
  <c r="H382" i="6" s="1"/>
  <c r="G383" i="6"/>
  <c r="H383" i="6" s="1"/>
  <c r="G384" i="6"/>
  <c r="H384" i="6" s="1"/>
  <c r="G385" i="6"/>
  <c r="H385" i="6" s="1"/>
  <c r="G386" i="6"/>
  <c r="H386" i="6" s="1"/>
  <c r="G387" i="6"/>
  <c r="H387" i="6" s="1"/>
  <c r="G388" i="6"/>
  <c r="H388" i="6" s="1"/>
  <c r="G389" i="6"/>
  <c r="H389" i="6" s="1"/>
  <c r="G390" i="6"/>
  <c r="H390" i="6" s="1"/>
  <c r="G391" i="6"/>
  <c r="H391" i="6" s="1"/>
  <c r="G392" i="6"/>
  <c r="H392" i="6" s="1"/>
  <c r="G393" i="6"/>
  <c r="H393" i="6" s="1"/>
  <c r="G394" i="6"/>
  <c r="H394" i="6" s="1"/>
  <c r="G395" i="6"/>
  <c r="H395" i="6" s="1"/>
  <c r="G396" i="6"/>
  <c r="H396" i="6" s="1"/>
  <c r="G397" i="6"/>
  <c r="H397" i="6" s="1"/>
  <c r="G398" i="6"/>
  <c r="H398" i="6" s="1"/>
  <c r="G399" i="6"/>
  <c r="H399" i="6" s="1"/>
  <c r="G400" i="6"/>
  <c r="H400" i="6" s="1"/>
  <c r="G401" i="6"/>
  <c r="H401" i="6" s="1"/>
  <c r="G402" i="6"/>
  <c r="H402" i="6" s="1"/>
  <c r="G403" i="6"/>
  <c r="H403" i="6" s="1"/>
  <c r="G404" i="6"/>
  <c r="H404" i="6" s="1"/>
  <c r="G405" i="6"/>
  <c r="H405" i="6" s="1"/>
  <c r="G406" i="6"/>
  <c r="H406" i="6" s="1"/>
  <c r="G407" i="6"/>
  <c r="H407" i="6" s="1"/>
  <c r="G408" i="6"/>
  <c r="H408" i="6" s="1"/>
  <c r="G409" i="6"/>
  <c r="H409" i="6" s="1"/>
  <c r="G410" i="6"/>
  <c r="H410" i="6" s="1"/>
  <c r="G411" i="6"/>
  <c r="H411" i="6" s="1"/>
  <c r="G412" i="6"/>
  <c r="H412" i="6" s="1"/>
  <c r="G413" i="6"/>
  <c r="H413" i="6" s="1"/>
  <c r="G414" i="6"/>
  <c r="H414" i="6" s="1"/>
  <c r="G415" i="6"/>
  <c r="H415" i="6" s="1"/>
  <c r="G416" i="6"/>
  <c r="H416" i="6" s="1"/>
  <c r="G417" i="6"/>
  <c r="H417" i="6" s="1"/>
  <c r="G418" i="6"/>
  <c r="H418" i="6" s="1"/>
  <c r="G419" i="6"/>
  <c r="H419" i="6" s="1"/>
  <c r="G420" i="6"/>
  <c r="H420" i="6" s="1"/>
  <c r="G421" i="6"/>
  <c r="H421" i="6" s="1"/>
  <c r="G422" i="6"/>
  <c r="H422" i="6" s="1"/>
  <c r="G423" i="6"/>
  <c r="H423" i="6" s="1"/>
  <c r="G424" i="6"/>
  <c r="H424" i="6" s="1"/>
  <c r="G425" i="6"/>
  <c r="H425" i="6" s="1"/>
  <c r="G426" i="6"/>
  <c r="H426" i="6" s="1"/>
  <c r="G427" i="6"/>
  <c r="H427" i="6" s="1"/>
  <c r="G428" i="6"/>
  <c r="H428" i="6" s="1"/>
  <c r="G429" i="6"/>
  <c r="H429" i="6" s="1"/>
  <c r="G430" i="6"/>
  <c r="H430" i="6" s="1"/>
  <c r="G431" i="6"/>
  <c r="H431" i="6" s="1"/>
  <c r="G432" i="6"/>
  <c r="H432" i="6" s="1"/>
  <c r="G433" i="6"/>
  <c r="G434" i="6"/>
  <c r="G435" i="6"/>
  <c r="G436" i="6"/>
  <c r="G437" i="6"/>
  <c r="G438" i="6"/>
  <c r="G439" i="6"/>
  <c r="G440" i="6"/>
  <c r="G441" i="6"/>
  <c r="G442" i="6"/>
  <c r="H442" i="6" s="1"/>
  <c r="G443" i="6"/>
  <c r="H443" i="6" s="1"/>
  <c r="G444" i="6"/>
  <c r="H444" i="6" s="1"/>
  <c r="G445" i="6"/>
  <c r="H445" i="6" s="1"/>
  <c r="G446" i="6"/>
  <c r="H446" i="6" s="1"/>
  <c r="G447" i="6"/>
  <c r="H447" i="6" s="1"/>
  <c r="G448" i="6"/>
  <c r="H448" i="6" s="1"/>
  <c r="G449" i="6"/>
  <c r="H449" i="6" s="1"/>
  <c r="G450" i="6"/>
  <c r="H450" i="6" s="1"/>
  <c r="G451" i="6"/>
  <c r="H451" i="6" s="1"/>
  <c r="G452" i="6"/>
  <c r="H452" i="6" s="1"/>
  <c r="G453" i="6"/>
  <c r="H453" i="6" s="1"/>
  <c r="G454" i="6"/>
  <c r="H454" i="6" s="1"/>
  <c r="G455" i="6"/>
  <c r="H455" i="6" s="1"/>
  <c r="G456" i="6"/>
  <c r="H456" i="6" s="1"/>
  <c r="G457" i="6"/>
  <c r="H457" i="6" s="1"/>
  <c r="G458" i="6"/>
  <c r="H458" i="6" s="1"/>
  <c r="G459" i="6"/>
  <c r="H459" i="6" s="1"/>
  <c r="G460" i="6"/>
  <c r="H460" i="6" s="1"/>
  <c r="G461" i="6"/>
  <c r="H461" i="6" s="1"/>
  <c r="G462" i="6"/>
  <c r="H462" i="6" s="1"/>
  <c r="G464" i="6"/>
  <c r="G465" i="6"/>
  <c r="G466" i="6"/>
  <c r="G467" i="6"/>
  <c r="G468" i="6"/>
  <c r="G469" i="6"/>
  <c r="G470" i="6"/>
  <c r="G471" i="6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H24" i="1" l="1"/>
  <c r="H28" i="1"/>
  <c r="H54" i="1"/>
  <c r="H61" i="1"/>
  <c r="H70" i="1"/>
  <c r="H78" i="1"/>
  <c r="H84" i="1"/>
  <c r="H90" i="1"/>
  <c r="H96" i="1"/>
  <c r="H102" i="1"/>
  <c r="H133" i="1"/>
  <c r="H150" i="1"/>
  <c r="H160" i="1"/>
  <c r="H180" i="1"/>
  <c r="H214" i="1"/>
  <c r="H277" i="1"/>
  <c r="H294" i="1"/>
  <c r="H306" i="1"/>
  <c r="H325" i="1"/>
  <c r="H342" i="1"/>
  <c r="H344" i="1"/>
  <c r="H375" i="1"/>
  <c r="H421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F25" i="1"/>
  <c r="H25" i="1" s="1"/>
  <c r="F26" i="1"/>
  <c r="H26" i="1" s="1"/>
  <c r="F27" i="1"/>
  <c r="H27" i="1" s="1"/>
  <c r="F28" i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F79" i="1"/>
  <c r="H79" i="1" s="1"/>
  <c r="F80" i="1"/>
  <c r="H80" i="1" s="1"/>
  <c r="F81" i="1"/>
  <c r="H81" i="1" s="1"/>
  <c r="F82" i="1"/>
  <c r="H82" i="1" s="1"/>
  <c r="F83" i="1"/>
  <c r="H83" i="1" s="1"/>
  <c r="F84" i="1"/>
  <c r="F85" i="1"/>
  <c r="H85" i="1" s="1"/>
  <c r="F86" i="1"/>
  <c r="H86" i="1" s="1"/>
  <c r="F87" i="1"/>
  <c r="H87" i="1" s="1"/>
  <c r="F88" i="1"/>
  <c r="H88" i="1" s="1"/>
  <c r="F89" i="1"/>
  <c r="H89" i="1" s="1"/>
  <c r="F90" i="1"/>
  <c r="F91" i="1"/>
  <c r="H91" i="1" s="1"/>
  <c r="F92" i="1"/>
  <c r="H92" i="1" s="1"/>
  <c r="F93" i="1"/>
  <c r="H93" i="1" s="1"/>
  <c r="F94" i="1"/>
  <c r="H94" i="1" s="1"/>
  <c r="F95" i="1"/>
  <c r="H95" i="1" s="1"/>
  <c r="F96" i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F343" i="1"/>
  <c r="H343" i="1" s="1"/>
  <c r="F344" i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 l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6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5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4" i="7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472" i="6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471" i="1"/>
  <c r="F44" i="8" l="1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3" i="7"/>
  <c r="H43" i="7" s="1"/>
  <c r="F42" i="7"/>
  <c r="H42" i="7" s="1"/>
  <c r="F41" i="7"/>
  <c r="H41" i="7" s="1"/>
  <c r="F40" i="7"/>
  <c r="H40" i="7" s="1"/>
  <c r="F39" i="7"/>
  <c r="H39" i="7" s="1"/>
  <c r="F38" i="7"/>
  <c r="H38" i="7" s="1"/>
  <c r="F37" i="7"/>
  <c r="H37" i="7" s="1"/>
  <c r="F36" i="7"/>
  <c r="H36" i="7" s="1"/>
  <c r="F35" i="7"/>
  <c r="H35" i="7" s="1"/>
  <c r="F34" i="7"/>
  <c r="H34" i="7" s="1"/>
  <c r="F33" i="7"/>
  <c r="H33" i="7" s="1"/>
  <c r="F32" i="7"/>
  <c r="H32" i="7" s="1"/>
  <c r="F31" i="7"/>
  <c r="H31" i="7" s="1"/>
  <c r="F30" i="7"/>
  <c r="H30" i="7" s="1"/>
  <c r="F29" i="7"/>
  <c r="H29" i="7" s="1"/>
  <c r="F28" i="7"/>
  <c r="H28" i="7" s="1"/>
  <c r="F27" i="7"/>
  <c r="H27" i="7" s="1"/>
  <c r="F26" i="7"/>
  <c r="H26" i="7" s="1"/>
  <c r="F25" i="7"/>
  <c r="H25" i="7" s="1"/>
  <c r="F24" i="7"/>
  <c r="H24" i="7" s="1"/>
  <c r="F23" i="7"/>
  <c r="H23" i="7" s="1"/>
  <c r="F22" i="7"/>
  <c r="H22" i="7" s="1"/>
  <c r="F21" i="7"/>
  <c r="H21" i="7" s="1"/>
  <c r="F20" i="7"/>
  <c r="H20" i="7" s="1"/>
  <c r="F19" i="7"/>
  <c r="H19" i="7" s="1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9" i="7"/>
  <c r="H9" i="7" s="1"/>
  <c r="F8" i="7"/>
  <c r="H8" i="7" s="1"/>
  <c r="F7" i="7"/>
  <c r="H7" i="7" s="1"/>
  <c r="F6" i="7"/>
  <c r="H6" i="7" s="1"/>
  <c r="F5" i="7"/>
  <c r="H5" i="7" s="1"/>
  <c r="F4" i="7"/>
  <c r="H4" i="7" s="1"/>
  <c r="G511" i="6"/>
  <c r="H511" i="6" s="1"/>
  <c r="G510" i="6"/>
  <c r="H510" i="6" s="1"/>
  <c r="G509" i="6"/>
  <c r="H509" i="6" s="1"/>
  <c r="G508" i="6"/>
  <c r="H508" i="6" s="1"/>
  <c r="G507" i="6"/>
  <c r="H507" i="6" s="1"/>
  <c r="G506" i="6"/>
  <c r="H506" i="6" s="1"/>
  <c r="G505" i="6"/>
  <c r="H505" i="6" s="1"/>
  <c r="G504" i="6"/>
  <c r="H504" i="6" s="1"/>
  <c r="G503" i="6"/>
  <c r="H503" i="6" s="1"/>
  <c r="G502" i="6"/>
  <c r="H502" i="6" s="1"/>
  <c r="G501" i="6"/>
  <c r="H501" i="6" s="1"/>
  <c r="G500" i="6"/>
  <c r="H500" i="6" s="1"/>
  <c r="G499" i="6"/>
  <c r="H499" i="6" s="1"/>
  <c r="G498" i="6"/>
  <c r="H498" i="6" s="1"/>
  <c r="G497" i="6"/>
  <c r="H497" i="6" s="1"/>
  <c r="G496" i="6"/>
  <c r="H496" i="6" s="1"/>
  <c r="G495" i="6"/>
  <c r="H495" i="6" s="1"/>
  <c r="G494" i="6"/>
  <c r="H494" i="6" s="1"/>
  <c r="G493" i="6"/>
  <c r="H493" i="6" s="1"/>
  <c r="G492" i="6"/>
  <c r="H492" i="6" s="1"/>
  <c r="G491" i="6"/>
  <c r="H491" i="6" s="1"/>
  <c r="G490" i="6"/>
  <c r="H490" i="6" s="1"/>
  <c r="G489" i="6"/>
  <c r="H489" i="6" s="1"/>
  <c r="G488" i="6"/>
  <c r="H488" i="6" s="1"/>
  <c r="G487" i="6"/>
  <c r="H487" i="6" s="1"/>
  <c r="G486" i="6"/>
  <c r="H486" i="6" s="1"/>
  <c r="G485" i="6"/>
  <c r="H485" i="6" s="1"/>
  <c r="G484" i="6"/>
  <c r="H484" i="6" s="1"/>
  <c r="G483" i="6"/>
  <c r="H483" i="6" s="1"/>
  <c r="G482" i="6"/>
  <c r="H482" i="6" s="1"/>
  <c r="G481" i="6"/>
  <c r="H481" i="6" s="1"/>
  <c r="G480" i="6"/>
  <c r="H480" i="6" s="1"/>
  <c r="G479" i="6"/>
  <c r="H479" i="6" s="1"/>
  <c r="G478" i="6"/>
  <c r="H478" i="6" s="1"/>
  <c r="G477" i="6"/>
  <c r="H477" i="6" s="1"/>
  <c r="G476" i="6"/>
  <c r="H476" i="6" s="1"/>
  <c r="G475" i="6"/>
  <c r="H475" i="6" s="1"/>
  <c r="G474" i="6"/>
  <c r="H474" i="6" s="1"/>
  <c r="G473" i="6"/>
  <c r="H473" i="6" s="1"/>
  <c r="G472" i="6"/>
  <c r="H472" i="6" s="1"/>
  <c r="F36" i="9"/>
  <c r="D37" i="9"/>
  <c r="G37" i="9"/>
  <c r="G36" i="9"/>
  <c r="E37" i="9"/>
  <c r="H37" i="9" l="1"/>
  <c r="H489" i="1"/>
  <c r="H503" i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D7" i="10" l="1"/>
  <c r="F7" i="10" s="1"/>
  <c r="N8" i="10" l="1"/>
  <c r="O8" i="10" s="1"/>
  <c r="G27" i="9"/>
  <c r="F45" i="8" l="1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7"/>
  <c r="F152" i="7"/>
  <c r="F144" i="7"/>
  <c r="F145" i="7"/>
  <c r="F137" i="7"/>
  <c r="F138" i="7"/>
  <c r="F130" i="7"/>
  <c r="F131" i="7"/>
  <c r="F123" i="7"/>
  <c r="F124" i="7"/>
  <c r="F116" i="7"/>
  <c r="F117" i="7"/>
  <c r="F109" i="7"/>
  <c r="F110" i="7"/>
  <c r="F102" i="7"/>
  <c r="F103" i="7"/>
  <c r="F95" i="7"/>
  <c r="F96" i="7"/>
  <c r="F88" i="7"/>
  <c r="F89" i="7"/>
  <c r="F81" i="7"/>
  <c r="F82" i="7"/>
  <c r="F74" i="7"/>
  <c r="F75" i="7"/>
  <c r="F67" i="7"/>
  <c r="F66" i="7"/>
  <c r="F68" i="7"/>
  <c r="F60" i="7"/>
  <c r="F61" i="7"/>
  <c r="F53" i="7"/>
  <c r="F52" i="7"/>
  <c r="F54" i="7"/>
  <c r="F46" i="7"/>
  <c r="F47" i="7"/>
  <c r="D33" i="9"/>
  <c r="D35" i="9"/>
  <c r="D36" i="9"/>
  <c r="G33" i="9"/>
  <c r="F35" i="9"/>
  <c r="G35" i="9"/>
  <c r="G34" i="9"/>
  <c r="F33" i="9"/>
  <c r="D34" i="9"/>
  <c r="F34" i="9"/>
  <c r="E36" i="9"/>
  <c r="E33" i="9"/>
  <c r="E34" i="9"/>
  <c r="E35" i="9"/>
  <c r="D10" i="10" l="1"/>
  <c r="D13" i="10"/>
  <c r="D12" i="10"/>
  <c r="D11" i="10"/>
  <c r="H36" i="9"/>
  <c r="H35" i="9"/>
  <c r="H34" i="9"/>
  <c r="H33" i="9"/>
  <c r="H46" i="7"/>
  <c r="H47" i="7"/>
  <c r="H53" i="7"/>
  <c r="H54" i="7"/>
  <c r="H60" i="7"/>
  <c r="H61" i="7"/>
  <c r="H67" i="7"/>
  <c r="H68" i="7"/>
  <c r="H74" i="7"/>
  <c r="H75" i="7"/>
  <c r="H81" i="7"/>
  <c r="H82" i="7"/>
  <c r="H88" i="7"/>
  <c r="H89" i="7"/>
  <c r="H95" i="7"/>
  <c r="H96" i="7"/>
  <c r="H102" i="7"/>
  <c r="H103" i="7"/>
  <c r="H109" i="7"/>
  <c r="H110" i="7"/>
  <c r="H114" i="7"/>
  <c r="H116" i="7"/>
  <c r="H117" i="7"/>
  <c r="H123" i="7"/>
  <c r="H124" i="7"/>
  <c r="H130" i="7"/>
  <c r="H131" i="7"/>
  <c r="F44" i="7"/>
  <c r="H44" i="7" s="1"/>
  <c r="F45" i="7"/>
  <c r="H45" i="7" s="1"/>
  <c r="F48" i="7"/>
  <c r="H48" i="7" s="1"/>
  <c r="F49" i="7"/>
  <c r="H49" i="7" s="1"/>
  <c r="F50" i="7"/>
  <c r="H50" i="7" s="1"/>
  <c r="F51" i="7"/>
  <c r="H51" i="7" s="1"/>
  <c r="H52" i="7"/>
  <c r="F55" i="7"/>
  <c r="H55" i="7" s="1"/>
  <c r="F56" i="7"/>
  <c r="H56" i="7" s="1"/>
  <c r="F57" i="7"/>
  <c r="H57" i="7" s="1"/>
  <c r="F58" i="7"/>
  <c r="H58" i="7" s="1"/>
  <c r="F59" i="7"/>
  <c r="H59" i="7" s="1"/>
  <c r="F62" i="7"/>
  <c r="H62" i="7" s="1"/>
  <c r="F63" i="7"/>
  <c r="H63" i="7" s="1"/>
  <c r="F64" i="7"/>
  <c r="H64" i="7" s="1"/>
  <c r="F65" i="7"/>
  <c r="H65" i="7" s="1"/>
  <c r="H66" i="7"/>
  <c r="F69" i="7"/>
  <c r="H69" i="7" s="1"/>
  <c r="F70" i="7"/>
  <c r="H70" i="7" s="1"/>
  <c r="F71" i="7"/>
  <c r="H71" i="7" s="1"/>
  <c r="F72" i="7"/>
  <c r="H72" i="7" s="1"/>
  <c r="F73" i="7"/>
  <c r="H73" i="7" s="1"/>
  <c r="F76" i="7"/>
  <c r="H76" i="7" s="1"/>
  <c r="F77" i="7"/>
  <c r="H77" i="7" s="1"/>
  <c r="F78" i="7"/>
  <c r="H78" i="7" s="1"/>
  <c r="F79" i="7"/>
  <c r="H79" i="7" s="1"/>
  <c r="F80" i="7"/>
  <c r="H80" i="7" s="1"/>
  <c r="F83" i="7"/>
  <c r="H83" i="7" s="1"/>
  <c r="F84" i="7"/>
  <c r="H84" i="7" s="1"/>
  <c r="F85" i="7"/>
  <c r="H85" i="7" s="1"/>
  <c r="F86" i="7"/>
  <c r="H86" i="7" s="1"/>
  <c r="F87" i="7"/>
  <c r="H87" i="7" s="1"/>
  <c r="F90" i="7"/>
  <c r="H90" i="7" s="1"/>
  <c r="F91" i="7"/>
  <c r="H91" i="7" s="1"/>
  <c r="F92" i="7"/>
  <c r="H92" i="7" s="1"/>
  <c r="F93" i="7"/>
  <c r="H93" i="7" s="1"/>
  <c r="F94" i="7"/>
  <c r="H94" i="7" s="1"/>
  <c r="F97" i="7"/>
  <c r="H97" i="7" s="1"/>
  <c r="F98" i="7"/>
  <c r="H98" i="7" s="1"/>
  <c r="F99" i="7"/>
  <c r="H99" i="7" s="1"/>
  <c r="F100" i="7"/>
  <c r="H100" i="7" s="1"/>
  <c r="F101" i="7"/>
  <c r="H101" i="7" s="1"/>
  <c r="F104" i="7"/>
  <c r="H104" i="7" s="1"/>
  <c r="F105" i="7"/>
  <c r="H105" i="7" s="1"/>
  <c r="F106" i="7"/>
  <c r="H106" i="7" s="1"/>
  <c r="F107" i="7"/>
  <c r="H107" i="7" s="1"/>
  <c r="F108" i="7"/>
  <c r="H108" i="7" s="1"/>
  <c r="F111" i="7"/>
  <c r="H111" i="7" s="1"/>
  <c r="F112" i="7"/>
  <c r="H112" i="7" s="1"/>
  <c r="F113" i="7"/>
  <c r="H113" i="7" s="1"/>
  <c r="F114" i="7"/>
  <c r="F115" i="7"/>
  <c r="H115" i="7" s="1"/>
  <c r="F118" i="7"/>
  <c r="H118" i="7" s="1"/>
  <c r="F119" i="7"/>
  <c r="H119" i="7" s="1"/>
  <c r="F120" i="7"/>
  <c r="H120" i="7" s="1"/>
  <c r="F121" i="7"/>
  <c r="H121" i="7" s="1"/>
  <c r="F122" i="7"/>
  <c r="H122" i="7" s="1"/>
  <c r="F125" i="7"/>
  <c r="H125" i="7" s="1"/>
  <c r="F126" i="7"/>
  <c r="H126" i="7" s="1"/>
  <c r="F127" i="7"/>
  <c r="H127" i="7" s="1"/>
  <c r="F128" i="7"/>
  <c r="H128" i="7" s="1"/>
  <c r="F129" i="7"/>
  <c r="H129" i="7" s="1"/>
  <c r="F132" i="7"/>
  <c r="H132" i="7" s="1"/>
  <c r="F133" i="7"/>
  <c r="H133" i="7" s="1"/>
  <c r="F134" i="7"/>
  <c r="H134" i="7" s="1"/>
  <c r="F135" i="7"/>
  <c r="H135" i="7" s="1"/>
  <c r="F136" i="7"/>
  <c r="H136" i="7" s="1"/>
  <c r="H137" i="7"/>
  <c r="H138" i="7"/>
  <c r="F139" i="7"/>
  <c r="H139" i="7" s="1"/>
  <c r="F140" i="7"/>
  <c r="H140" i="7" s="1"/>
  <c r="F141" i="7"/>
  <c r="H141" i="7" s="1"/>
  <c r="F142" i="7"/>
  <c r="H142" i="7" s="1"/>
  <c r="F143" i="7"/>
  <c r="H143" i="7" s="1"/>
  <c r="H144" i="7"/>
  <c r="H145" i="7"/>
  <c r="F146" i="7"/>
  <c r="H146" i="7" s="1"/>
  <c r="F147" i="7"/>
  <c r="H147" i="7" s="1"/>
  <c r="F148" i="7"/>
  <c r="H148" i="7" s="1"/>
  <c r="F149" i="7"/>
  <c r="H149" i="7" s="1"/>
  <c r="F150" i="7"/>
  <c r="H150" i="7" s="1"/>
  <c r="H151" i="7"/>
  <c r="H152" i="7"/>
  <c r="G512" i="6" l="1"/>
  <c r="H512" i="6" s="1"/>
  <c r="H581" i="6"/>
  <c r="G513" i="6"/>
  <c r="H513" i="6" s="1"/>
  <c r="G514" i="6"/>
  <c r="H514" i="6" s="1"/>
  <c r="G515" i="6"/>
  <c r="H515" i="6" s="1"/>
  <c r="G516" i="6"/>
  <c r="H516" i="6" s="1"/>
  <c r="G517" i="6"/>
  <c r="H517" i="6" s="1"/>
  <c r="G518" i="6"/>
  <c r="H518" i="6" s="1"/>
  <c r="G519" i="6"/>
  <c r="H519" i="6" s="1"/>
  <c r="G520" i="6"/>
  <c r="H520" i="6" s="1"/>
  <c r="G521" i="6"/>
  <c r="H521" i="6" s="1"/>
  <c r="G522" i="6"/>
  <c r="H522" i="6" s="1"/>
  <c r="G523" i="6"/>
  <c r="H523" i="6" s="1"/>
  <c r="G524" i="6"/>
  <c r="H524" i="6" s="1"/>
  <c r="G525" i="6"/>
  <c r="H525" i="6" s="1"/>
  <c r="G526" i="6"/>
  <c r="H526" i="6" s="1"/>
  <c r="G527" i="6"/>
  <c r="H527" i="6" s="1"/>
  <c r="G528" i="6"/>
  <c r="H528" i="6" s="1"/>
  <c r="G529" i="6"/>
  <c r="H529" i="6" s="1"/>
  <c r="G530" i="6"/>
  <c r="H530" i="6" s="1"/>
  <c r="G531" i="6"/>
  <c r="H531" i="6" s="1"/>
  <c r="G532" i="6"/>
  <c r="H532" i="6" s="1"/>
  <c r="G533" i="6"/>
  <c r="H533" i="6" s="1"/>
  <c r="G534" i="6"/>
  <c r="H534" i="6" s="1"/>
  <c r="G535" i="6"/>
  <c r="H535" i="6" s="1"/>
  <c r="G536" i="6"/>
  <c r="H536" i="6" s="1"/>
  <c r="G537" i="6"/>
  <c r="H537" i="6" s="1"/>
  <c r="G538" i="6"/>
  <c r="H538" i="6" s="1"/>
  <c r="G539" i="6"/>
  <c r="H539" i="6" s="1"/>
  <c r="G540" i="6"/>
  <c r="H540" i="6" s="1"/>
  <c r="G541" i="6"/>
  <c r="H541" i="6" s="1"/>
  <c r="G542" i="6"/>
  <c r="H542" i="6" s="1"/>
  <c r="G543" i="6"/>
  <c r="H543" i="6" s="1"/>
  <c r="G544" i="6"/>
  <c r="H544" i="6" s="1"/>
  <c r="G545" i="6"/>
  <c r="H545" i="6" s="1"/>
  <c r="G546" i="6"/>
  <c r="H546" i="6" s="1"/>
  <c r="G547" i="6"/>
  <c r="H547" i="6" s="1"/>
  <c r="G548" i="6"/>
  <c r="H548" i="6" s="1"/>
  <c r="G549" i="6"/>
  <c r="H549" i="6" s="1"/>
  <c r="G550" i="6"/>
  <c r="H550" i="6" s="1"/>
  <c r="G551" i="6"/>
  <c r="H551" i="6" s="1"/>
  <c r="G552" i="6"/>
  <c r="H552" i="6" s="1"/>
  <c r="G553" i="6"/>
  <c r="H553" i="6" s="1"/>
  <c r="G554" i="6"/>
  <c r="H554" i="6" s="1"/>
  <c r="G555" i="6"/>
  <c r="H555" i="6" s="1"/>
  <c r="G556" i="6"/>
  <c r="H556" i="6" s="1"/>
  <c r="G557" i="6"/>
  <c r="H557" i="6" s="1"/>
  <c r="G558" i="6"/>
  <c r="H558" i="6" s="1"/>
  <c r="G559" i="6"/>
  <c r="H559" i="6" s="1"/>
  <c r="G560" i="6"/>
  <c r="H560" i="6" s="1"/>
  <c r="G561" i="6"/>
  <c r="H561" i="6" s="1"/>
  <c r="G562" i="6"/>
  <c r="H562" i="6" s="1"/>
  <c r="G563" i="6"/>
  <c r="H563" i="6" s="1"/>
  <c r="G564" i="6"/>
  <c r="H564" i="6" s="1"/>
  <c r="G565" i="6"/>
  <c r="H565" i="6" s="1"/>
  <c r="G566" i="6"/>
  <c r="H566" i="6" s="1"/>
  <c r="G567" i="6"/>
  <c r="H567" i="6" s="1"/>
  <c r="G568" i="6"/>
  <c r="H568" i="6" s="1"/>
  <c r="G569" i="6"/>
  <c r="H569" i="6" s="1"/>
  <c r="G570" i="6"/>
  <c r="H570" i="6" s="1"/>
  <c r="G571" i="6"/>
  <c r="H571" i="6" s="1"/>
  <c r="G572" i="6"/>
  <c r="H572" i="6" s="1"/>
  <c r="G573" i="6"/>
  <c r="H573" i="6" s="1"/>
  <c r="G574" i="6"/>
  <c r="H574" i="6" s="1"/>
  <c r="G575" i="6"/>
  <c r="H575" i="6" s="1"/>
  <c r="G576" i="6"/>
  <c r="H576" i="6" s="1"/>
  <c r="G577" i="6"/>
  <c r="H577" i="6" s="1"/>
  <c r="G578" i="6"/>
  <c r="H578" i="6" s="1"/>
  <c r="G579" i="6"/>
  <c r="H579" i="6" s="1"/>
  <c r="G580" i="6"/>
  <c r="H580" i="6" s="1"/>
  <c r="G581" i="6"/>
  <c r="G582" i="6"/>
  <c r="H582" i="6" s="1"/>
  <c r="G583" i="6"/>
  <c r="H583" i="6" s="1"/>
  <c r="G584" i="6"/>
  <c r="H584" i="6" s="1"/>
  <c r="G585" i="6"/>
  <c r="H585" i="6" s="1"/>
  <c r="G586" i="6"/>
  <c r="H586" i="6" s="1"/>
  <c r="G587" i="6"/>
  <c r="H587" i="6" s="1"/>
  <c r="G588" i="6"/>
  <c r="H588" i="6" s="1"/>
  <c r="G589" i="6"/>
  <c r="H589" i="6" s="1"/>
  <c r="G590" i="6"/>
  <c r="H590" i="6" s="1"/>
  <c r="G591" i="6"/>
  <c r="H591" i="6" s="1"/>
  <c r="G592" i="6"/>
  <c r="H592" i="6" s="1"/>
  <c r="G593" i="6"/>
  <c r="H593" i="6" s="1"/>
  <c r="G594" i="6"/>
  <c r="H594" i="6" s="1"/>
  <c r="G595" i="6"/>
  <c r="H595" i="6" s="1"/>
  <c r="G596" i="6"/>
  <c r="H596" i="6" s="1"/>
  <c r="G597" i="6"/>
  <c r="H597" i="6" s="1"/>
  <c r="G598" i="6"/>
  <c r="H598" i="6" s="1"/>
  <c r="G599" i="6"/>
  <c r="H599" i="6" s="1"/>
  <c r="G600" i="6"/>
  <c r="H600" i="6" s="1"/>
  <c r="G601" i="6"/>
  <c r="H601" i="6" s="1"/>
  <c r="G602" i="6"/>
  <c r="H602" i="6" s="1"/>
  <c r="G603" i="6"/>
  <c r="H603" i="6" s="1"/>
  <c r="G604" i="6"/>
  <c r="H604" i="6" s="1"/>
  <c r="G605" i="6"/>
  <c r="H605" i="6" s="1"/>
  <c r="G606" i="6"/>
  <c r="H606" i="6" s="1"/>
  <c r="G607" i="6"/>
  <c r="H607" i="6" s="1"/>
  <c r="G608" i="6"/>
  <c r="H608" i="6" s="1"/>
  <c r="G609" i="6"/>
  <c r="H609" i="6" s="1"/>
  <c r="G610" i="6"/>
  <c r="H610" i="6" s="1"/>
  <c r="G611" i="6"/>
  <c r="H611" i="6" s="1"/>
  <c r="G612" i="6"/>
  <c r="H612" i="6" s="1"/>
  <c r="G613" i="6"/>
  <c r="H613" i="6" s="1"/>
  <c r="G614" i="6"/>
  <c r="H614" i="6" s="1"/>
  <c r="G615" i="6"/>
  <c r="H615" i="6" s="1"/>
  <c r="G616" i="6"/>
  <c r="H616" i="6" s="1"/>
  <c r="G617" i="6"/>
  <c r="H617" i="6" s="1"/>
  <c r="G618" i="6"/>
  <c r="H618" i="6" s="1"/>
  <c r="G619" i="6"/>
  <c r="H619" i="6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151" i="8" l="1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53" i="7"/>
  <c r="H153" i="7" s="1"/>
  <c r="F154" i="7"/>
  <c r="H154" i="7" s="1"/>
  <c r="F155" i="7"/>
  <c r="H155" i="7" s="1"/>
  <c r="F156" i="7"/>
  <c r="H156" i="7" s="1"/>
  <c r="F157" i="7"/>
  <c r="F158" i="7"/>
  <c r="H158" i="7" s="1"/>
  <c r="F159" i="7"/>
  <c r="H159" i="7" s="1"/>
  <c r="F160" i="7"/>
  <c r="H160" i="7" s="1"/>
  <c r="F161" i="7"/>
  <c r="H161" i="7" s="1"/>
  <c r="F162" i="7"/>
  <c r="H162" i="7" s="1"/>
  <c r="F163" i="7"/>
  <c r="H163" i="7" s="1"/>
  <c r="F164" i="7"/>
  <c r="H164" i="7" s="1"/>
  <c r="F165" i="7"/>
  <c r="H165" i="7" s="1"/>
  <c r="F166" i="7"/>
  <c r="H166" i="7" s="1"/>
  <c r="F167" i="7"/>
  <c r="H167" i="7" s="1"/>
  <c r="F168" i="7"/>
  <c r="H168" i="7" s="1"/>
  <c r="F169" i="7"/>
  <c r="H169" i="7" s="1"/>
  <c r="F170" i="7"/>
  <c r="H170" i="7" s="1"/>
  <c r="F171" i="7"/>
  <c r="H171" i="7" s="1"/>
  <c r="F172" i="7"/>
  <c r="H172" i="7" s="1"/>
  <c r="F173" i="7"/>
  <c r="H173" i="7" s="1"/>
  <c r="F174" i="7"/>
  <c r="H174" i="7" s="1"/>
  <c r="F175" i="7"/>
  <c r="H175" i="7" s="1"/>
  <c r="F176" i="7"/>
  <c r="H176" i="7" s="1"/>
  <c r="F177" i="7"/>
  <c r="H177" i="7" s="1"/>
  <c r="F178" i="7"/>
  <c r="H178" i="7" s="1"/>
  <c r="F179" i="7"/>
  <c r="H179" i="7" s="1"/>
  <c r="F180" i="7"/>
  <c r="H180" i="7" s="1"/>
  <c r="F181" i="7"/>
  <c r="H181" i="7" s="1"/>
  <c r="F182" i="7"/>
  <c r="H182" i="7" s="1"/>
  <c r="F183" i="7"/>
  <c r="H183" i="7" s="1"/>
  <c r="F184" i="7"/>
  <c r="H184" i="7" s="1"/>
  <c r="F185" i="7"/>
  <c r="H185" i="7" s="1"/>
  <c r="F186" i="7"/>
  <c r="H186" i="7" s="1"/>
  <c r="F187" i="7"/>
  <c r="H187" i="7" s="1"/>
  <c r="F188" i="7"/>
  <c r="H188" i="7" s="1"/>
  <c r="F189" i="7"/>
  <c r="H189" i="7" s="1"/>
  <c r="F190" i="7"/>
  <c r="H190" i="7" s="1"/>
  <c r="F191" i="7"/>
  <c r="H191" i="7" s="1"/>
  <c r="F192" i="7"/>
  <c r="H192" i="7" s="1"/>
  <c r="F193" i="7"/>
  <c r="H193" i="7" s="1"/>
  <c r="F194" i="7"/>
  <c r="H194" i="7" s="1"/>
  <c r="H157" i="7"/>
  <c r="G620" i="6"/>
  <c r="H620" i="6" s="1"/>
  <c r="G621" i="6"/>
  <c r="H621" i="6" s="1"/>
  <c r="G622" i="6"/>
  <c r="H622" i="6" s="1"/>
  <c r="G623" i="6"/>
  <c r="H623" i="6"/>
  <c r="G624" i="6"/>
  <c r="H624" i="6" s="1"/>
  <c r="G625" i="6"/>
  <c r="H625" i="6" s="1"/>
  <c r="G626" i="6"/>
  <c r="H626" i="6" s="1"/>
  <c r="G627" i="6"/>
  <c r="H627" i="6" s="1"/>
  <c r="G628" i="6"/>
  <c r="H628" i="6" s="1"/>
  <c r="G629" i="6"/>
  <c r="H629" i="6" s="1"/>
  <c r="G630" i="6"/>
  <c r="H630" i="6" s="1"/>
  <c r="G631" i="6"/>
  <c r="H631" i="6" s="1"/>
  <c r="G632" i="6"/>
  <c r="H632" i="6" s="1"/>
  <c r="G633" i="6"/>
  <c r="H633" i="6" s="1"/>
  <c r="G634" i="6"/>
  <c r="H634" i="6" s="1"/>
  <c r="G635" i="6"/>
  <c r="H635" i="6" s="1"/>
  <c r="G636" i="6"/>
  <c r="H636" i="6" s="1"/>
  <c r="G637" i="6"/>
  <c r="H637" i="6" s="1"/>
  <c r="G638" i="6"/>
  <c r="H638" i="6" s="1"/>
  <c r="G639" i="6"/>
  <c r="H639" i="6" s="1"/>
  <c r="G640" i="6"/>
  <c r="H640" i="6" s="1"/>
  <c r="G641" i="6"/>
  <c r="H641" i="6" s="1"/>
  <c r="G642" i="6"/>
  <c r="H642" i="6" s="1"/>
  <c r="G643" i="6"/>
  <c r="H643" i="6" s="1"/>
  <c r="G644" i="6"/>
  <c r="H644" i="6"/>
  <c r="G645" i="6"/>
  <c r="H645" i="6" s="1"/>
  <c r="G646" i="6"/>
  <c r="H646" i="6" s="1"/>
  <c r="G647" i="6"/>
  <c r="H647" i="6" s="1"/>
  <c r="G648" i="6"/>
  <c r="H648" i="6" s="1"/>
  <c r="G649" i="6"/>
  <c r="H649" i="6" s="1"/>
  <c r="G650" i="6"/>
  <c r="H650" i="6" s="1"/>
  <c r="G651" i="6"/>
  <c r="H651" i="6" s="1"/>
  <c r="G652" i="6"/>
  <c r="H652" i="6" s="1"/>
  <c r="G653" i="6"/>
  <c r="H653" i="6" s="1"/>
  <c r="G654" i="6"/>
  <c r="H654" i="6" s="1"/>
  <c r="G655" i="6"/>
  <c r="H655" i="6" s="1"/>
  <c r="G656" i="6"/>
  <c r="H656" i="6" s="1"/>
  <c r="G657" i="6"/>
  <c r="H657" i="6" s="1"/>
  <c r="G658" i="6"/>
  <c r="H658" i="6" s="1"/>
  <c r="G659" i="6"/>
  <c r="H659" i="6" s="1"/>
  <c r="G660" i="6"/>
  <c r="H660" i="6" s="1"/>
  <c r="G661" i="6"/>
  <c r="H661" i="6" s="1"/>
  <c r="G662" i="6"/>
  <c r="H662" i="6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D32" i="9"/>
  <c r="D31" i="9"/>
  <c r="G32" i="9"/>
  <c r="F32" i="9"/>
  <c r="E32" i="9"/>
  <c r="H32" i="9" l="1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215" i="7"/>
  <c r="H215" i="7" s="1"/>
  <c r="F214" i="7"/>
  <c r="H214" i="7" s="1"/>
  <c r="F213" i="7"/>
  <c r="H213" i="7" s="1"/>
  <c r="F212" i="7"/>
  <c r="H212" i="7" s="1"/>
  <c r="F211" i="7"/>
  <c r="H211" i="7" s="1"/>
  <c r="F210" i="7"/>
  <c r="H210" i="7" s="1"/>
  <c r="F209" i="7"/>
  <c r="H209" i="7" s="1"/>
  <c r="F208" i="7"/>
  <c r="H208" i="7" s="1"/>
  <c r="F207" i="7"/>
  <c r="H207" i="7" s="1"/>
  <c r="F206" i="7"/>
  <c r="H206" i="7" s="1"/>
  <c r="F205" i="7"/>
  <c r="H205" i="7" s="1"/>
  <c r="F204" i="7"/>
  <c r="H204" i="7" s="1"/>
  <c r="F203" i="7"/>
  <c r="H203" i="7" s="1"/>
  <c r="F202" i="7"/>
  <c r="H202" i="7" s="1"/>
  <c r="F201" i="7"/>
  <c r="H201" i="7" s="1"/>
  <c r="F200" i="7"/>
  <c r="H200" i="7" s="1"/>
  <c r="F199" i="7"/>
  <c r="H199" i="7" s="1"/>
  <c r="F198" i="7"/>
  <c r="H198" i="7" s="1"/>
  <c r="F197" i="7"/>
  <c r="H197" i="7" s="1"/>
  <c r="F196" i="7"/>
  <c r="H196" i="7" s="1"/>
  <c r="F195" i="7"/>
  <c r="H195" i="7" s="1"/>
  <c r="G682" i="6" l="1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680" i="6"/>
  <c r="H680" i="6" s="1"/>
  <c r="G679" i="6"/>
  <c r="H679" i="6" s="1"/>
  <c r="G678" i="6"/>
  <c r="H678" i="6" s="1"/>
  <c r="G677" i="6"/>
  <c r="H677" i="6" s="1"/>
  <c r="G676" i="6"/>
  <c r="H676" i="6" s="1"/>
  <c r="G675" i="6"/>
  <c r="H675" i="6" s="1"/>
  <c r="G674" i="6"/>
  <c r="H674" i="6" s="1"/>
  <c r="G673" i="6"/>
  <c r="H673" i="6" s="1"/>
  <c r="G672" i="6"/>
  <c r="H672" i="6" s="1"/>
  <c r="G671" i="6"/>
  <c r="H671" i="6" s="1"/>
  <c r="G670" i="6"/>
  <c r="H670" i="6" s="1"/>
  <c r="G669" i="6"/>
  <c r="H669" i="6" s="1"/>
  <c r="G668" i="6"/>
  <c r="H668" i="6" s="1"/>
  <c r="G667" i="6"/>
  <c r="G666" i="6"/>
  <c r="H666" i="6" s="1"/>
  <c r="G665" i="6"/>
  <c r="H665" i="6" s="1"/>
  <c r="G664" i="6"/>
  <c r="H664" i="6" s="1"/>
  <c r="G663" i="6"/>
  <c r="H663" i="6" s="1"/>
  <c r="G681" i="6"/>
  <c r="H681" i="6" s="1"/>
  <c r="H667" i="6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214" i="8" l="1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16" i="7"/>
  <c r="H216" i="7" s="1"/>
  <c r="F217" i="7"/>
  <c r="H217" i="7" s="1"/>
  <c r="F218" i="7"/>
  <c r="H218" i="7" s="1"/>
  <c r="F219" i="7"/>
  <c r="H219" i="7" s="1"/>
  <c r="F220" i="7"/>
  <c r="H220" i="7" s="1"/>
  <c r="F221" i="7"/>
  <c r="H221" i="7" s="1"/>
  <c r="F222" i="7"/>
  <c r="H222" i="7" s="1"/>
  <c r="F223" i="7"/>
  <c r="H223" i="7" s="1"/>
  <c r="F224" i="7"/>
  <c r="H224" i="7" s="1"/>
  <c r="F225" i="7"/>
  <c r="H225" i="7" s="1"/>
  <c r="F226" i="7"/>
  <c r="H226" i="7" s="1"/>
  <c r="F227" i="7"/>
  <c r="H227" i="7" s="1"/>
  <c r="F228" i="7"/>
  <c r="H228" i="7" s="1"/>
  <c r="F229" i="7"/>
  <c r="H229" i="7" s="1"/>
  <c r="F230" i="7"/>
  <c r="H230" i="7" s="1"/>
  <c r="F231" i="7"/>
  <c r="H231" i="7" s="1"/>
  <c r="F232" i="7"/>
  <c r="H232" i="7" s="1"/>
  <c r="F233" i="7"/>
  <c r="H233" i="7" s="1"/>
  <c r="F234" i="7"/>
  <c r="H234" i="7" s="1"/>
  <c r="F235" i="7"/>
  <c r="H235" i="7" s="1"/>
  <c r="F236" i="7"/>
  <c r="H236" i="7" s="1"/>
  <c r="F237" i="7"/>
  <c r="H237" i="7" s="1"/>
  <c r="F238" i="7"/>
  <c r="H238" i="7" s="1"/>
  <c r="F239" i="7"/>
  <c r="H239" i="7" s="1"/>
  <c r="F240" i="7"/>
  <c r="H240" i="7" s="1"/>
  <c r="F241" i="7"/>
  <c r="H241" i="7" s="1"/>
  <c r="F242" i="7"/>
  <c r="H242" i="7" s="1"/>
  <c r="F243" i="7"/>
  <c r="H243" i="7" s="1"/>
  <c r="F244" i="7"/>
  <c r="H244" i="7" s="1"/>
  <c r="F245" i="7"/>
  <c r="H245" i="7" s="1"/>
  <c r="F246" i="7"/>
  <c r="H246" i="7" s="1"/>
  <c r="F247" i="7"/>
  <c r="H247" i="7" s="1"/>
  <c r="F248" i="7"/>
  <c r="H248" i="7" s="1"/>
  <c r="F249" i="7"/>
  <c r="H249" i="7" s="1"/>
  <c r="F250" i="7"/>
  <c r="H250" i="7" s="1"/>
  <c r="F251" i="7"/>
  <c r="H251" i="7" s="1"/>
  <c r="F252" i="7"/>
  <c r="H252" i="7" s="1"/>
  <c r="F253" i="7"/>
  <c r="H253" i="7" s="1"/>
  <c r="F254" i="7"/>
  <c r="H254" i="7" s="1"/>
  <c r="F255" i="7"/>
  <c r="H255" i="7" s="1"/>
  <c r="F256" i="7"/>
  <c r="H256" i="7" s="1"/>
  <c r="F257" i="7"/>
  <c r="H257" i="7" s="1"/>
  <c r="D29" i="9"/>
  <c r="F30" i="9"/>
  <c r="F31" i="9"/>
  <c r="D30" i="9"/>
  <c r="G31" i="9"/>
  <c r="G30" i="9"/>
  <c r="E31" i="9"/>
  <c r="E30" i="9"/>
  <c r="H31" i="9" l="1"/>
  <c r="H30" i="9"/>
  <c r="H703" i="6"/>
  <c r="H707" i="6"/>
  <c r="H720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4" i="6"/>
  <c r="H705" i="6"/>
  <c r="H706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1" i="6"/>
  <c r="H722" i="6"/>
  <c r="H723" i="6"/>
  <c r="H724" i="6"/>
  <c r="H725" i="6"/>
  <c r="F681" i="1" l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L9" i="10" l="1"/>
  <c r="N9" i="10" s="1"/>
  <c r="O9" i="10" s="1"/>
  <c r="D9" i="10" s="1"/>
  <c r="E13" i="10"/>
  <c r="E12" i="10"/>
  <c r="E11" i="10"/>
  <c r="E10" i="10"/>
  <c r="F10" i="10" s="1"/>
  <c r="C28" i="9"/>
  <c r="C29" i="9"/>
  <c r="C27" i="9"/>
  <c r="B27" i="9"/>
  <c r="C16" i="9"/>
  <c r="C17" i="9"/>
  <c r="C18" i="9"/>
  <c r="C19" i="9"/>
  <c r="C20" i="9"/>
  <c r="C21" i="9"/>
  <c r="C22" i="9"/>
  <c r="C23" i="9"/>
  <c r="C24" i="9"/>
  <c r="C25" i="9"/>
  <c r="C26" i="9"/>
  <c r="C15" i="9"/>
  <c r="C13" i="9"/>
  <c r="C14" i="9"/>
  <c r="C4" i="9"/>
  <c r="C5" i="9"/>
  <c r="C6" i="9"/>
  <c r="C7" i="9"/>
  <c r="C8" i="9"/>
  <c r="C9" i="9"/>
  <c r="C10" i="9"/>
  <c r="C11" i="9"/>
  <c r="C12" i="9"/>
  <c r="C3" i="9"/>
  <c r="B3" i="9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262" i="8"/>
  <c r="F258" i="7"/>
  <c r="H258" i="7" s="1"/>
  <c r="F259" i="7"/>
  <c r="H259" i="7" s="1"/>
  <c r="F260" i="7"/>
  <c r="H260" i="7" s="1"/>
  <c r="F261" i="7"/>
  <c r="H261" i="7" s="1"/>
  <c r="F262" i="7"/>
  <c r="H262" i="7" s="1"/>
  <c r="F263" i="7"/>
  <c r="H263" i="7" s="1"/>
  <c r="F264" i="7"/>
  <c r="H264" i="7" s="1"/>
  <c r="F265" i="7"/>
  <c r="H265" i="7" s="1"/>
  <c r="F266" i="7"/>
  <c r="H266" i="7" s="1"/>
  <c r="F267" i="7"/>
  <c r="H267" i="7" s="1"/>
  <c r="F268" i="7"/>
  <c r="H268" i="7" s="1"/>
  <c r="F269" i="7"/>
  <c r="H269" i="7" s="1"/>
  <c r="F270" i="7"/>
  <c r="H270" i="7" s="1"/>
  <c r="F271" i="7"/>
  <c r="H271" i="7" s="1"/>
  <c r="F272" i="7"/>
  <c r="H272" i="7" s="1"/>
  <c r="F273" i="7"/>
  <c r="H273" i="7" s="1"/>
  <c r="F274" i="7"/>
  <c r="H274" i="7" s="1"/>
  <c r="F275" i="7"/>
  <c r="H275" i="7" s="1"/>
  <c r="F276" i="7"/>
  <c r="H276" i="7" s="1"/>
  <c r="F277" i="7"/>
  <c r="H277" i="7" s="1"/>
  <c r="F278" i="7"/>
  <c r="H278" i="7" s="1"/>
  <c r="F279" i="7"/>
  <c r="H279" i="7" s="1"/>
  <c r="F280" i="7"/>
  <c r="H280" i="7" s="1"/>
  <c r="F281" i="7"/>
  <c r="H281" i="7" s="1"/>
  <c r="F282" i="7"/>
  <c r="H282" i="7" s="1"/>
  <c r="F283" i="7"/>
  <c r="H283" i="7" s="1"/>
  <c r="F284" i="7"/>
  <c r="H284" i="7" s="1"/>
  <c r="F285" i="7"/>
  <c r="H285" i="7" s="1"/>
  <c r="F286" i="7"/>
  <c r="H286" i="7" s="1"/>
  <c r="F287" i="7"/>
  <c r="H287" i="7" s="1"/>
  <c r="F289" i="7"/>
  <c r="H289" i="7" s="1"/>
  <c r="F290" i="7"/>
  <c r="H290" i="7" s="1"/>
  <c r="F291" i="7"/>
  <c r="H291" i="7" s="1"/>
  <c r="F292" i="7"/>
  <c r="H292" i="7" s="1"/>
  <c r="F293" i="7"/>
  <c r="H293" i="7" s="1"/>
  <c r="F294" i="7"/>
  <c r="H294" i="7" s="1"/>
  <c r="F295" i="7"/>
  <c r="H295" i="7" s="1"/>
  <c r="F296" i="7"/>
  <c r="H296" i="7" s="1"/>
  <c r="F297" i="7"/>
  <c r="H297" i="7" s="1"/>
  <c r="F298" i="7"/>
  <c r="H298" i="7" s="1"/>
  <c r="F299" i="7"/>
  <c r="H299" i="7" s="1"/>
  <c r="F300" i="7"/>
  <c r="H300" i="7" s="1"/>
  <c r="F301" i="7"/>
  <c r="H301" i="7" s="1"/>
  <c r="F302" i="7"/>
  <c r="H302" i="7" s="1"/>
  <c r="F303" i="7"/>
  <c r="H303" i="7" s="1"/>
  <c r="F304" i="7"/>
  <c r="H304" i="7" s="1"/>
  <c r="F305" i="7"/>
  <c r="H305" i="7" s="1"/>
  <c r="F306" i="7"/>
  <c r="H306" i="7" s="1"/>
  <c r="F307" i="7"/>
  <c r="H307" i="7" s="1"/>
  <c r="F308" i="7"/>
  <c r="H308" i="7" s="1"/>
  <c r="F309" i="7"/>
  <c r="H309" i="7" s="1"/>
  <c r="F310" i="7"/>
  <c r="H310" i="7" s="1"/>
  <c r="F311" i="7"/>
  <c r="H311" i="7" s="1"/>
  <c r="F312" i="7"/>
  <c r="H312" i="7" s="1"/>
  <c r="F313" i="7"/>
  <c r="H313" i="7" s="1"/>
  <c r="F314" i="7"/>
  <c r="H314" i="7" s="1"/>
  <c r="F315" i="7"/>
  <c r="H315" i="7" s="1"/>
  <c r="F316" i="7"/>
  <c r="H316" i="7" s="1"/>
  <c r="F317" i="7"/>
  <c r="H317" i="7" s="1"/>
  <c r="F318" i="7"/>
  <c r="H318" i="7" s="1"/>
  <c r="F319" i="7"/>
  <c r="H319" i="7" s="1"/>
  <c r="F320" i="7"/>
  <c r="H320" i="7" s="1"/>
  <c r="F321" i="7"/>
  <c r="H321" i="7" s="1"/>
  <c r="F322" i="7"/>
  <c r="H322" i="7" s="1"/>
  <c r="F323" i="7"/>
  <c r="H323" i="7" s="1"/>
  <c r="F324" i="7"/>
  <c r="H324" i="7" s="1"/>
  <c r="F325" i="7"/>
  <c r="H325" i="7" s="1"/>
  <c r="F326" i="7"/>
  <c r="H326" i="7" s="1"/>
  <c r="F327" i="7"/>
  <c r="H327" i="7" s="1"/>
  <c r="F328" i="7"/>
  <c r="H328" i="7" s="1"/>
  <c r="F329" i="7"/>
  <c r="H329" i="7" s="1"/>
  <c r="F330" i="7"/>
  <c r="H330" i="7" s="1"/>
  <c r="F331" i="7"/>
  <c r="H331" i="7" s="1"/>
  <c r="F332" i="7"/>
  <c r="H332" i="7" s="1"/>
  <c r="F333" i="7"/>
  <c r="H333" i="7" s="1"/>
  <c r="F334" i="7"/>
  <c r="H334" i="7" s="1"/>
  <c r="F335" i="7"/>
  <c r="H335" i="7" s="1"/>
  <c r="F336" i="7"/>
  <c r="H336" i="7" s="1"/>
  <c r="F337" i="7"/>
  <c r="H337" i="7" s="1"/>
  <c r="F338" i="7"/>
  <c r="H338" i="7" s="1"/>
  <c r="F339" i="7"/>
  <c r="H339" i="7" s="1"/>
  <c r="F340" i="7"/>
  <c r="H340" i="7" s="1"/>
  <c r="F341" i="7"/>
  <c r="H341" i="7" s="1"/>
  <c r="F342" i="7"/>
  <c r="H342" i="7" s="1"/>
  <c r="F343" i="7"/>
  <c r="H343" i="7" s="1"/>
  <c r="F344" i="7"/>
  <c r="H344" i="7" s="1"/>
  <c r="F345" i="7"/>
  <c r="H345" i="7" s="1"/>
  <c r="F346" i="7"/>
  <c r="H346" i="7" s="1"/>
  <c r="F347" i="7"/>
  <c r="H347" i="7" s="1"/>
  <c r="F348" i="7"/>
  <c r="H348" i="7" s="1"/>
  <c r="F349" i="7"/>
  <c r="H349" i="7" s="1"/>
  <c r="F350" i="7"/>
  <c r="H350" i="7" s="1"/>
  <c r="F351" i="7"/>
  <c r="H351" i="7" s="1"/>
  <c r="F352" i="7"/>
  <c r="H352" i="7" s="1"/>
  <c r="F353" i="7"/>
  <c r="H353" i="7" s="1"/>
  <c r="F354" i="7"/>
  <c r="H354" i="7" s="1"/>
  <c r="F355" i="7"/>
  <c r="H355" i="7" s="1"/>
  <c r="F356" i="7"/>
  <c r="H356" i="7" s="1"/>
  <c r="F357" i="7"/>
  <c r="H357" i="7" s="1"/>
  <c r="F358" i="7"/>
  <c r="H358" i="7" s="1"/>
  <c r="F359" i="7"/>
  <c r="H359" i="7" s="1"/>
  <c r="F360" i="7"/>
  <c r="H360" i="7" s="1"/>
  <c r="F361" i="7"/>
  <c r="H361" i="7" s="1"/>
  <c r="F362" i="7"/>
  <c r="H362" i="7" s="1"/>
  <c r="F363" i="7"/>
  <c r="H363" i="7" s="1"/>
  <c r="F364" i="7"/>
  <c r="H364" i="7" s="1"/>
  <c r="F365" i="7"/>
  <c r="H365" i="7" s="1"/>
  <c r="F366" i="7"/>
  <c r="H366" i="7" s="1"/>
  <c r="F367" i="7"/>
  <c r="H367" i="7" s="1"/>
  <c r="F368" i="7"/>
  <c r="H368" i="7" s="1"/>
  <c r="F369" i="7"/>
  <c r="H369" i="7" s="1"/>
  <c r="F370" i="7"/>
  <c r="H370" i="7" s="1"/>
  <c r="F371" i="7"/>
  <c r="H371" i="7" s="1"/>
  <c r="F372" i="7"/>
  <c r="H372" i="7" s="1"/>
  <c r="F373" i="7"/>
  <c r="H373" i="7" s="1"/>
  <c r="F374" i="7"/>
  <c r="H374" i="7" s="1"/>
  <c r="F375" i="7"/>
  <c r="H375" i="7" s="1"/>
  <c r="F376" i="7"/>
  <c r="H376" i="7" s="1"/>
  <c r="F377" i="7"/>
  <c r="H377" i="7" s="1"/>
  <c r="F378" i="7"/>
  <c r="H378" i="7" s="1"/>
  <c r="F379" i="7"/>
  <c r="H379" i="7" s="1"/>
  <c r="F380" i="7"/>
  <c r="H380" i="7" s="1"/>
  <c r="F381" i="7"/>
  <c r="H381" i="7" s="1"/>
  <c r="F382" i="7"/>
  <c r="H382" i="7" s="1"/>
  <c r="F383" i="7"/>
  <c r="H383" i="7" s="1"/>
  <c r="F384" i="7"/>
  <c r="H384" i="7" s="1"/>
  <c r="F385" i="7"/>
  <c r="H385" i="7" s="1"/>
  <c r="F386" i="7"/>
  <c r="H386" i="7" s="1"/>
  <c r="F387" i="7"/>
  <c r="H387" i="7" s="1"/>
  <c r="F388" i="7"/>
  <c r="H388" i="7" s="1"/>
  <c r="F389" i="7"/>
  <c r="H389" i="7" s="1"/>
  <c r="F390" i="7"/>
  <c r="H390" i="7" s="1"/>
  <c r="F391" i="7"/>
  <c r="H391" i="7" s="1"/>
  <c r="F392" i="7"/>
  <c r="H392" i="7" s="1"/>
  <c r="F393" i="7"/>
  <c r="H393" i="7" s="1"/>
  <c r="F394" i="7"/>
  <c r="H394" i="7" s="1"/>
  <c r="F395" i="7"/>
  <c r="H395" i="7" s="1"/>
  <c r="F396" i="7"/>
  <c r="H396" i="7" s="1"/>
  <c r="F397" i="7"/>
  <c r="H397" i="7" s="1"/>
  <c r="F398" i="7"/>
  <c r="H398" i="7" s="1"/>
  <c r="F399" i="7"/>
  <c r="H399" i="7" s="1"/>
  <c r="F400" i="7"/>
  <c r="H400" i="7" s="1"/>
  <c r="F401" i="7"/>
  <c r="H401" i="7" s="1"/>
  <c r="F402" i="7"/>
  <c r="H402" i="7" s="1"/>
  <c r="F403" i="7"/>
  <c r="H403" i="7" s="1"/>
  <c r="F404" i="7"/>
  <c r="H404" i="7" s="1"/>
  <c r="F405" i="7"/>
  <c r="H405" i="7" s="1"/>
  <c r="F406" i="7"/>
  <c r="H406" i="7" s="1"/>
  <c r="F407" i="7"/>
  <c r="H407" i="7" s="1"/>
  <c r="F408" i="7"/>
  <c r="H408" i="7" s="1"/>
  <c r="F409" i="7"/>
  <c r="H409" i="7" s="1"/>
  <c r="F410" i="7"/>
  <c r="H410" i="7" s="1"/>
  <c r="F411" i="7"/>
  <c r="H411" i="7" s="1"/>
  <c r="F412" i="7"/>
  <c r="H412" i="7" s="1"/>
  <c r="F413" i="7"/>
  <c r="H413" i="7" s="1"/>
  <c r="F414" i="7"/>
  <c r="H414" i="7" s="1"/>
  <c r="F415" i="7"/>
  <c r="H415" i="7" s="1"/>
  <c r="F416" i="7"/>
  <c r="H416" i="7" s="1"/>
  <c r="F417" i="7"/>
  <c r="H417" i="7" s="1"/>
  <c r="F418" i="7"/>
  <c r="H418" i="7" s="1"/>
  <c r="F419" i="7"/>
  <c r="H419" i="7" s="1"/>
  <c r="F420" i="7"/>
  <c r="H420" i="7" s="1"/>
  <c r="F421" i="7"/>
  <c r="H421" i="7" s="1"/>
  <c r="F422" i="7"/>
  <c r="H422" i="7" s="1"/>
  <c r="F423" i="7"/>
  <c r="H423" i="7" s="1"/>
  <c r="F424" i="7"/>
  <c r="H424" i="7" s="1"/>
  <c r="F425" i="7"/>
  <c r="H425" i="7" s="1"/>
  <c r="F426" i="7"/>
  <c r="H426" i="7" s="1"/>
  <c r="F427" i="7"/>
  <c r="H427" i="7" s="1"/>
  <c r="F428" i="7"/>
  <c r="H428" i="7" s="1"/>
  <c r="F429" i="7"/>
  <c r="H429" i="7" s="1"/>
  <c r="F430" i="7"/>
  <c r="H430" i="7" s="1"/>
  <c r="F431" i="7"/>
  <c r="H431" i="7" s="1"/>
  <c r="F432" i="7"/>
  <c r="H432" i="7" s="1"/>
  <c r="F433" i="7"/>
  <c r="H433" i="7" s="1"/>
  <c r="F434" i="7"/>
  <c r="H434" i="7" s="1"/>
  <c r="F435" i="7"/>
  <c r="H435" i="7" s="1"/>
  <c r="F436" i="7"/>
  <c r="H436" i="7" s="1"/>
  <c r="F437" i="7"/>
  <c r="H437" i="7" s="1"/>
  <c r="F438" i="7"/>
  <c r="H438" i="7" s="1"/>
  <c r="F439" i="7"/>
  <c r="H439" i="7" s="1"/>
  <c r="F440" i="7"/>
  <c r="H440" i="7" s="1"/>
  <c r="F441" i="7"/>
  <c r="H441" i="7" s="1"/>
  <c r="F442" i="7"/>
  <c r="H442" i="7" s="1"/>
  <c r="F443" i="7"/>
  <c r="H443" i="7" s="1"/>
  <c r="F444" i="7"/>
  <c r="H444" i="7" s="1"/>
  <c r="F445" i="7"/>
  <c r="H445" i="7" s="1"/>
  <c r="F446" i="7"/>
  <c r="H446" i="7" s="1"/>
  <c r="F447" i="7"/>
  <c r="H447" i="7" s="1"/>
  <c r="F448" i="7"/>
  <c r="H448" i="7" s="1"/>
  <c r="F449" i="7"/>
  <c r="H449" i="7" s="1"/>
  <c r="F450" i="7"/>
  <c r="H450" i="7" s="1"/>
  <c r="F451" i="7"/>
  <c r="H451" i="7" s="1"/>
  <c r="F452" i="7"/>
  <c r="H452" i="7" s="1"/>
  <c r="F453" i="7"/>
  <c r="H453" i="7" s="1"/>
  <c r="F454" i="7"/>
  <c r="H454" i="7" s="1"/>
  <c r="F455" i="7"/>
  <c r="H455" i="7" s="1"/>
  <c r="F456" i="7"/>
  <c r="H456" i="7" s="1"/>
  <c r="F457" i="7"/>
  <c r="H457" i="7" s="1"/>
  <c r="F458" i="7"/>
  <c r="H458" i="7" s="1"/>
  <c r="F459" i="7"/>
  <c r="H459" i="7" s="1"/>
  <c r="F460" i="7"/>
  <c r="H460" i="7" s="1"/>
  <c r="F461" i="7"/>
  <c r="H461" i="7" s="1"/>
  <c r="F462" i="7"/>
  <c r="H462" i="7" s="1"/>
  <c r="F463" i="7"/>
  <c r="H463" i="7" s="1"/>
  <c r="F464" i="7"/>
  <c r="H464" i="7" s="1"/>
  <c r="F465" i="7"/>
  <c r="H465" i="7" s="1"/>
  <c r="F466" i="7"/>
  <c r="H466" i="7" s="1"/>
  <c r="F467" i="7"/>
  <c r="H467" i="7" s="1"/>
  <c r="F468" i="7"/>
  <c r="H468" i="7" s="1"/>
  <c r="F469" i="7"/>
  <c r="H469" i="7" s="1"/>
  <c r="F470" i="7"/>
  <c r="H470" i="7" s="1"/>
  <c r="F471" i="7"/>
  <c r="H471" i="7" s="1"/>
  <c r="F472" i="7"/>
  <c r="H472" i="7" s="1"/>
  <c r="F473" i="7"/>
  <c r="H473" i="7" s="1"/>
  <c r="F474" i="7"/>
  <c r="H474" i="7" s="1"/>
  <c r="F475" i="7"/>
  <c r="H475" i="7" s="1"/>
  <c r="F476" i="7"/>
  <c r="H476" i="7" s="1"/>
  <c r="F477" i="7"/>
  <c r="H477" i="7" s="1"/>
  <c r="F478" i="7"/>
  <c r="H478" i="7" s="1"/>
  <c r="F479" i="7"/>
  <c r="H479" i="7" s="1"/>
  <c r="F480" i="7"/>
  <c r="H480" i="7" s="1"/>
  <c r="F481" i="7"/>
  <c r="H481" i="7" s="1"/>
  <c r="F482" i="7"/>
  <c r="H482" i="7" s="1"/>
  <c r="F483" i="7"/>
  <c r="H483" i="7" s="1"/>
  <c r="F484" i="7"/>
  <c r="H484" i="7" s="1"/>
  <c r="F485" i="7"/>
  <c r="H485" i="7" s="1"/>
  <c r="F486" i="7"/>
  <c r="H486" i="7" s="1"/>
  <c r="F487" i="7"/>
  <c r="H487" i="7" s="1"/>
  <c r="F488" i="7"/>
  <c r="H488" i="7" s="1"/>
  <c r="F489" i="7"/>
  <c r="H489" i="7" s="1"/>
  <c r="F490" i="7"/>
  <c r="H490" i="7" s="1"/>
  <c r="F491" i="7"/>
  <c r="H491" i="7" s="1"/>
  <c r="F492" i="7"/>
  <c r="H492" i="7" s="1"/>
  <c r="F493" i="7"/>
  <c r="H493" i="7" s="1"/>
  <c r="F494" i="7"/>
  <c r="H494" i="7" s="1"/>
  <c r="F495" i="7"/>
  <c r="H495" i="7" s="1"/>
  <c r="F496" i="7"/>
  <c r="H496" i="7" s="1"/>
  <c r="F497" i="7"/>
  <c r="H497" i="7" s="1"/>
  <c r="F498" i="7"/>
  <c r="H498" i="7" s="1"/>
  <c r="F499" i="7"/>
  <c r="H499" i="7" s="1"/>
  <c r="F500" i="7"/>
  <c r="H500" i="7" s="1"/>
  <c r="F501" i="7"/>
  <c r="H501" i="7" s="1"/>
  <c r="F502" i="7"/>
  <c r="H502" i="7" s="1"/>
  <c r="F503" i="7"/>
  <c r="H503" i="7" s="1"/>
  <c r="F504" i="7"/>
  <c r="H504" i="7" s="1"/>
  <c r="F505" i="7"/>
  <c r="H505" i="7" s="1"/>
  <c r="F506" i="7"/>
  <c r="H506" i="7" s="1"/>
  <c r="F507" i="7"/>
  <c r="H507" i="7" s="1"/>
  <c r="F508" i="7"/>
  <c r="H508" i="7" s="1"/>
  <c r="F509" i="7"/>
  <c r="H509" i="7" s="1"/>
  <c r="F510" i="7"/>
  <c r="H510" i="7" s="1"/>
  <c r="F511" i="7"/>
  <c r="H511" i="7" s="1"/>
  <c r="F512" i="7"/>
  <c r="H512" i="7" s="1"/>
  <c r="F513" i="7"/>
  <c r="H513" i="7" s="1"/>
  <c r="F514" i="7"/>
  <c r="H514" i="7" s="1"/>
  <c r="F515" i="7"/>
  <c r="H515" i="7" s="1"/>
  <c r="F516" i="7"/>
  <c r="H516" i="7" s="1"/>
  <c r="F517" i="7"/>
  <c r="H517" i="7" s="1"/>
  <c r="F518" i="7"/>
  <c r="H518" i="7" s="1"/>
  <c r="F519" i="7"/>
  <c r="H519" i="7" s="1"/>
  <c r="F520" i="7"/>
  <c r="H520" i="7" s="1"/>
  <c r="F521" i="7"/>
  <c r="H521" i="7" s="1"/>
  <c r="F522" i="7"/>
  <c r="H522" i="7" s="1"/>
  <c r="F523" i="7"/>
  <c r="H523" i="7" s="1"/>
  <c r="F524" i="7"/>
  <c r="H524" i="7" s="1"/>
  <c r="F525" i="7"/>
  <c r="H525" i="7" s="1"/>
  <c r="F526" i="7"/>
  <c r="H526" i="7" s="1"/>
  <c r="F527" i="7"/>
  <c r="H527" i="7" s="1"/>
  <c r="F528" i="7"/>
  <c r="H528" i="7" s="1"/>
  <c r="F529" i="7"/>
  <c r="H529" i="7" s="1"/>
  <c r="F530" i="7"/>
  <c r="H530" i="7" s="1"/>
  <c r="F531" i="7"/>
  <c r="H531" i="7" s="1"/>
  <c r="F532" i="7"/>
  <c r="H532" i="7" s="1"/>
  <c r="F533" i="7"/>
  <c r="H533" i="7" s="1"/>
  <c r="F534" i="7"/>
  <c r="H534" i="7" s="1"/>
  <c r="F535" i="7"/>
  <c r="H535" i="7" s="1"/>
  <c r="F536" i="7"/>
  <c r="H536" i="7" s="1"/>
  <c r="F537" i="7"/>
  <c r="H537" i="7" s="1"/>
  <c r="F538" i="7"/>
  <c r="H538" i="7" s="1"/>
  <c r="F539" i="7"/>
  <c r="H539" i="7" s="1"/>
  <c r="F540" i="7"/>
  <c r="H540" i="7" s="1"/>
  <c r="F541" i="7"/>
  <c r="H541" i="7" s="1"/>
  <c r="F542" i="7"/>
  <c r="H542" i="7" s="1"/>
  <c r="F543" i="7"/>
  <c r="H543" i="7" s="1"/>
  <c r="F544" i="7"/>
  <c r="H544" i="7" s="1"/>
  <c r="F545" i="7"/>
  <c r="H545" i="7" s="1"/>
  <c r="F546" i="7"/>
  <c r="H546" i="7" s="1"/>
  <c r="F547" i="7"/>
  <c r="H547" i="7" s="1"/>
  <c r="F548" i="7"/>
  <c r="H548" i="7" s="1"/>
  <c r="F549" i="7"/>
  <c r="H549" i="7" s="1"/>
  <c r="F550" i="7"/>
  <c r="H550" i="7" s="1"/>
  <c r="F551" i="7"/>
  <c r="H551" i="7" s="1"/>
  <c r="F552" i="7"/>
  <c r="H552" i="7" s="1"/>
  <c r="F553" i="7"/>
  <c r="H553" i="7" s="1"/>
  <c r="F554" i="7"/>
  <c r="H554" i="7" s="1"/>
  <c r="F555" i="7"/>
  <c r="H555" i="7" s="1"/>
  <c r="F556" i="7"/>
  <c r="H556" i="7" s="1"/>
  <c r="F557" i="7"/>
  <c r="H557" i="7" s="1"/>
  <c r="F558" i="7"/>
  <c r="H558" i="7" s="1"/>
  <c r="F559" i="7"/>
  <c r="H559" i="7" s="1"/>
  <c r="F560" i="7"/>
  <c r="H560" i="7" s="1"/>
  <c r="F561" i="7"/>
  <c r="H561" i="7" s="1"/>
  <c r="F562" i="7"/>
  <c r="H562" i="7" s="1"/>
  <c r="F563" i="7"/>
  <c r="H563" i="7" s="1"/>
  <c r="F564" i="7"/>
  <c r="H564" i="7" s="1"/>
  <c r="F565" i="7"/>
  <c r="H565" i="7" s="1"/>
  <c r="F566" i="7"/>
  <c r="H566" i="7" s="1"/>
  <c r="F567" i="7"/>
  <c r="H567" i="7" s="1"/>
  <c r="F568" i="7"/>
  <c r="H568" i="7" s="1"/>
  <c r="F569" i="7"/>
  <c r="H569" i="7" s="1"/>
  <c r="F570" i="7"/>
  <c r="H570" i="7" s="1"/>
  <c r="F571" i="7"/>
  <c r="H571" i="7" s="1"/>
  <c r="F572" i="7"/>
  <c r="H572" i="7" s="1"/>
  <c r="F573" i="7"/>
  <c r="H573" i="7" s="1"/>
  <c r="F574" i="7"/>
  <c r="H574" i="7" s="1"/>
  <c r="F575" i="7"/>
  <c r="H575" i="7" s="1"/>
  <c r="F576" i="7"/>
  <c r="H576" i="7" s="1"/>
  <c r="F577" i="7"/>
  <c r="H577" i="7" s="1"/>
  <c r="F578" i="7"/>
  <c r="H578" i="7" s="1"/>
  <c r="F579" i="7"/>
  <c r="H579" i="7" s="1"/>
  <c r="F580" i="7"/>
  <c r="H580" i="7" s="1"/>
  <c r="F581" i="7"/>
  <c r="H581" i="7" s="1"/>
  <c r="F582" i="7"/>
  <c r="H582" i="7" s="1"/>
  <c r="F583" i="7"/>
  <c r="H583" i="7" s="1"/>
  <c r="F584" i="7"/>
  <c r="H584" i="7" s="1"/>
  <c r="F585" i="7"/>
  <c r="H585" i="7" s="1"/>
  <c r="F586" i="7"/>
  <c r="H586" i="7" s="1"/>
  <c r="F288" i="7"/>
  <c r="H288" i="7" s="1"/>
  <c r="F9" i="10" l="1"/>
  <c r="G8" i="9"/>
  <c r="F12" i="9"/>
  <c r="D24" i="9"/>
  <c r="G16" i="9"/>
  <c r="F23" i="9"/>
  <c r="F24" i="9"/>
  <c r="D25" i="9"/>
  <c r="F25" i="9"/>
  <c r="D8" i="9"/>
  <c r="F14" i="9"/>
  <c r="G23" i="9"/>
  <c r="F10" i="9"/>
  <c r="G6" i="9"/>
  <c r="F27" i="9"/>
  <c r="F20" i="9"/>
  <c r="G21" i="9"/>
  <c r="F11" i="9"/>
  <c r="G4" i="9"/>
  <c r="F26" i="9"/>
  <c r="G11" i="9"/>
  <c r="D18" i="9"/>
  <c r="F4" i="9"/>
  <c r="F16" i="9"/>
  <c r="F7" i="9"/>
  <c r="D19" i="9"/>
  <c r="D13" i="9"/>
  <c r="D11" i="9"/>
  <c r="F19" i="9"/>
  <c r="F9" i="9"/>
  <c r="D23" i="9"/>
  <c r="D15" i="9"/>
  <c r="D14" i="9"/>
  <c r="F22" i="9"/>
  <c r="D10" i="9"/>
  <c r="G29" i="9"/>
  <c r="F29" i="9"/>
  <c r="G3" i="9"/>
  <c r="D5" i="9"/>
  <c r="G10" i="9"/>
  <c r="F13" i="9"/>
  <c r="D16" i="9"/>
  <c r="G15" i="9"/>
  <c r="F15" i="9"/>
  <c r="G17" i="9"/>
  <c r="F6" i="9"/>
  <c r="G25" i="9"/>
  <c r="D27" i="9"/>
  <c r="D26" i="9"/>
  <c r="D6" i="9"/>
  <c r="G9" i="9"/>
  <c r="D9" i="9"/>
  <c r="F3" i="9"/>
  <c r="G19" i="9"/>
  <c r="D28" i="9"/>
  <c r="D20" i="9"/>
  <c r="G18" i="9"/>
  <c r="F28" i="9"/>
  <c r="G13" i="9"/>
  <c r="D21" i="9"/>
  <c r="D12" i="9"/>
  <c r="G26" i="9"/>
  <c r="G28" i="9"/>
  <c r="D7" i="9"/>
  <c r="D22" i="9"/>
  <c r="G7" i="9"/>
  <c r="G12" i="9"/>
  <c r="D3" i="9"/>
  <c r="D4" i="9"/>
  <c r="G5" i="9"/>
  <c r="F5" i="9"/>
  <c r="F17" i="9"/>
  <c r="G14" i="9"/>
  <c r="F8" i="9"/>
  <c r="G22" i="9"/>
  <c r="F18" i="9"/>
  <c r="G24" i="9"/>
  <c r="D17" i="9"/>
  <c r="G20" i="9"/>
  <c r="F21" i="9"/>
  <c r="E26" i="9"/>
  <c r="E17" i="9"/>
  <c r="E9" i="9"/>
  <c r="E7" i="9"/>
  <c r="E27" i="9"/>
  <c r="E8" i="9"/>
  <c r="E25" i="9"/>
  <c r="E28" i="9"/>
  <c r="E3" i="9"/>
  <c r="E15" i="9"/>
  <c r="E29" i="9"/>
  <c r="E18" i="9"/>
  <c r="E5" i="9"/>
  <c r="E24" i="9"/>
  <c r="E23" i="9"/>
  <c r="E13" i="9"/>
  <c r="E6" i="9"/>
  <c r="E4" i="9"/>
  <c r="E14" i="9"/>
  <c r="E11" i="9"/>
  <c r="E20" i="9"/>
  <c r="E10" i="9"/>
  <c r="E21" i="9"/>
  <c r="E16" i="9"/>
  <c r="E12" i="9"/>
  <c r="E19" i="9"/>
  <c r="E22" i="9"/>
  <c r="D8" i="10" l="1"/>
  <c r="F8" i="10" s="1"/>
  <c r="H3" i="9"/>
  <c r="H5" i="9"/>
  <c r="H9" i="9"/>
  <c r="H13" i="9"/>
  <c r="H17" i="9"/>
  <c r="H21" i="9"/>
  <c r="H25" i="9"/>
  <c r="H29" i="9"/>
  <c r="H6" i="9"/>
  <c r="H10" i="9"/>
  <c r="H14" i="9"/>
  <c r="H18" i="9"/>
  <c r="H22" i="9"/>
  <c r="H26" i="9"/>
  <c r="F11" i="10"/>
  <c r="H7" i="9"/>
  <c r="H11" i="9"/>
  <c r="H15" i="9"/>
  <c r="H19" i="9"/>
  <c r="H23" i="9"/>
  <c r="H27" i="9"/>
  <c r="F12" i="10"/>
  <c r="H4" i="9"/>
  <c r="H8" i="9"/>
  <c r="H12" i="9"/>
  <c r="H16" i="9"/>
  <c r="H20" i="9"/>
  <c r="H24" i="9"/>
  <c r="H28" i="9"/>
  <c r="F13" i="10"/>
  <c r="H726" i="6"/>
  <c r="F14" i="10" l="1"/>
  <c r="F21" i="10" s="1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1" i="6" l="1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750" i="6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750" i="1"/>
  <c r="H750" i="1" s="1"/>
</calcChain>
</file>

<file path=xl/sharedStrings.xml><?xml version="1.0" encoding="utf-8"?>
<sst xmlns="http://schemas.openxmlformats.org/spreadsheetml/2006/main" count="4433" uniqueCount="120">
  <si>
    <t>تاریخ</t>
  </si>
  <si>
    <t>CDN/GJ</t>
  </si>
  <si>
    <t>usd / cad</t>
  </si>
  <si>
    <t>تاریخ شمسی</t>
  </si>
  <si>
    <t>تاریخ میلادی</t>
  </si>
  <si>
    <t>ماه</t>
  </si>
  <si>
    <t>سال</t>
  </si>
  <si>
    <t>Row Labels</t>
  </si>
  <si>
    <t>Grand Total</t>
  </si>
  <si>
    <t>CA/m3</t>
  </si>
  <si>
    <t>$/m3</t>
  </si>
  <si>
    <t>Average of $/m3</t>
  </si>
  <si>
    <t>3-خرداد</t>
  </si>
  <si>
    <t>2-اردیبهشت</t>
  </si>
  <si>
    <t>1-فروردین</t>
  </si>
  <si>
    <t>12-اسفند</t>
  </si>
  <si>
    <t>11-بهمن</t>
  </si>
  <si>
    <t>10-دی</t>
  </si>
  <si>
    <t>9-آذر</t>
  </si>
  <si>
    <t>8-آبان</t>
  </si>
  <si>
    <t>7-مهر</t>
  </si>
  <si>
    <t>6-شهریور</t>
  </si>
  <si>
    <t>5-مرداد</t>
  </si>
  <si>
    <t>4-تیر</t>
  </si>
  <si>
    <t>https://www.investing.com/currencies/usd-cad-historical-data</t>
  </si>
  <si>
    <t>https://www.theice.com/marketdata/reports/253</t>
  </si>
  <si>
    <t>date</t>
  </si>
  <si>
    <t>TTF (Euro / MWH)</t>
  </si>
  <si>
    <t>Euro / USD</t>
  </si>
  <si>
    <t>31/1/2020</t>
  </si>
  <si>
    <t>30/1/2020</t>
  </si>
  <si>
    <t>29/1/2020</t>
  </si>
  <si>
    <t>28/1/2020</t>
  </si>
  <si>
    <t>27/1/2020</t>
  </si>
  <si>
    <t>24/1/2020</t>
  </si>
  <si>
    <t>23/1/2020</t>
  </si>
  <si>
    <t>22/1/2020</t>
  </si>
  <si>
    <t>21/1/2020</t>
  </si>
  <si>
    <t>20/1/2020</t>
  </si>
  <si>
    <t>17/1/2020</t>
  </si>
  <si>
    <t>16/1/2020</t>
  </si>
  <si>
    <t>15/1/2020</t>
  </si>
  <si>
    <t>14/1/2020</t>
  </si>
  <si>
    <t>13/1/2020</t>
  </si>
  <si>
    <t>TTF (Euro / m3)</t>
  </si>
  <si>
    <t>https://www.powernext.com/spot-market-data</t>
  </si>
  <si>
    <t>GBP / USD</t>
  </si>
  <si>
    <t>https://www.erce.energy/graph/uk-natural-gas-nbp-spot-price</t>
  </si>
  <si>
    <t>نرخ (p/therm)</t>
  </si>
  <si>
    <t>NBP (P/m3)</t>
  </si>
  <si>
    <t>NBP ($/m3)</t>
  </si>
  <si>
    <t>https://www.investing.com/currencies/gbp-usd-historical-data</t>
  </si>
  <si>
    <t>اردیبهشت-2</t>
  </si>
  <si>
    <t>بهمن-11</t>
  </si>
  <si>
    <t>آبان-8</t>
  </si>
  <si>
    <t>Average of NBP ($/m3)</t>
  </si>
  <si>
    <t xml:space="preserve">سال </t>
  </si>
  <si>
    <t>https://www.eia.gov/dnav/ng/NG_PRI_FUT_S1_D.htm</t>
  </si>
  <si>
    <t>هنری هاب آمریکا
($/ MBTU)</t>
  </si>
  <si>
    <t>Henry Hub
($/ m3)</t>
  </si>
  <si>
    <t>Average of Henry Hub</t>
  </si>
  <si>
    <t>Alberta</t>
  </si>
  <si>
    <t>TTF</t>
  </si>
  <si>
    <t>NBP</t>
  </si>
  <si>
    <t>Henry Hub</t>
  </si>
  <si>
    <t>شرح</t>
  </si>
  <si>
    <t>نرخ- دلار در  متر مکعب</t>
  </si>
  <si>
    <t>وزن</t>
  </si>
  <si>
    <t>نرخ گاز</t>
  </si>
  <si>
    <t>داخلی</t>
  </si>
  <si>
    <t>صادراتی</t>
  </si>
  <si>
    <t>وارداتی</t>
  </si>
  <si>
    <t>هنری هاب</t>
  </si>
  <si>
    <t>البرتا</t>
  </si>
  <si>
    <t>تی تی اف</t>
  </si>
  <si>
    <t>ان بی پی</t>
  </si>
  <si>
    <t>نرخ گاز طبیعی(دلار در متر مکعب)</t>
  </si>
  <si>
    <t>برآورد نرخ گاز داخلی، وارداتی و صادراتی</t>
  </si>
  <si>
    <t>نرخ نفت</t>
  </si>
  <si>
    <t>ضریب</t>
  </si>
  <si>
    <t>نرخ گاز (دلار بر میلیون بی تی یو)</t>
  </si>
  <si>
    <t>نرخ گاز (دلار در متر مکعب)</t>
  </si>
  <si>
    <t>نرخ صادرات</t>
  </si>
  <si>
    <t>نرخ واردات</t>
  </si>
  <si>
    <t>نرخ دخلی</t>
  </si>
  <si>
    <t>-</t>
  </si>
  <si>
    <t>https://www.investing.com/currencies/eur-usd-historical-data</t>
  </si>
  <si>
    <t>میانگین</t>
  </si>
  <si>
    <t>https://www.barchart.com/futures/quotes/TG*1</t>
  </si>
  <si>
    <t>تاریخ2</t>
  </si>
  <si>
    <t>1399/7/1</t>
  </si>
  <si>
    <t>1399/7/2</t>
  </si>
  <si>
    <t>1399/7/3</t>
  </si>
  <si>
    <t>1399/7/4</t>
  </si>
  <si>
    <t>1399/7/5</t>
  </si>
  <si>
    <t>1399/7/6</t>
  </si>
  <si>
    <t>1399/7/7</t>
  </si>
  <si>
    <t>1399/7/8</t>
  </si>
  <si>
    <t>1399/7/9</t>
  </si>
  <si>
    <t>1399/7/10</t>
  </si>
  <si>
    <t>1399/7/11</t>
  </si>
  <si>
    <t>1399/7/12</t>
  </si>
  <si>
    <t>1399/7/13</t>
  </si>
  <si>
    <t>1399/7/14</t>
  </si>
  <si>
    <t>1399/7/15</t>
  </si>
  <si>
    <t>1399/7/16</t>
  </si>
  <si>
    <t>1399/7/17</t>
  </si>
  <si>
    <t>1399/7/18</t>
  </si>
  <si>
    <t>1399/7/19</t>
  </si>
  <si>
    <t>1399/7/20</t>
  </si>
  <si>
    <t>1399/7/21</t>
  </si>
  <si>
    <t>1399/7/22</t>
  </si>
  <si>
    <t>1399/7/23</t>
  </si>
  <si>
    <t>1399/7/24</t>
  </si>
  <si>
    <t>1399/7/25</t>
  </si>
  <si>
    <t>1399/7/26</t>
  </si>
  <si>
    <t>1399/7/27</t>
  </si>
  <si>
    <t>1399/7/28</t>
  </si>
  <si>
    <t>1399/7/29</t>
  </si>
  <si>
    <t>1399/7/30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</si>
</sst>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mmm\ dd\,\ yyyy"/>
    <numFmt numFmtId="167" formatCode="0.0%"/>
    <numFmt numFmtId="168" formatCode="[$-1020000]B1d\ mmmm\ yyyy;@"/>
    <numFmt numFmtId="169" formatCode="[$-160429]yyyy/mm/dd;@"/>
  </numFmts>
  <fonts count="1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name val="B Nazanin"/>
      <charset val="178"/>
    </font>
    <font>
      <u/>
      <sz val="11"/>
      <color theme="10"/>
      <name val="Calibri"/>
      <family val="2"/>
      <charset val="178"/>
      <scheme val="minor"/>
    </font>
    <font>
      <sz val="11"/>
      <color theme="1"/>
      <name val="B Mitra"/>
      <charset val="178"/>
    </font>
    <font>
      <b/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Mitra"/>
      <charset val="178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3" fillId="2" borderId="0" xfId="0" applyFont="1" applyFill="1"/>
    <xf numFmtId="0" fontId="2" fillId="2" borderId="0" xfId="1" applyFont="1" applyFill="1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NumberFormat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/>
    <xf numFmtId="165" fontId="2" fillId="2" borderId="0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/>
    </xf>
    <xf numFmtId="0" fontId="4" fillId="2" borderId="0" xfId="3" applyFill="1"/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3"/>
    <xf numFmtId="0" fontId="0" fillId="0" borderId="1" xfId="0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  <xf numFmtId="0" fontId="4" fillId="2" borderId="0" xfId="3" applyFill="1" applyAlignment="1">
      <alignment horizontal="center"/>
    </xf>
    <xf numFmtId="0" fontId="2" fillId="4" borderId="0" xfId="0" applyFont="1" applyFill="1"/>
    <xf numFmtId="165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/>
    </xf>
    <xf numFmtId="0" fontId="2" fillId="6" borderId="0" xfId="0" applyFont="1" applyFill="1"/>
    <xf numFmtId="165" fontId="2" fillId="6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4" fontId="8" fillId="2" borderId="3" xfId="1" applyNumberFormat="1" applyFont="1" applyFill="1" applyBorder="1" applyAlignment="1">
      <alignment horizontal="center" vertical="center"/>
    </xf>
    <xf numFmtId="167" fontId="8" fillId="2" borderId="3" xfId="2" applyNumberFormat="1" applyFont="1" applyFill="1" applyBorder="1" applyAlignment="1">
      <alignment horizontal="center" vertical="center"/>
    </xf>
    <xf numFmtId="164" fontId="10" fillId="7" borderId="3" xfId="1" applyNumberFormat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164" fontId="12" fillId="0" borderId="9" xfId="2" applyNumberFormat="1" applyFont="1" applyBorder="1" applyAlignment="1">
      <alignment horizontal="center"/>
    </xf>
    <xf numFmtId="0" fontId="12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165" fontId="12" fillId="0" borderId="13" xfId="1" applyNumberFormat="1" applyFont="1" applyBorder="1" applyAlignment="1">
      <alignment horizontal="center"/>
    </xf>
    <xf numFmtId="0" fontId="4" fillId="0" borderId="0" xfId="3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68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  <xf numFmtId="169" fontId="2" fillId="2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Percent 2" xfId="2" xr:uid="{00000000-0005-0000-0000-000003000000}"/>
  </cellStyles>
  <dxfs count="3">
    <dxf>
      <numFmt numFmtId="164" formatCode="0.000"/>
    </dxf>
    <dxf>
      <numFmt numFmtId="170" formatCode="mm/dd/yyyy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[نرخ گاز 1.xlsx]Alberta!PivotTable5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Alberta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Alberta!$T$729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Alberta!$S$730:$S$786</c:f>
              <c:multiLvlStrCache>
                <c:ptCount val="51"/>
                <c:lvl>
                  <c:pt idx="0">
                    <c:v>1-فروردین</c:v>
                  </c:pt>
                  <c:pt idx="1">
                    <c:v>2-اردیبهشت</c:v>
                  </c:pt>
                  <c:pt idx="2">
                    <c:v>3-خرداد</c:v>
                  </c:pt>
                  <c:pt idx="3">
                    <c:v>4-تیر</c:v>
                  </c:pt>
                  <c:pt idx="4">
                    <c:v>5-مرداد</c:v>
                  </c:pt>
                  <c:pt idx="5">
                    <c:v>6-شهریور</c:v>
                  </c:pt>
                  <c:pt idx="6">
                    <c:v>7-مهر</c:v>
                  </c:pt>
                  <c:pt idx="7">
                    <c:v>8-آبان</c:v>
                  </c:pt>
                  <c:pt idx="8">
                    <c:v>9-آذر</c:v>
                  </c:pt>
                  <c:pt idx="9">
                    <c:v>10-دی</c:v>
                  </c:pt>
                  <c:pt idx="10">
                    <c:v>11-بهمن</c:v>
                  </c:pt>
                  <c:pt idx="11">
                    <c:v>12-اسفند</c:v>
                  </c:pt>
                  <c:pt idx="12">
                    <c:v>1-فروردین</c:v>
                  </c:pt>
                  <c:pt idx="13">
                    <c:v>2-اردیبهشت</c:v>
                  </c:pt>
                  <c:pt idx="14">
                    <c:v>3-خرداد</c:v>
                  </c:pt>
                  <c:pt idx="15">
                    <c:v>4-تیر</c:v>
                  </c:pt>
                  <c:pt idx="16">
                    <c:v>5-مرداد</c:v>
                  </c:pt>
                  <c:pt idx="17">
                    <c:v>6-شهریور</c:v>
                  </c:pt>
                  <c:pt idx="18">
                    <c:v>7-مهر</c:v>
                  </c:pt>
                  <c:pt idx="19">
                    <c:v>8-آبان</c:v>
                  </c:pt>
                  <c:pt idx="20">
                    <c:v>9-آذر</c:v>
                  </c:pt>
                  <c:pt idx="21">
                    <c:v>10-دی</c:v>
                  </c:pt>
                  <c:pt idx="22">
                    <c:v>11-بهمن</c:v>
                  </c:pt>
                  <c:pt idx="23">
                    <c:v>12-اسفند</c:v>
                  </c:pt>
                  <c:pt idx="24">
                    <c:v>1-فروردین</c:v>
                  </c:pt>
                  <c:pt idx="25">
                    <c:v>2-اردیبهشت</c:v>
                  </c:pt>
                  <c:pt idx="26">
                    <c:v>3-خرداد</c:v>
                  </c:pt>
                  <c:pt idx="27">
                    <c:v>4-تیر</c:v>
                  </c:pt>
                  <c:pt idx="28">
                    <c:v>5-مرداد</c:v>
                  </c:pt>
                  <c:pt idx="29">
                    <c:v>6-شهریور</c:v>
                  </c:pt>
                  <c:pt idx="30">
                    <c:v>7-مهر</c:v>
                  </c:pt>
                  <c:pt idx="31">
                    <c:v>8-آبان</c:v>
                  </c:pt>
                  <c:pt idx="32">
                    <c:v>9-آذر</c:v>
                  </c:pt>
                  <c:pt idx="33">
                    <c:v>10-دی</c:v>
                  </c:pt>
                  <c:pt idx="34">
                    <c:v>11-بهمن</c:v>
                  </c:pt>
                  <c:pt idx="35">
                    <c:v>12-اسفند</c:v>
                  </c:pt>
                  <c:pt idx="36">
                    <c:v>1-فروردین</c:v>
                  </c:pt>
                  <c:pt idx="37">
                    <c:v>2-اردیبهشت</c:v>
                  </c:pt>
                  <c:pt idx="38">
                    <c:v>3-خرداد</c:v>
                  </c:pt>
                  <c:pt idx="39">
                    <c:v>1-فروردین</c:v>
                  </c:pt>
                  <c:pt idx="40">
                    <c:v>2-اردیبهشت</c:v>
                  </c:pt>
                  <c:pt idx="41">
                    <c:v>3-خرداد</c:v>
                  </c:pt>
                  <c:pt idx="42">
                    <c:v>4-تیر</c:v>
                  </c:pt>
                  <c:pt idx="43">
                    <c:v>5-مرداد</c:v>
                  </c:pt>
                  <c:pt idx="44">
                    <c:v>6-شهریور</c:v>
                  </c:pt>
                  <c:pt idx="45">
                    <c:v>7-مهر</c:v>
                  </c:pt>
                  <c:pt idx="46">
                    <c:v>8-آبان</c:v>
                  </c:pt>
                  <c:pt idx="47">
                    <c:v>9-آذر</c:v>
                  </c:pt>
                  <c:pt idx="48">
                    <c:v>10-دی</c:v>
                  </c:pt>
                  <c:pt idx="49">
                    <c:v>11-بهمن</c:v>
                  </c:pt>
                  <c:pt idx="50">
                    <c:v>12-اسفند</c:v>
                  </c:pt>
                </c:lvl>
                <c:lvl>
                  <c:pt idx="0">
                    <c:v>1397</c:v>
                  </c:pt>
                  <c:pt idx="12">
                    <c:v>1398</c:v>
                  </c:pt>
                  <c:pt idx="24">
                    <c:v>1399</c:v>
                  </c:pt>
                  <c:pt idx="36">
                    <c:v>1401</c:v>
                  </c:pt>
                  <c:pt idx="39">
                    <c:v>1400</c:v>
                  </c:pt>
                </c:lvl>
              </c:multiLvlStrCache>
            </c:multiLvlStrRef>
          </c:cat>
          <c:val>
            <c:numRef>
              <c:f>Alberta!$T$730:$T$786</c:f>
              <c:numCache>
                <c:formatCode>General</c:formatCode>
                <c:ptCount val="51"/>
                <c:pt idx="0">
                  <c:v>4.737618131708294E-2</c:v>
                </c:pt>
                <c:pt idx="1">
                  <c:v>2.9471610615670635E-2</c:v>
                </c:pt>
                <c:pt idx="2">
                  <c:v>2.9561718839196657E-2</c:v>
                </c:pt>
                <c:pt idx="3">
                  <c:v>3.8410962934200057E-2</c:v>
                </c:pt>
                <c:pt idx="4">
                  <c:v>3.7383588821634464E-2</c:v>
                </c:pt>
                <c:pt idx="5">
                  <c:v>3.3941772049711001E-2</c:v>
                </c:pt>
                <c:pt idx="6">
                  <c:v>4.6820402984124848E-2</c:v>
                </c:pt>
                <c:pt idx="7">
                  <c:v>4.9746202705921679E-2</c:v>
                </c:pt>
                <c:pt idx="8">
                  <c:v>5.0434999523899397E-2</c:v>
                </c:pt>
                <c:pt idx="9">
                  <c:v>5.2972294265933528E-2</c:v>
                </c:pt>
                <c:pt idx="10">
                  <c:v>6.1811641641821409E-2</c:v>
                </c:pt>
                <c:pt idx="11">
                  <c:v>6.8268316212187916E-2</c:v>
                </c:pt>
                <c:pt idx="12">
                  <c:v>4.1801740423646143E-2</c:v>
                </c:pt>
                <c:pt idx="13">
                  <c:v>3.9881402618024184E-2</c:v>
                </c:pt>
                <c:pt idx="14">
                  <c:v>2.5872564256404097E-2</c:v>
                </c:pt>
                <c:pt idx="15">
                  <c:v>2.942232124170446E-2</c:v>
                </c:pt>
                <c:pt idx="16">
                  <c:v>3.3632796953628988E-2</c:v>
                </c:pt>
                <c:pt idx="17">
                  <c:v>2.591789713821847E-2</c:v>
                </c:pt>
                <c:pt idx="18">
                  <c:v>4.625962315100858E-2</c:v>
                </c:pt>
                <c:pt idx="19">
                  <c:v>6.8102648283152586E-2</c:v>
                </c:pt>
                <c:pt idx="20">
                  <c:v>7.2827580818064161E-2</c:v>
                </c:pt>
                <c:pt idx="21">
                  <c:v>7.0457970244741902E-2</c:v>
                </c:pt>
                <c:pt idx="22">
                  <c:v>6.1599655306984309E-2</c:v>
                </c:pt>
                <c:pt idx="23">
                  <c:v>5.2440713248014491E-2</c:v>
                </c:pt>
                <c:pt idx="24">
                  <c:v>4.8966350529471916E-2</c:v>
                </c:pt>
                <c:pt idx="25">
                  <c:v>5.1255785729724182E-2</c:v>
                </c:pt>
                <c:pt idx="26">
                  <c:v>5.3048419162829825E-2</c:v>
                </c:pt>
                <c:pt idx="27">
                  <c:v>5.2153844661121641E-2</c:v>
                </c:pt>
                <c:pt idx="28">
                  <c:v>5.773489754662401E-2</c:v>
                </c:pt>
                <c:pt idx="29">
                  <c:v>6.5794105932092714E-2</c:v>
                </c:pt>
                <c:pt idx="30">
                  <c:v>6.0498887961151881E-2</c:v>
                </c:pt>
                <c:pt idx="31">
                  <c:v>8.1308879686938978E-2</c:v>
                </c:pt>
                <c:pt idx="32">
                  <c:v>8.0972854050694459E-2</c:v>
                </c:pt>
                <c:pt idx="33">
                  <c:v>7.8945764524993231E-2</c:v>
                </c:pt>
                <c:pt idx="34">
                  <c:v>9.4432843977072245E-2</c:v>
                </c:pt>
                <c:pt idx="35">
                  <c:v>8.861648177786341E-2</c:v>
                </c:pt>
                <c:pt idx="36">
                  <c:v>0.16279273943778627</c:v>
                </c:pt>
                <c:pt idx="37">
                  <c:v>0.18830868759135508</c:v>
                </c:pt>
                <c:pt idx="38">
                  <c:v>0.20278009906771799</c:v>
                </c:pt>
                <c:pt idx="39">
                  <c:v>8.1441876423769516E-2</c:v>
                </c:pt>
                <c:pt idx="40">
                  <c:v>8.7622147768671582E-2</c:v>
                </c:pt>
                <c:pt idx="41">
                  <c:v>9.3565745243208293E-2</c:v>
                </c:pt>
                <c:pt idx="42">
                  <c:v>0.1047150181683065</c:v>
                </c:pt>
                <c:pt idx="43">
                  <c:v>9.7086148631778474E-2</c:v>
                </c:pt>
                <c:pt idx="44">
                  <c:v>0.10645058328860489</c:v>
                </c:pt>
                <c:pt idx="45">
                  <c:v>0.12285170022625126</c:v>
                </c:pt>
                <c:pt idx="46">
                  <c:v>0.1501587104670988</c:v>
                </c:pt>
                <c:pt idx="47">
                  <c:v>0.13398615036625985</c:v>
                </c:pt>
                <c:pt idx="48">
                  <c:v>0.13194493036504232</c:v>
                </c:pt>
                <c:pt idx="49">
                  <c:v>0.1352113561219403</c:v>
                </c:pt>
                <c:pt idx="50">
                  <c:v>0.14057471869008614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8-46C1-9233-D2443D83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6080"/>
        <c:axId val="127988096"/>
      </c:lineChart>
      <c:catAx>
        <c:axId val="970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cs typeface="B Nazanin" pitchFamily="2" charset="-78"/>
              </a:defRPr>
            </a:pPr>
            <a:endParaRPr lang="en-US"/>
          </a:p>
        </c:txPr>
        <c:crossAx val="127988096"/>
        <c:crosses val="autoZero"/>
        <c:auto val="1"/>
        <c:lblAlgn val="ctr"/>
        <c:lblOffset val="100"/>
        <c:noMultiLvlLbl val="0"/>
      </c:catAx>
      <c:valAx>
        <c:axId val="1279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86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cs typeface="B Nazanin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[نرخ گاز 1.xlsx]TTF!PivotTable1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TTF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TTF!$O$733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TTF!$N$734:$N$777</c:f>
              <c:multiLvlStrCache>
                <c:ptCount val="39"/>
                <c:lvl>
                  <c:pt idx="0">
                    <c:v>10-دی</c:v>
                  </c:pt>
                  <c:pt idx="1">
                    <c:v>11-بهمن</c:v>
                  </c:pt>
                  <c:pt idx="2">
                    <c:v>12-اسفند</c:v>
                  </c:pt>
                  <c:pt idx="3">
                    <c:v>1-فروردین</c:v>
                  </c:pt>
                  <c:pt idx="4">
                    <c:v>2-اردیبهشت</c:v>
                  </c:pt>
                  <c:pt idx="5">
                    <c:v>3-خرداد</c:v>
                  </c:pt>
                  <c:pt idx="6">
                    <c:v>4-تیر</c:v>
                  </c:pt>
                  <c:pt idx="7">
                    <c:v>5-مرداد</c:v>
                  </c:pt>
                  <c:pt idx="8">
                    <c:v>6-شهریور</c:v>
                  </c:pt>
                  <c:pt idx="9">
                    <c:v>7-مهر</c:v>
                  </c:pt>
                  <c:pt idx="10">
                    <c:v>8-آبان</c:v>
                  </c:pt>
                  <c:pt idx="11">
                    <c:v>9-آذر</c:v>
                  </c:pt>
                  <c:pt idx="12">
                    <c:v>10-دی</c:v>
                  </c:pt>
                  <c:pt idx="13">
                    <c:v>11-بهمن</c:v>
                  </c:pt>
                  <c:pt idx="14">
                    <c:v>12-اسفند</c:v>
                  </c:pt>
                  <c:pt idx="15">
                    <c:v>1-فروردین</c:v>
                  </c:pt>
                  <c:pt idx="16">
                    <c:v>2-اردیبهشت</c:v>
                  </c:pt>
                  <c:pt idx="17">
                    <c:v>3-خرداد</c:v>
                  </c:pt>
                  <c:pt idx="18">
                    <c:v>4-تیر</c:v>
                  </c:pt>
                  <c:pt idx="19">
                    <c:v>5-مرداد</c:v>
                  </c:pt>
                  <c:pt idx="20">
                    <c:v>6-شهریور</c:v>
                  </c:pt>
                  <c:pt idx="21">
                    <c:v>7-مهر</c:v>
                  </c:pt>
                  <c:pt idx="22">
                    <c:v>8-آبان</c:v>
                  </c:pt>
                  <c:pt idx="23">
                    <c:v>9-آذر</c:v>
                  </c:pt>
                  <c:pt idx="24">
                    <c:v>10-دی</c:v>
                  </c:pt>
                  <c:pt idx="25">
                    <c:v>11-بهمن</c:v>
                  </c:pt>
                  <c:pt idx="26">
                    <c:v>12-اسفند</c:v>
                  </c:pt>
                  <c:pt idx="27">
                    <c:v>1-فروردین</c:v>
                  </c:pt>
                  <c:pt idx="28">
                    <c:v>2-اردیبهشت</c:v>
                  </c:pt>
                  <c:pt idx="29">
                    <c:v>3-خرداد</c:v>
                  </c:pt>
                  <c:pt idx="30">
                    <c:v>4-تیر</c:v>
                  </c:pt>
                  <c:pt idx="31">
                    <c:v>5-مرداد</c:v>
                  </c:pt>
                  <c:pt idx="32">
                    <c:v>6-شهریور</c:v>
                  </c:pt>
                  <c:pt idx="33">
                    <c:v>7-مهر</c:v>
                  </c:pt>
                  <c:pt idx="34">
                    <c:v>8-آبان</c:v>
                  </c:pt>
                  <c:pt idx="35">
                    <c:v>9-آذر</c:v>
                  </c:pt>
                  <c:pt idx="36">
                    <c:v>10-دی</c:v>
                  </c:pt>
                  <c:pt idx="37">
                    <c:v>11-بهمن</c:v>
                  </c:pt>
                  <c:pt idx="38">
                    <c:v>12-اسفند</c:v>
                  </c:pt>
                </c:lvl>
                <c:lvl>
                  <c:pt idx="0">
                    <c:v>1396</c:v>
                  </c:pt>
                  <c:pt idx="3">
                    <c:v>1397</c:v>
                  </c:pt>
                  <c:pt idx="15">
                    <c:v>1398</c:v>
                  </c:pt>
                  <c:pt idx="27">
                    <c:v>1399</c:v>
                  </c:pt>
                </c:lvl>
              </c:multiLvlStrCache>
            </c:multiLvlStrRef>
          </c:cat>
          <c:val>
            <c:numRef>
              <c:f>TTF!$O$734:$O$777</c:f>
              <c:numCache>
                <c:formatCode>0.000</c:formatCode>
                <c:ptCount val="39"/>
                <c:pt idx="0">
                  <c:v>0.24493763106854963</c:v>
                </c:pt>
                <c:pt idx="1">
                  <c:v>0.23658150089904434</c:v>
                </c:pt>
                <c:pt idx="2">
                  <c:v>0.24444355415479721</c:v>
                </c:pt>
                <c:pt idx="3">
                  <c:v>0.24582251947776443</c:v>
                </c:pt>
                <c:pt idx="4">
                  <c:v>0.26370501697072551</c:v>
                </c:pt>
                <c:pt idx="5">
                  <c:v>0.27233505363961447</c:v>
                </c:pt>
                <c:pt idx="6">
                  <c:v>0.27406563765572572</c:v>
                </c:pt>
                <c:pt idx="7">
                  <c:v>0.2802260297725554</c:v>
                </c:pt>
                <c:pt idx="8">
                  <c:v>0.33360406718864499</c:v>
                </c:pt>
                <c:pt idx="9">
                  <c:v>0.33289327838050792</c:v>
                </c:pt>
                <c:pt idx="10">
                  <c:v>0.2996978651598719</c:v>
                </c:pt>
                <c:pt idx="11">
                  <c:v>0.29204333229127127</c:v>
                </c:pt>
                <c:pt idx="12">
                  <c:v>0.26880643092588363</c:v>
                </c:pt>
                <c:pt idx="13">
                  <c:v>0.23450625168743003</c:v>
                </c:pt>
                <c:pt idx="14">
                  <c:v>0.19985185314261469</c:v>
                </c:pt>
                <c:pt idx="15">
                  <c:v>0.17857927803705276</c:v>
                </c:pt>
                <c:pt idx="16">
                  <c:v>0.1664863491726771</c:v>
                </c:pt>
                <c:pt idx="17">
                  <c:v>0.13728985399642138</c:v>
                </c:pt>
                <c:pt idx="18">
                  <c:v>0.13071238009603886</c:v>
                </c:pt>
                <c:pt idx="19">
                  <c:v>0.1202731200678829</c:v>
                </c:pt>
                <c:pt idx="20">
                  <c:v>0.11175245836868901</c:v>
                </c:pt>
                <c:pt idx="21">
                  <c:v>0.1175447251899564</c:v>
                </c:pt>
                <c:pt idx="22">
                  <c:v>0.15040460282716864</c:v>
                </c:pt>
                <c:pt idx="23">
                  <c:v>0.16910288790229711</c:v>
                </c:pt>
                <c:pt idx="24">
                  <c:v>0.13757247348324139</c:v>
                </c:pt>
                <c:pt idx="25">
                  <c:v>0.11401006036178502</c:v>
                </c:pt>
                <c:pt idx="26">
                  <c:v>0.10795575221730608</c:v>
                </c:pt>
                <c:pt idx="27">
                  <c:v>8.5786587544380663E-2</c:v>
                </c:pt>
                <c:pt idx="28">
                  <c:v>6.3129308491148228E-2</c:v>
                </c:pt>
                <c:pt idx="29">
                  <c:v>5.281160252136493E-2</c:v>
                </c:pt>
                <c:pt idx="30">
                  <c:v>6.0222109023225258E-2</c:v>
                </c:pt>
                <c:pt idx="31">
                  <c:v>7.6473102973982757E-2</c:v>
                </c:pt>
                <c:pt idx="32">
                  <c:v>0.12525842890771485</c:v>
                </c:pt>
                <c:pt idx="33">
                  <c:v>0.16503532894922923</c:v>
                </c:pt>
                <c:pt idx="34">
                  <c:v>0.18016575562155276</c:v>
                </c:pt>
                <c:pt idx="35">
                  <c:v>0.19030754207325701</c:v>
                </c:pt>
                <c:pt idx="36">
                  <c:v>0.24917944247631171</c:v>
                </c:pt>
                <c:pt idx="37">
                  <c:v>0.24714148175647005</c:v>
                </c:pt>
                <c:pt idx="38">
                  <c:v>0.20870004401781922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1-47D3-ABAE-6FEDB43D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4528"/>
        <c:axId val="128776064"/>
      </c:lineChart>
      <c:catAx>
        <c:axId val="1287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cs typeface="B Nazanin" pitchFamily="2" charset="-78"/>
              </a:defRPr>
            </a:pPr>
            <a:endParaRPr lang="en-US"/>
          </a:p>
        </c:txPr>
        <c:crossAx val="128776064"/>
        <c:crosses val="autoZero"/>
        <c:auto val="1"/>
        <c:lblAlgn val="ctr"/>
        <c:lblOffset val="100"/>
        <c:noMultiLvlLbl val="0"/>
      </c:catAx>
      <c:valAx>
        <c:axId val="128776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877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[نرخ گاز 1.xlsx]NBP!PivotTable2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NBP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NBP!$Q$268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NBP!$P$269:$P$308</c:f>
              <c:multiLvlStrCache>
                <c:ptCount val="36"/>
                <c:lvl>
                  <c:pt idx="0">
                    <c:v>1-فروردین</c:v>
                  </c:pt>
                  <c:pt idx="1">
                    <c:v>2-اردیبهشت</c:v>
                  </c:pt>
                  <c:pt idx="2">
                    <c:v>3-خرداد</c:v>
                  </c:pt>
                  <c:pt idx="3">
                    <c:v>4-تیر</c:v>
                  </c:pt>
                  <c:pt idx="4">
                    <c:v>5-مرداد</c:v>
                  </c:pt>
                  <c:pt idx="5">
                    <c:v>6-شهریور</c:v>
                  </c:pt>
                  <c:pt idx="6">
                    <c:v>7-مهر</c:v>
                  </c:pt>
                  <c:pt idx="7">
                    <c:v>8-آبان</c:v>
                  </c:pt>
                  <c:pt idx="8">
                    <c:v>9-آذر</c:v>
                  </c:pt>
                  <c:pt idx="9">
                    <c:v>10-دی</c:v>
                  </c:pt>
                  <c:pt idx="10">
                    <c:v>بهمن-11</c:v>
                  </c:pt>
                  <c:pt idx="11">
                    <c:v>12-اسفند</c:v>
                  </c:pt>
                  <c:pt idx="12">
                    <c:v>1-فروردین</c:v>
                  </c:pt>
                  <c:pt idx="13">
                    <c:v>2-اردیبهشت</c:v>
                  </c:pt>
                  <c:pt idx="14">
                    <c:v>3-خرداد</c:v>
                  </c:pt>
                  <c:pt idx="15">
                    <c:v>4-تیر</c:v>
                  </c:pt>
                  <c:pt idx="16">
                    <c:v>5-مرداد</c:v>
                  </c:pt>
                  <c:pt idx="17">
                    <c:v>6-شهریور</c:v>
                  </c:pt>
                  <c:pt idx="18">
                    <c:v>7-مهر</c:v>
                  </c:pt>
                  <c:pt idx="19">
                    <c:v>آبان-8</c:v>
                  </c:pt>
                  <c:pt idx="20">
                    <c:v>9-آذر</c:v>
                  </c:pt>
                  <c:pt idx="21">
                    <c:v>10-دی</c:v>
                  </c:pt>
                  <c:pt idx="22">
                    <c:v>بهمن-11</c:v>
                  </c:pt>
                  <c:pt idx="23">
                    <c:v>12-اسفند</c:v>
                  </c:pt>
                  <c:pt idx="24">
                    <c:v>1-فروردین</c:v>
                  </c:pt>
                  <c:pt idx="25">
                    <c:v>اردیبهشت-2</c:v>
                  </c:pt>
                  <c:pt idx="26">
                    <c:v>3-خرداد</c:v>
                  </c:pt>
                  <c:pt idx="27">
                    <c:v>4-تیر</c:v>
                  </c:pt>
                  <c:pt idx="28">
                    <c:v>5-مرداد</c:v>
                  </c:pt>
                  <c:pt idx="29">
                    <c:v>6-شهریور</c:v>
                  </c:pt>
                  <c:pt idx="30">
                    <c:v>7-مهر</c:v>
                  </c:pt>
                  <c:pt idx="31">
                    <c:v>8-آبان</c:v>
                  </c:pt>
                  <c:pt idx="32">
                    <c:v>9-آذر</c:v>
                  </c:pt>
                  <c:pt idx="33">
                    <c:v>10-دی</c:v>
                  </c:pt>
                  <c:pt idx="34">
                    <c:v>بهمن-11</c:v>
                  </c:pt>
                  <c:pt idx="35">
                    <c:v>12-اسفند</c:v>
                  </c:pt>
                </c:lvl>
                <c:lvl>
                  <c:pt idx="0">
                    <c:v>1397</c:v>
                  </c:pt>
                  <c:pt idx="12">
                    <c:v>1398</c:v>
                  </c:pt>
                  <c:pt idx="24">
                    <c:v>1399</c:v>
                  </c:pt>
                </c:lvl>
              </c:multiLvlStrCache>
            </c:multiLvlStrRef>
          </c:cat>
          <c:val>
            <c:numRef>
              <c:f>NBP!$Q$269:$Q$308</c:f>
              <c:numCache>
                <c:formatCode>General</c:formatCode>
                <c:ptCount val="36"/>
                <c:pt idx="0">
                  <c:v>0.24079695053003536</c:v>
                </c:pt>
                <c:pt idx="1">
                  <c:v>0.25338851802120138</c:v>
                </c:pt>
                <c:pt idx="2">
                  <c:v>0.26317697526501765</c:v>
                </c:pt>
                <c:pt idx="3">
                  <c:v>0.26401392367491167</c:v>
                </c:pt>
                <c:pt idx="4">
                  <c:v>0.27183146148409892</c:v>
                </c:pt>
                <c:pt idx="5">
                  <c:v>0.31916806572438167</c:v>
                </c:pt>
                <c:pt idx="6">
                  <c:v>0.33898112296819782</c:v>
                </c:pt>
                <c:pt idx="7">
                  <c:v>0.31247679010600704</c:v>
                </c:pt>
                <c:pt idx="8">
                  <c:v>0.30087662473498239</c:v>
                </c:pt>
                <c:pt idx="9">
                  <c:v>0.28314927349823321</c:v>
                </c:pt>
                <c:pt idx="10">
                  <c:v>0.24026828551236751</c:v>
                </c:pt>
                <c:pt idx="11">
                  <c:v>0.21046977974087161</c:v>
                </c:pt>
                <c:pt idx="12">
                  <c:v>0.17031862332155479</c:v>
                </c:pt>
                <c:pt idx="13">
                  <c:v>0.15083177561837458</c:v>
                </c:pt>
                <c:pt idx="14">
                  <c:v>0.12519012779740871</c:v>
                </c:pt>
                <c:pt idx="15">
                  <c:v>0.1314566768747546</c:v>
                </c:pt>
                <c:pt idx="16">
                  <c:v>0.13210666993254094</c:v>
                </c:pt>
                <c:pt idx="17">
                  <c:v>0.14316817937068821</c:v>
                </c:pt>
                <c:pt idx="18">
                  <c:v>0.17497615740443301</c:v>
                </c:pt>
                <c:pt idx="19">
                  <c:v>0.18565373819466754</c:v>
                </c:pt>
                <c:pt idx="20">
                  <c:v>0.18171139475012618</c:v>
                </c:pt>
                <c:pt idx="21">
                  <c:v>0.14286158303886923</c:v>
                </c:pt>
                <c:pt idx="22">
                  <c:v>0.10975929151943463</c:v>
                </c:pt>
                <c:pt idx="23">
                  <c:v>0.10207901171657058</c:v>
                </c:pt>
                <c:pt idx="24">
                  <c:v>7.6094134982332154E-2</c:v>
                </c:pt>
                <c:pt idx="25">
                  <c:v>5.7187581502534945E-2</c:v>
                </c:pt>
                <c:pt idx="26">
                  <c:v>5.1411791747406829E-2</c:v>
                </c:pt>
                <c:pt idx="27">
                  <c:v>8.0168333409324041E-2</c:v>
                </c:pt>
                <c:pt idx="28">
                  <c:v>8.5243982560127635E-2</c:v>
                </c:pt>
                <c:pt idx="29">
                  <c:v>0.13038270192636497</c:v>
                </c:pt>
                <c:pt idx="30">
                  <c:v>0.16909213380447588</c:v>
                </c:pt>
                <c:pt idx="31">
                  <c:v>0.18783805064782097</c:v>
                </c:pt>
                <c:pt idx="32">
                  <c:v>0.20365074982332163</c:v>
                </c:pt>
                <c:pt idx="33">
                  <c:v>0.27745345818610129</c:v>
                </c:pt>
                <c:pt idx="34">
                  <c:v>0.24491445041224971</c:v>
                </c:pt>
                <c:pt idx="35">
                  <c:v>0.20199410812720847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C-4716-AB0B-21E16622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6816"/>
        <c:axId val="128602112"/>
      </c:lineChart>
      <c:catAx>
        <c:axId val="12870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cs typeface="B Nazanin" pitchFamily="2" charset="-78"/>
              </a:defRPr>
            </a:pPr>
            <a:endParaRPr lang="en-US"/>
          </a:p>
        </c:txPr>
        <c:crossAx val="128602112"/>
        <c:crosses val="autoZero"/>
        <c:auto val="1"/>
        <c:lblAlgn val="ctr"/>
        <c:lblOffset val="100"/>
        <c:noMultiLvlLbl val="0"/>
      </c:catAx>
      <c:valAx>
        <c:axId val="128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0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[نرخ گاز 1.xlsx]Henry Hub!PivotTable3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Henry</a:t>
            </a:r>
            <a:r>
              <a:rPr lang="en-US" baseline="0"/>
              <a:t> Hub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'Henry Hub'!$N$266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'Henry Hub'!$M$267:$M$306</c:f>
              <c:multiLvlStrCache>
                <c:ptCount val="36"/>
                <c:lvl>
                  <c:pt idx="0">
                    <c:v>1-فروردین</c:v>
                  </c:pt>
                  <c:pt idx="1">
                    <c:v>2-اردیبهشت</c:v>
                  </c:pt>
                  <c:pt idx="2">
                    <c:v>3-خرداد</c:v>
                  </c:pt>
                  <c:pt idx="3">
                    <c:v>4-تیر</c:v>
                  </c:pt>
                  <c:pt idx="4">
                    <c:v>5-مرداد</c:v>
                  </c:pt>
                  <c:pt idx="5">
                    <c:v>6-شهریور</c:v>
                  </c:pt>
                  <c:pt idx="6">
                    <c:v>7-مهر</c:v>
                  </c:pt>
                  <c:pt idx="7">
                    <c:v>8-آبان</c:v>
                  </c:pt>
                  <c:pt idx="8">
                    <c:v>9-آذر</c:v>
                  </c:pt>
                  <c:pt idx="9">
                    <c:v>10-دی</c:v>
                  </c:pt>
                  <c:pt idx="10">
                    <c:v>11-بهمن</c:v>
                  </c:pt>
                  <c:pt idx="11">
                    <c:v>12-اسفند</c:v>
                  </c:pt>
                  <c:pt idx="12">
                    <c:v>1-فروردین</c:v>
                  </c:pt>
                  <c:pt idx="13">
                    <c:v>2-اردیبهشت</c:v>
                  </c:pt>
                  <c:pt idx="14">
                    <c:v>3-خرداد</c:v>
                  </c:pt>
                  <c:pt idx="15">
                    <c:v>4-تیر</c:v>
                  </c:pt>
                  <c:pt idx="16">
                    <c:v>5-مرداد</c:v>
                  </c:pt>
                  <c:pt idx="17">
                    <c:v>6-شهریور</c:v>
                  </c:pt>
                  <c:pt idx="18">
                    <c:v>7-مهر</c:v>
                  </c:pt>
                  <c:pt idx="19">
                    <c:v>8-آبان</c:v>
                  </c:pt>
                  <c:pt idx="20">
                    <c:v>9-آذر</c:v>
                  </c:pt>
                  <c:pt idx="21">
                    <c:v>10-دی</c:v>
                  </c:pt>
                  <c:pt idx="22">
                    <c:v>11-بهمن</c:v>
                  </c:pt>
                  <c:pt idx="23">
                    <c:v>12-اسفند</c:v>
                  </c:pt>
                  <c:pt idx="24">
                    <c:v>1-فروردین</c:v>
                  </c:pt>
                  <c:pt idx="25">
                    <c:v>2-اردیبهشت</c:v>
                  </c:pt>
                  <c:pt idx="26">
                    <c:v>3-خرداد</c:v>
                  </c:pt>
                  <c:pt idx="27">
                    <c:v>4-تیر</c:v>
                  </c:pt>
                  <c:pt idx="28">
                    <c:v>5-مرداد</c:v>
                  </c:pt>
                  <c:pt idx="29">
                    <c:v>6-شهریور</c:v>
                  </c:pt>
                  <c:pt idx="30">
                    <c:v>7-مهر</c:v>
                  </c:pt>
                  <c:pt idx="31">
                    <c:v>8-آبان</c:v>
                  </c:pt>
                  <c:pt idx="32">
                    <c:v>9-آذر</c:v>
                  </c:pt>
                  <c:pt idx="33">
                    <c:v>10-دی</c:v>
                  </c:pt>
                  <c:pt idx="34">
                    <c:v>11-بهمن</c:v>
                  </c:pt>
                  <c:pt idx="35">
                    <c:v>12-اسفند</c:v>
                  </c:pt>
                </c:lvl>
                <c:lvl>
                  <c:pt idx="0">
                    <c:v>1397</c:v>
                  </c:pt>
                  <c:pt idx="12">
                    <c:v>1398</c:v>
                  </c:pt>
                  <c:pt idx="24">
                    <c:v>1399</c:v>
                  </c:pt>
                </c:lvl>
              </c:multiLvlStrCache>
            </c:multiLvlStrRef>
          </c:cat>
          <c:val>
            <c:numRef>
              <c:f>'Henry Hub'!$N$267:$N$306</c:f>
              <c:numCache>
                <c:formatCode>0.000</c:formatCode>
                <c:ptCount val="36"/>
                <c:pt idx="0">
                  <c:v>9.7301638291037579E-2</c:v>
                </c:pt>
                <c:pt idx="1">
                  <c:v>9.8199562510516564E-2</c:v>
                </c:pt>
                <c:pt idx="2">
                  <c:v>0.10356569225827177</c:v>
                </c:pt>
                <c:pt idx="3">
                  <c:v>0.1021554770318021</c:v>
                </c:pt>
                <c:pt idx="4">
                  <c:v>0.10258104163465973</c:v>
                </c:pt>
                <c:pt idx="5">
                  <c:v>0.1050816086151775</c:v>
                </c:pt>
                <c:pt idx="6">
                  <c:v>0.11354534746760893</c:v>
                </c:pt>
                <c:pt idx="7">
                  <c:v>0.13302280758111149</c:v>
                </c:pt>
                <c:pt idx="8">
                  <c:v>0.15044169611307417</c:v>
                </c:pt>
                <c:pt idx="9">
                  <c:v>0.11148409893992932</c:v>
                </c:pt>
                <c:pt idx="10">
                  <c:v>9.9310954063604254E-2</c:v>
                </c:pt>
                <c:pt idx="11">
                  <c:v>0.10476190476190476</c:v>
                </c:pt>
                <c:pt idx="12">
                  <c:v>9.5591452128554591E-2</c:v>
                </c:pt>
                <c:pt idx="13">
                  <c:v>9.2370703501445522E-2</c:v>
                </c:pt>
                <c:pt idx="14">
                  <c:v>8.7985865724381621E-2</c:v>
                </c:pt>
                <c:pt idx="15">
                  <c:v>8.4611307420494691E-2</c:v>
                </c:pt>
                <c:pt idx="16">
                  <c:v>7.8660316484867113E-2</c:v>
                </c:pt>
                <c:pt idx="17">
                  <c:v>8.7879858657243834E-2</c:v>
                </c:pt>
                <c:pt idx="18">
                  <c:v>8.2139415354963052E-2</c:v>
                </c:pt>
                <c:pt idx="19">
                  <c:v>9.3109540636042404E-2</c:v>
                </c:pt>
                <c:pt idx="20">
                  <c:v>8.2834294216105636E-2</c:v>
                </c:pt>
                <c:pt idx="21">
                  <c:v>7.3027090694935223E-2</c:v>
                </c:pt>
                <c:pt idx="22">
                  <c:v>6.8164226821470636E-2</c:v>
                </c:pt>
                <c:pt idx="23">
                  <c:v>6.5471983846542153E-2</c:v>
                </c:pt>
                <c:pt idx="24">
                  <c:v>6.0457681305737851E-2</c:v>
                </c:pt>
                <c:pt idx="25">
                  <c:v>6.2329082808419117E-2</c:v>
                </c:pt>
                <c:pt idx="26">
                  <c:v>5.9067593753562062E-2</c:v>
                </c:pt>
                <c:pt idx="27">
                  <c:v>5.9648922831414569E-2</c:v>
                </c:pt>
                <c:pt idx="28">
                  <c:v>7.2609141684714495E-2</c:v>
                </c:pt>
                <c:pt idx="29">
                  <c:v>7.417075116835746E-2</c:v>
                </c:pt>
                <c:pt idx="30">
                  <c:v>6.943462897526502E-2</c:v>
                </c:pt>
                <c:pt idx="31">
                  <c:v>9.8704358068315651E-2</c:v>
                </c:pt>
                <c:pt idx="32">
                  <c:v>8.9670200235571235E-2</c:v>
                </c:pt>
                <c:pt idx="33">
                  <c:v>9.4334511189634859E-2</c:v>
                </c:pt>
                <c:pt idx="34">
                  <c:v>0.16391048292108357</c:v>
                </c:pt>
                <c:pt idx="35">
                  <c:v>0.1218374558303887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B-4877-B067-40CE6EC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92416"/>
        <c:axId val="129693952"/>
      </c:lineChart>
      <c:catAx>
        <c:axId val="12969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cs typeface="B Nazanin" pitchFamily="2" charset="-78"/>
              </a:defRPr>
            </a:pPr>
            <a:endParaRPr lang="en-US"/>
          </a:p>
        </c:txPr>
        <c:crossAx val="129693952"/>
        <c:crosses val="autoZero"/>
        <c:auto val="1"/>
        <c:lblAlgn val="ctr"/>
        <c:lblOffset val="100"/>
        <c:noMultiLvlLbl val="0"/>
      </c:catAx>
      <c:valAx>
        <c:axId val="1296939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969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219074</xdr:colOff>
      <xdr:row>727</xdr:row>
      <xdr:rowOff>200025</xdr:rowOff>
    </xdr:from>
    <xdr:to>
      <xdr:col>34</xdr:col>
      <xdr:colOff>571499</xdr:colOff>
      <xdr:row>748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166688</xdr:colOff>
      <xdr:row>725</xdr:row>
      <xdr:rowOff>123824</xdr:rowOff>
    </xdr:from>
    <xdr:to>
      <xdr:col>31</xdr:col>
      <xdr:colOff>142875</xdr:colOff>
      <xdr:row>749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1566863</xdr:colOff>
      <xdr:row>261</xdr:row>
      <xdr:rowOff>219075</xdr:rowOff>
    </xdr:from>
    <xdr:to>
      <xdr:col>32</xdr:col>
      <xdr:colOff>133350</xdr:colOff>
      <xdr:row>284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266</xdr:row>
      <xdr:rowOff>142875</xdr:rowOff>
    </xdr:from>
    <xdr:to>
      <xdr:col>28</xdr:col>
      <xdr:colOff>209550</xdr:colOff>
      <xdr:row>289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rezayati" refreshedDate="44261.557511921295" createdVersion="4" refreshedVersion="4" minRefreshableVersion="3" recordCount="889" xr:uid="{00000000-000A-0000-FFFF-FFFF01000000}">
  <cacheSource type="worksheet">
    <worksheetSource ref="A4:H1360" sheet="TTF"/>
  </cacheSource>
  <cacheFields count="8">
    <cacheField name="سال" numFmtId="0">
      <sharedItems containsSemiMixedTypes="0" containsString="0" containsNumber="1" containsInteger="1" minValue="1396" maxValue="1399" count="4">
        <n v="1399"/>
        <n v="1398"/>
        <n v="1397"/>
        <n v="1396"/>
      </sharedItems>
    </cacheField>
    <cacheField name="ماه" numFmtId="0">
      <sharedItems count="12">
        <s v="12-اسفند"/>
        <s v="11-بهمن"/>
        <s v="10-دی"/>
        <s v="9-آذر"/>
        <s v="8-آبان"/>
        <s v="7-مهر"/>
        <s v="6-شهریور"/>
        <s v="5-مرداد"/>
        <s v="4-تیر"/>
        <s v="3-خرداد"/>
        <s v="2-اردیبهشت"/>
        <s v="1-فروردین"/>
      </sharedItems>
    </cacheField>
    <cacheField name="تاریخ" numFmtId="0">
      <sharedItems/>
    </cacheField>
    <cacheField name="date" numFmtId="15">
      <sharedItems containsDate="1" containsMixedTypes="1" minDate="2018-01-02T00:00:00" maxDate="2021-03-01T00:00:00"/>
    </cacheField>
    <cacheField name="TTF (Euro / MWH)" numFmtId="0">
      <sharedItems containsSemiMixedTypes="0" containsString="0" containsNumber="1" minValue="3.0190000000000001" maxValue="29.24"/>
    </cacheField>
    <cacheField name="Euro / USD" numFmtId="0">
      <sharedItems containsSemiMixedTypes="0" containsString="0" containsNumber="1" minValue="1.0690999999999999" maxValue="1.2509999999999999"/>
    </cacheField>
    <cacheField name="TTF (Euro / m3)" numFmtId="165">
      <sharedItems containsSemiMixedTypes="0" containsString="0" containsNumber="1" minValue="3.2021637675010609E-2" maxValue="0.31014000848536272"/>
    </cacheField>
    <cacheField name="$/m3" numFmtId="165">
      <sharedItems containsSemiMixedTypes="0" containsString="0" containsNumber="1" minValue="3.4909989393296564E-2" maxValue="0.36497195587611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rezayati" refreshedDate="44261.602280439816" createdVersion="4" refreshedVersion="4" minRefreshableVersion="3" recordCount="828" xr:uid="{00000000-000A-0000-FFFF-FFFF02000000}">
  <cacheSource type="worksheet">
    <worksheetSource ref="A4:F832" sheet="Henry Hub"/>
  </cacheSource>
  <cacheFields count="6">
    <cacheField name="سال " numFmtId="0">
      <sharedItems containsSemiMixedTypes="0" containsString="0" containsNumber="1" containsInteger="1" minValue="1397" maxValue="1399" count="3">
        <n v="1399"/>
        <n v="1398"/>
        <n v="1397"/>
      </sharedItems>
    </cacheField>
    <cacheField name="ماه" numFmtId="0">
      <sharedItems count="12">
        <s v="12-اسفند"/>
        <s v="11-بهمن"/>
        <s v="10-دی"/>
        <s v="9-آذر"/>
        <s v="8-آبان"/>
        <s v="7-مهر"/>
        <s v="6-شهریور"/>
        <s v="5-مرداد"/>
        <s v="4-تیر"/>
        <s v="3-خرداد"/>
        <s v="2-اردیبهشت"/>
        <s v="1-فروردین"/>
      </sharedItems>
    </cacheField>
    <cacheField name="تاریخ" numFmtId="0">
      <sharedItems/>
    </cacheField>
    <cacheField name="تاریخ2" numFmtId="168">
      <sharedItems containsSemiMixedTypes="0" containsNonDate="0" containsDate="1" containsString="0" minDate="2018-03-21T00:00:00" maxDate="2021-03-01T00:00:00"/>
    </cacheField>
    <cacheField name="هنری هاب آمریکا_x000a_($/ MBTU)" numFmtId="0">
      <sharedItems containsSemiMixedTypes="0" containsString="0" containsNumber="1" minValue="1.33" maxValue="23.86"/>
    </cacheField>
    <cacheField name="Henry Hub_x000a_($/ m3)" numFmtId="164">
      <sharedItems containsSemiMixedTypes="0" containsString="0" containsNumber="1" minValue="4.699646643109541E-2" maxValue="0.84310954063604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rezayati" refreshedDate="44261.61249699074" createdVersion="4" refreshedVersion="4" minRefreshableVersion="3" recordCount="583" xr:uid="{00000000-000A-0000-FFFF-FFFF03000000}">
  <cacheSource type="worksheet">
    <worksheetSource ref="A3:H586" sheet="NBP"/>
  </cacheSource>
  <cacheFields count="8">
    <cacheField name="سال" numFmtId="0">
      <sharedItems containsSemiMixedTypes="0" containsString="0" containsNumber="1" containsInteger="1" minValue="1397" maxValue="1399" count="3">
        <n v="1399"/>
        <n v="1398"/>
        <n v="1397"/>
      </sharedItems>
    </cacheField>
    <cacheField name="ماه" numFmtId="0">
      <sharedItems count="14">
        <s v="12-اسفند"/>
        <s v="بهمن-11"/>
        <s v="10-دی"/>
        <s v="9-آذر"/>
        <s v="8-آبان"/>
        <s v="7-مهر"/>
        <s v="6-شهریور"/>
        <s v="5-مرداد"/>
        <s v="4-تیر"/>
        <s v="3-خرداد"/>
        <s v="اردیبهشت-2"/>
        <s v="1-فروردین"/>
        <s v="آبان-8"/>
        <s v="2-اردیبهشت"/>
      </sharedItems>
    </cacheField>
    <cacheField name="تاریخ" numFmtId="0">
      <sharedItems/>
    </cacheField>
    <cacheField name="تاریخ2" numFmtId="168">
      <sharedItems containsSemiMixedTypes="0" containsNonDate="0" containsDate="1" containsString="0" minDate="2018-03-01T00:00:00" maxDate="2021-03-01T00:00:00"/>
    </cacheField>
    <cacheField name="نرخ (p/therm)" numFmtId="0">
      <sharedItems containsSemiMixedTypes="0" containsString="0" containsNumber="1" minValue="8.34" maxValue="136.63"/>
    </cacheField>
    <cacheField name="NBP (P/m3)" numFmtId="0">
      <sharedItems containsSemiMixedTypes="0" containsString="0" containsNumber="1" minValue="2.9469964664310955E-2" maxValue="0.48279151943462895"/>
    </cacheField>
    <cacheField name="GBP / USD" numFmtId="0">
      <sharedItems containsSemiMixedTypes="0" containsString="0" containsNumber="1" minValue="1.1487000000000001" maxValue="1.4338"/>
    </cacheField>
    <cacheField name="NBP ($/m3)" numFmtId="164">
      <sharedItems containsSemiMixedTypes="0" containsString="0" containsNumber="1" minValue="3.6306996466431096E-2" maxValue="0.5995305088339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3.577489699077" createdVersion="4" refreshedVersion="6" minRefreshableVersion="3" recordCount="1331" xr:uid="{00000000-000A-0000-FFFF-FFFF00000000}">
  <cacheSource type="worksheet">
    <worksheetSource ref="A3:H1334" sheet="Alberta"/>
  </cacheSource>
  <cacheFields count="8">
    <cacheField name="سال" numFmtId="0">
      <sharedItems containsSemiMixedTypes="0" containsString="0" containsNumber="1" containsInteger="1" minValue="1397" maxValue="1401" count="5">
        <n v="1401"/>
        <n v="1400"/>
        <n v="1399"/>
        <n v="1398"/>
        <n v="1397"/>
      </sharedItems>
    </cacheField>
    <cacheField name="ماه" numFmtId="0">
      <sharedItems count="12">
        <s v="3-خرداد"/>
        <s v="2-اردیبهشت"/>
        <s v="1-فروردین"/>
        <s v="12-اسفند"/>
        <s v="11-بهمن"/>
        <s v="10-دی"/>
        <s v="9-آذر"/>
        <s v="8-آبان"/>
        <s v="7-مهر"/>
        <s v="6-شهریور"/>
        <s v="5-مرداد"/>
        <s v="4-تیر"/>
      </sharedItems>
    </cacheField>
    <cacheField name="تاریخ شمسی" numFmtId="169">
      <sharedItems containsSemiMixedTypes="0" containsNonDate="0" containsDate="1" containsString="0" minDate="2018-03-21T00:00:00" maxDate="2022-06-11T00:00:00"/>
    </cacheField>
    <cacheField name="تاریخ میلادی" numFmtId="15">
      <sharedItems containsSemiMixedTypes="0" containsNonDate="0" containsDate="1" containsString="0" minDate="2018-03-21T00:00:00" maxDate="2022-06-11T00:00:00"/>
    </cacheField>
    <cacheField name="CDN/GJ" numFmtId="0">
      <sharedItems containsSemiMixedTypes="0" containsString="0" containsNumber="1" minValue="0.24340000000000001" maxValue="7.3048999999999999"/>
    </cacheField>
    <cacheField name="CA/m3" numFmtId="164">
      <sharedItems containsSemiMixedTypes="0" containsString="0" containsNumber="1" minValue="9.5450980392156864E-3" maxValue="0.28646666666666665"/>
    </cacheField>
    <cacheField name="usd / cad" numFmtId="0">
      <sharedItems containsSemiMixedTypes="0" containsString="0" containsNumber="1" minValue="1.2032" maxValue="1.4512"/>
    </cacheField>
    <cacheField name="$/m3" numFmtId="164">
      <sharedItems containsSemiMixedTypes="0" containsString="0" containsNumber="1" minValue="7.3970071599625594E-3" maxValue="0.228163423734755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9">
  <r>
    <x v="0"/>
    <x v="0"/>
    <s v="1399/12/10"/>
    <d v="2021-02-28T00:00:00"/>
    <n v="15.885"/>
    <n v="1.2074"/>
    <n v="0.16848748408994485"/>
    <n v="0.20343178829019942"/>
  </r>
  <r>
    <x v="0"/>
    <x v="0"/>
    <s v="1399/12/9"/>
    <d v="2021-02-27T00:00:00"/>
    <n v="15.839"/>
    <n v="1.2074"/>
    <n v="0.16799957573186253"/>
    <n v="0.20284268773865083"/>
  </r>
  <r>
    <x v="0"/>
    <x v="0"/>
    <s v="1399/12/8"/>
    <d v="2021-02-26T00:00:00"/>
    <n v="15.839"/>
    <n v="1.2074"/>
    <n v="0.16799957573186253"/>
    <n v="0.20284268773865083"/>
  </r>
  <r>
    <x v="0"/>
    <x v="0"/>
    <s v="1399/12/7"/>
    <d v="2021-02-25T00:00:00"/>
    <n v="16.077000000000002"/>
    <n v="1.2176"/>
    <n v="0.17052397114976667"/>
    <n v="0.20762998727195589"/>
  </r>
  <r>
    <x v="0"/>
    <x v="0"/>
    <s v="1399/12/6"/>
    <d v="2021-02-24T00:00:00"/>
    <n v="16.009"/>
    <n v="1.2163999999999999"/>
    <n v="0.16980271531607977"/>
    <n v="0.20654802291047941"/>
  </r>
  <r>
    <x v="0"/>
    <x v="0"/>
    <s v="1399/12/5"/>
    <d v="2021-02-23T00:00:00"/>
    <n v="15.840999999999999"/>
    <n v="1.2149000000000001"/>
    <n v="0.16802078913873567"/>
    <n v="0.20412845672464996"/>
  </r>
  <r>
    <x v="0"/>
    <x v="0"/>
    <s v="1399/12/4"/>
    <d v="2021-02-22T00:00:00"/>
    <n v="16.696999999999999"/>
    <n v="1.2154"/>
    <n v="0.17710012728044122"/>
    <n v="0.21524749469664828"/>
  </r>
  <r>
    <x v="0"/>
    <x v="0"/>
    <s v="1399/12/3"/>
    <d v="2021-02-21T00:00:00"/>
    <n v="16.625"/>
    <n v="1.2117"/>
    <n v="0.17633644463300807"/>
    <n v="0.21366686996181589"/>
  </r>
  <r>
    <x v="0"/>
    <x v="0"/>
    <s v="1399/12/2"/>
    <d v="2021-02-20T00:00:00"/>
    <n v="16.625"/>
    <n v="1.2117"/>
    <n v="0.17633644463300807"/>
    <n v="0.21366686996181589"/>
  </r>
  <r>
    <x v="0"/>
    <x v="0"/>
    <s v="1399/12/1"/>
    <d v="2021-02-19T00:00:00"/>
    <n v="16.884"/>
    <n v="1.2117"/>
    <n v="0.17908358082308018"/>
    <n v="0.21699557488332624"/>
  </r>
  <r>
    <x v="0"/>
    <x v="1"/>
    <s v="1399/11/30"/>
    <d v="2021-02-18T00:00:00"/>
    <n v="16.742999999999999"/>
    <n v="1.2088000000000001"/>
    <n v="0.17758803563852352"/>
    <n v="0.21466841747984725"/>
  </r>
  <r>
    <x v="0"/>
    <x v="1"/>
    <s v="1399/11/29"/>
    <d v="2021-02-17T00:00:00"/>
    <n v="16.532"/>
    <n v="1.2036"/>
    <n v="0.17535002121340687"/>
    <n v="0.2110512855324565"/>
  </r>
  <r>
    <x v="0"/>
    <x v="1"/>
    <s v="1399/11/28"/>
    <d v="2021-02-16T00:00:00"/>
    <n v="16.783000000000001"/>
    <n v="1.2103999999999999"/>
    <n v="0.17801230377598642"/>
    <n v="0.21546609249045395"/>
  </r>
  <r>
    <x v="0"/>
    <x v="1"/>
    <s v="1399/11/27"/>
    <d v="2021-02-15T00:00:00"/>
    <n v="17.670999999999999"/>
    <n v="1.2126999999999999"/>
    <n v="0.18743105642766228"/>
    <n v="0.22729764212982603"/>
  </r>
  <r>
    <x v="0"/>
    <x v="1"/>
    <s v="1399/11/26"/>
    <d v="2021-02-14T00:00:00"/>
    <n v="17.664000000000001"/>
    <n v="1.2118"/>
    <n v="0.18735680950360628"/>
    <n v="0.22703898175647008"/>
  </r>
  <r>
    <x v="0"/>
    <x v="1"/>
    <s v="1399/11/25"/>
    <d v="2021-02-13T00:00:00"/>
    <n v="17.664000000000001"/>
    <n v="1.2118"/>
    <n v="0.18735680950360628"/>
    <n v="0.22703898175647008"/>
  </r>
  <r>
    <x v="0"/>
    <x v="1"/>
    <s v="1399/11/24"/>
    <d v="2021-02-12T00:00:00"/>
    <n v="18.015999999999998"/>
    <n v="1.2118"/>
    <n v="0.19109036911327956"/>
    <n v="0.23156330929147217"/>
  </r>
  <r>
    <x v="0"/>
    <x v="1"/>
    <s v="1399/11/23"/>
    <d v="2021-02-11T00:00:00"/>
    <n v="19.597999999999999"/>
    <n v="1.2128000000000001"/>
    <n v="0.20787017394993634"/>
    <n v="0.25210494696648283"/>
  </r>
  <r>
    <x v="0"/>
    <x v="1"/>
    <s v="1399/11/22"/>
    <d v="2021-02-10T00:00:00"/>
    <n v="19.791"/>
    <n v="1.2116"/>
    <n v="0.20991726771319474"/>
    <n v="0.25433576156130677"/>
  </r>
  <r>
    <x v="0"/>
    <x v="1"/>
    <s v="1399/11/21"/>
    <d v="2021-02-09T00:00:00"/>
    <n v="20.853000000000002"/>
    <n v="1.2117"/>
    <n v="0.22118158676283411"/>
    <n v="0.26800572868052608"/>
  </r>
  <r>
    <x v="0"/>
    <x v="1"/>
    <s v="1399/11/20"/>
    <d v="2021-02-08T00:00:00"/>
    <n v="18.940000000000001"/>
    <n v="1.2048000000000001"/>
    <n v="0.20089096308867205"/>
    <n v="0.24203343232923211"/>
  </r>
  <r>
    <x v="0"/>
    <x v="1"/>
    <s v="1399/11/19"/>
    <d v="2021-02-07T00:00:00"/>
    <n v="18.786999999999999"/>
    <n v="1.2041999999999999"/>
    <n v="0.19926813746287653"/>
    <n v="0.23995869113279589"/>
  </r>
  <r>
    <x v="0"/>
    <x v="1"/>
    <s v="1399/11/18"/>
    <d v="2021-02-06T00:00:00"/>
    <n v="18.786999999999999"/>
    <n v="1.2041999999999999"/>
    <n v="0.19926813746287653"/>
    <n v="0.23995869113279589"/>
  </r>
  <r>
    <x v="0"/>
    <x v="1"/>
    <s v="1399/11/17"/>
    <d v="2021-02-05T00:00:00"/>
    <n v="18.227"/>
    <n v="1.2041999999999999"/>
    <n v="0.19332838353839626"/>
    <n v="0.23280603945693676"/>
  </r>
  <r>
    <x v="0"/>
    <x v="1"/>
    <s v="1399/11/16"/>
    <d v="2021-02-04T00:00:00"/>
    <n v="17.673999999999999"/>
    <n v="1.1961999999999999"/>
    <n v="0.187462876537972"/>
    <n v="0.22424309291472208"/>
  </r>
  <r>
    <x v="0"/>
    <x v="1"/>
    <s v="1399/11/15"/>
    <d v="2021-02-03T00:00:00"/>
    <n v="18.347000000000001"/>
    <n v="1.2034"/>
    <n v="0.1946011879507849"/>
    <n v="0.23418306957997456"/>
  </r>
  <r>
    <x v="0"/>
    <x v="1"/>
    <s v="1399/11/14"/>
    <d v="2021-02-02T00:00:00"/>
    <n v="18.393999999999998"/>
    <n v="1.2041999999999999"/>
    <n v="0.19509970301230375"/>
    <n v="0.23493906236741616"/>
  </r>
  <r>
    <x v="0"/>
    <x v="1"/>
    <s v="1399/11/13"/>
    <d v="2021-02-01T00:00:00"/>
    <n v="20.664000000000001"/>
    <n v="1.2059"/>
    <n v="0.21917691981332205"/>
    <n v="0.26430544760288505"/>
  </r>
  <r>
    <x v="0"/>
    <x v="1"/>
    <s v="1399/11/12"/>
    <d v="2021-01-31T00:00:00"/>
    <n v="20.728000000000002"/>
    <n v="1.2136"/>
    <n v="0.21985574883326264"/>
    <n v="0.26681693678404755"/>
  </r>
  <r>
    <x v="0"/>
    <x v="1"/>
    <s v="1399/11/11"/>
    <d v="2021-01-30T00:00:00"/>
    <n v="20.728000000000002"/>
    <n v="1.2136"/>
    <n v="0.21985574883326264"/>
    <n v="0.26681693678404755"/>
  </r>
  <r>
    <x v="0"/>
    <x v="1"/>
    <s v="1399/11/10"/>
    <d v="2021-01-29T00:00:00"/>
    <n v="20.632000000000001"/>
    <n v="1.2136"/>
    <n v="0.21883750530335172"/>
    <n v="0.26558119643614764"/>
  </r>
  <r>
    <x v="0"/>
    <x v="1"/>
    <s v="1399/11/9"/>
    <d v="2021-01-28T00:00:00"/>
    <n v="19.367999999999999"/>
    <n v="1.2121"/>
    <n v="0.20543063215952481"/>
    <n v="0.24900246924056002"/>
  </r>
  <r>
    <x v="0"/>
    <x v="1"/>
    <s v="1399/11/8"/>
    <d v="2021-01-27T00:00:00"/>
    <n v="19.611000000000001"/>
    <n v="1.2108000000000001"/>
    <n v="0.20800806109461181"/>
    <n v="0.25185616037335601"/>
  </r>
  <r>
    <x v="0"/>
    <x v="1"/>
    <s v="1399/11/7"/>
    <d v="2021-01-26T00:00:00"/>
    <n v="20.739000000000001"/>
    <n v="1.216"/>
    <n v="0.21997242257106492"/>
    <n v="0.26748646584641494"/>
  </r>
  <r>
    <x v="0"/>
    <x v="1"/>
    <s v="1399/11/6"/>
    <d v="2021-01-25T00:00:00"/>
    <n v="21.259"/>
    <n v="1.2137"/>
    <n v="0.2254879083580823"/>
    <n v="0.27367467437420451"/>
  </r>
  <r>
    <x v="0"/>
    <x v="1"/>
    <s v="1399/11/5"/>
    <d v="2021-01-24T00:00:00"/>
    <n v="21.202999999999999"/>
    <n v="1.2166999999999999"/>
    <n v="0.22489393296563429"/>
    <n v="0.27362844823928723"/>
  </r>
  <r>
    <x v="0"/>
    <x v="1"/>
    <s v="1399/11/4"/>
    <d v="2021-01-23T00:00:00"/>
    <n v="21.202999999999999"/>
    <n v="1.2166999999999999"/>
    <n v="0.22489393296563429"/>
    <n v="0.27362844823928723"/>
  </r>
  <r>
    <x v="0"/>
    <x v="1"/>
    <s v="1399/11/3"/>
    <d v="2021-01-22T00:00:00"/>
    <n v="20.126999999999999"/>
    <n v="1.2166999999999999"/>
    <n v="0.21348112006788289"/>
    <n v="0.25974247878659307"/>
  </r>
  <r>
    <x v="0"/>
    <x v="1"/>
    <s v="1399/11/2"/>
    <d v="2021-01-21T00:00:00"/>
    <n v="20.658999999999999"/>
    <n v="1.2161999999999999"/>
    <n v="0.21912388629613916"/>
    <n v="0.26649847051336445"/>
  </r>
  <r>
    <x v="0"/>
    <x v="1"/>
    <s v="1399/11/1"/>
    <d v="2021-01-20T00:00:00"/>
    <n v="20.135999999999999"/>
    <n v="1.2103999999999999"/>
    <n v="0.21357658039881203"/>
    <n v="0.25851309291472208"/>
  </r>
  <r>
    <x v="0"/>
    <x v="2"/>
    <s v="1399/10/30"/>
    <d v="2021-01-19T00:00:00"/>
    <n v="19.209"/>
    <n v="1.2128000000000001"/>
    <n v="0.20374416631310988"/>
    <n v="0.24710092490453966"/>
  </r>
  <r>
    <x v="0"/>
    <x v="2"/>
    <s v="1399/10/29"/>
    <d v="2021-01-18T00:00:00"/>
    <n v="20.417000000000002"/>
    <n v="1.2076"/>
    <n v="0.21655706406448877"/>
    <n v="0.26151431056427665"/>
  </r>
  <r>
    <x v="0"/>
    <x v="2"/>
    <s v="1399/10/28"/>
    <d v="2021-01-17T00:00:00"/>
    <n v="20.396000000000001"/>
    <n v="1.2078"/>
    <n v="0.21633432329232075"/>
    <n v="0.26128859567246498"/>
  </r>
  <r>
    <x v="0"/>
    <x v="2"/>
    <s v="1399/10/27"/>
    <d v="2021-01-16T00:00:00"/>
    <n v="20.395"/>
    <n v="1.2078"/>
    <n v="0.21632371658888416"/>
    <n v="0.2612757848960543"/>
  </r>
  <r>
    <x v="0"/>
    <x v="2"/>
    <s v="1399/10/26"/>
    <d v="2021-01-15T00:00:00"/>
    <n v="21.553999999999998"/>
    <n v="1.2078"/>
    <n v="0.22861688587187101"/>
    <n v="0.27612347475604582"/>
  </r>
  <r>
    <x v="0"/>
    <x v="2"/>
    <s v="1399/10/25"/>
    <d v="2021-01-14T00:00:00"/>
    <n v="21.995000000000001"/>
    <n v="1.2156"/>
    <n v="0.23329444208739925"/>
    <n v="0.28359272380144251"/>
  </r>
  <r>
    <x v="0"/>
    <x v="2"/>
    <s v="1399/10/24"/>
    <d v="2021-01-13T00:00:00"/>
    <n v="26.67"/>
    <n v="1.2157"/>
    <n v="0.28288078065337297"/>
    <n v="0.34389816504030551"/>
  </r>
  <r>
    <x v="0"/>
    <x v="2"/>
    <s v="1399/10/23"/>
    <d v="2021-01-12T00:00:00"/>
    <n v="22.651"/>
    <n v="1.2206999999999999"/>
    <n v="0.2402524395417904"/>
    <n v="0.29327615294866349"/>
  </r>
  <r>
    <x v="0"/>
    <x v="2"/>
    <s v="1399/10/22"/>
    <d v="2021-01-11T00:00:00"/>
    <n v="20.353000000000002"/>
    <n v="1.2149000000000001"/>
    <n v="0.21587823504454817"/>
    <n v="0.26227046775562157"/>
  </r>
  <r>
    <x v="0"/>
    <x v="2"/>
    <s v="1399/10/21"/>
    <d v="2021-01-10T00:00:00"/>
    <n v="20.335000000000001"/>
    <n v="1.2218"/>
    <n v="0.21568731438268987"/>
    <n v="0.26352676071277048"/>
  </r>
  <r>
    <x v="0"/>
    <x v="2"/>
    <s v="1399/10/20"/>
    <d v="2021-01-09T00:00:00"/>
    <n v="20.335000000000001"/>
    <n v="1.2218"/>
    <n v="0.21568731438268987"/>
    <n v="0.26352676071277048"/>
  </r>
  <r>
    <x v="0"/>
    <x v="2"/>
    <s v="1399/10/19"/>
    <d v="2021-01-08T00:00:00"/>
    <n v="19.629000000000001"/>
    <n v="1.2218"/>
    <n v="0.20819898175647011"/>
    <n v="0.2543775159100552"/>
  </r>
  <r>
    <x v="0"/>
    <x v="2"/>
    <s v="1399/10/18"/>
    <d v="2021-01-07T00:00:00"/>
    <n v="17.596"/>
    <n v="1.2270000000000001"/>
    <n v="0.18663555366991938"/>
    <n v="0.2290018243529911"/>
  </r>
  <r>
    <x v="0"/>
    <x v="2"/>
    <s v="1399/10/17"/>
    <d v="2021-01-06T00:00:00"/>
    <n v="18.045000000000002"/>
    <n v="1.2324999999999999"/>
    <n v="0.19139796351294019"/>
    <n v="0.23589799002969877"/>
  </r>
  <r>
    <x v="0"/>
    <x v="2"/>
    <s v="1399/10/16"/>
    <d v="2021-01-05T00:00:00"/>
    <n v="19.933"/>
    <n v="1.2294"/>
    <n v="0.21142341960118793"/>
    <n v="0.25992395205770047"/>
  </r>
  <r>
    <x v="0"/>
    <x v="2"/>
    <s v="1399/10/15"/>
    <d v="2021-01-04T00:00:00"/>
    <n v="19.263999999999999"/>
    <n v="1.2248000000000001"/>
    <n v="0.20432753500212134"/>
    <n v="0.25026036487059822"/>
  </r>
  <r>
    <x v="0"/>
    <x v="2"/>
    <s v="1399/10/14"/>
    <d v="2021-01-03T00:00:00"/>
    <n v="19.152999999999999"/>
    <n v="1.2212000000000001"/>
    <n v="0.20315019092066183"/>
    <n v="0.24808701315231224"/>
  </r>
  <r>
    <x v="0"/>
    <x v="2"/>
    <s v="1399/10/13"/>
    <d v="2021-01-02T00:00:00"/>
    <n v="19.152999999999999"/>
    <n v="1.2212000000000001"/>
    <n v="0.20315019092066183"/>
    <n v="0.24808701315231224"/>
  </r>
  <r>
    <x v="0"/>
    <x v="2"/>
    <s v="1399/10/12"/>
    <d v="2021-01-01T00:00:00"/>
    <n v="19.152999999999999"/>
    <n v="1.2212000000000001"/>
    <n v="0.20315019092066183"/>
    <n v="0.24808701315231224"/>
  </r>
  <r>
    <x v="0"/>
    <x v="2"/>
    <s v="1399/10/11"/>
    <d v="2020-12-31T00:00:00"/>
    <n v="18.954000000000001"/>
    <n v="1.2214"/>
    <n v="0.20103945693678404"/>
    <n v="0.24554959270258803"/>
  </r>
  <r>
    <x v="0"/>
    <x v="2"/>
    <s v="1399/10/10"/>
    <d v="2020-12-30T00:00:00"/>
    <n v="19.114000000000001"/>
    <n v="1.2295"/>
    <n v="0.20273652948663556"/>
    <n v="0.24926456300381844"/>
  </r>
  <r>
    <x v="0"/>
    <x v="2"/>
    <s v="1399/10/9"/>
    <d v="2020-12-29T00:00:00"/>
    <n v="17.529"/>
    <n v="1.2246999999999999"/>
    <n v="0.18592490453966906"/>
    <n v="0.22770223058973268"/>
  </r>
  <r>
    <x v="0"/>
    <x v="2"/>
    <s v="1399/10/8"/>
    <d v="2020-12-28T00:00:00"/>
    <n v="17.337"/>
    <n v="1.2214"/>
    <n v="0.18388841747984727"/>
    <n v="0.22460131310988546"/>
  </r>
  <r>
    <x v="0"/>
    <x v="2"/>
    <s v="1399/10/7"/>
    <d v="2020-12-27T00:00:00"/>
    <n v="17.337"/>
    <n v="1.2203999999999999"/>
    <n v="0.18388841747984727"/>
    <n v="0.22441742469240561"/>
  </r>
  <r>
    <x v="0"/>
    <x v="2"/>
    <s v="1399/10/6"/>
    <d v="2020-12-26T00:00:00"/>
    <n v="17.337"/>
    <n v="1.2203999999999999"/>
    <n v="0.18388841747984727"/>
    <n v="0.22441742469240561"/>
  </r>
  <r>
    <x v="0"/>
    <x v="2"/>
    <s v="1399/10/5"/>
    <d v="2020-12-25T00:00:00"/>
    <n v="17.337"/>
    <n v="1.2203999999999999"/>
    <n v="0.18388841747984727"/>
    <n v="0.22441742469240561"/>
  </r>
  <r>
    <x v="0"/>
    <x v="2"/>
    <s v="1399/10/4"/>
    <d v="2020-12-24T00:00:00"/>
    <n v="17.013000000000002"/>
    <n v="1.2185999999999999"/>
    <n v="0.18045184556639798"/>
    <n v="0.21989861900721255"/>
  </r>
  <r>
    <x v="0"/>
    <x v="2"/>
    <s v="1399/10/3"/>
    <d v="2020-12-23T00:00:00"/>
    <n v="17.390999999999998"/>
    <n v="1.2184999999999999"/>
    <n v="0.18446117946542212"/>
    <n v="0.22476594717861684"/>
  </r>
  <r>
    <x v="0"/>
    <x v="2"/>
    <s v="1399/10/2"/>
    <d v="2020-12-22T00:00:00"/>
    <n v="16.693999999999999"/>
    <n v="1.2161"/>
    <n v="0.1770683071701315"/>
    <n v="0.21533276834959691"/>
  </r>
  <r>
    <x v="0"/>
    <x v="2"/>
    <s v="1399/10/1"/>
    <d v="2020-12-21T00:00:00"/>
    <n v="15.702999999999999"/>
    <n v="1.2242"/>
    <n v="0.16655706406448875"/>
    <n v="0.20389915782774712"/>
  </r>
  <r>
    <x v="0"/>
    <x v="3"/>
    <s v="1399/9/30"/>
    <d v="2020-12-20T00:00:00"/>
    <n v="15.57"/>
    <n v="1.2255"/>
    <n v="0.1651463725074247"/>
    <n v="0.20238687950784898"/>
  </r>
  <r>
    <x v="0"/>
    <x v="3"/>
    <s v="1399/9/29"/>
    <d v="2020-12-19T00:00:00"/>
    <n v="15.57"/>
    <n v="1.2255"/>
    <n v="0.1651463725074247"/>
    <n v="0.20238687950784898"/>
  </r>
  <r>
    <x v="0"/>
    <x v="3"/>
    <s v="1399/9/28"/>
    <d v="2020-12-18T00:00:00"/>
    <n v="15.771000000000001"/>
    <n v="1.2255"/>
    <n v="0.16727831989817565"/>
    <n v="0.20499958103521426"/>
  </r>
  <r>
    <x v="0"/>
    <x v="3"/>
    <s v="1399/9/27"/>
    <d v="2020-12-17T00:00:00"/>
    <n v="16.231999999999999"/>
    <n v="1.2265999999999999"/>
    <n v="0.1721680101824353"/>
    <n v="0.21118128128977512"/>
  </r>
  <r>
    <x v="0"/>
    <x v="3"/>
    <s v="1399/9/26"/>
    <d v="2020-12-16T00:00:00"/>
    <n v="17.248000000000001"/>
    <n v="1.2197"/>
    <n v="0.18294442087399237"/>
    <n v="0.22313731014000851"/>
  </r>
  <r>
    <x v="0"/>
    <x v="3"/>
    <s v="1399/9/25"/>
    <d v="2020-12-15T00:00:00"/>
    <n v="16.681999999999999"/>
    <n v="1.2151000000000001"/>
    <n v="0.17694102672889264"/>
    <n v="0.21500104157827746"/>
  </r>
  <r>
    <x v="0"/>
    <x v="3"/>
    <s v="1399/9/24"/>
    <d v="2020-12-14T00:00:00"/>
    <n v="15.94"/>
    <n v="1.2142999999999999"/>
    <n v="0.16907085277895628"/>
    <n v="0.20530273652948661"/>
  </r>
  <r>
    <x v="0"/>
    <x v="3"/>
    <s v="1399/9/23"/>
    <d v="2020-12-13T00:00:00"/>
    <n v="15.930999999999999"/>
    <n v="1.2111000000000001"/>
    <n v="0.16897539244802715"/>
    <n v="0.20464609779380569"/>
  </r>
  <r>
    <x v="0"/>
    <x v="3"/>
    <s v="1399/9/22"/>
    <d v="2020-12-12T00:00:00"/>
    <n v="15.930999999999999"/>
    <n v="1.2111000000000001"/>
    <n v="0.16897539244802715"/>
    <n v="0.20464609779380569"/>
  </r>
  <r>
    <x v="0"/>
    <x v="3"/>
    <s v="1399/9/21"/>
    <d v="2020-12-11T00:00:00"/>
    <n v="15.54"/>
    <n v="1.2111000000000001"/>
    <n v="0.16482817140432751"/>
    <n v="0.19962339838778106"/>
  </r>
  <r>
    <x v="0"/>
    <x v="3"/>
    <s v="1399/9/20"/>
    <d v="2020-12-10T00:00:00"/>
    <n v="14.773"/>
    <n v="1.2136"/>
    <n v="0.15669282986847688"/>
    <n v="0.19016241832838354"/>
  </r>
  <r>
    <x v="0"/>
    <x v="3"/>
    <s v="1399/9/19"/>
    <d v="2020-12-09T00:00:00"/>
    <n v="14.53"/>
    <n v="1.2081"/>
    <n v="0.15411540093338991"/>
    <n v="0.18618681586762834"/>
  </r>
  <r>
    <x v="0"/>
    <x v="3"/>
    <s v="1399/9/18"/>
    <d v="2020-12-08T00:00:00"/>
    <n v="14.313000000000001"/>
    <n v="1.2101"/>
    <n v="0.15181374628765379"/>
    <n v="0.18370981438268985"/>
  </r>
  <r>
    <x v="0"/>
    <x v="3"/>
    <s v="1399/9/17"/>
    <d v="2020-12-07T00:00:00"/>
    <n v="14.226000000000001"/>
    <n v="1.2108000000000001"/>
    <n v="0.15089096308867206"/>
    <n v="0.18269877810776414"/>
  </r>
  <r>
    <x v="0"/>
    <x v="3"/>
    <s v="1399/9/16"/>
    <d v="2020-12-06T00:00:00"/>
    <n v="14.143000000000001"/>
    <n v="1.212"/>
    <n v="0.15001060670343658"/>
    <n v="0.18181285532456512"/>
  </r>
  <r>
    <x v="0"/>
    <x v="3"/>
    <s v="1399/9/15"/>
    <d v="2020-12-05T00:00:00"/>
    <n v="14.143000000000001"/>
    <n v="1.212"/>
    <n v="0.15001060670343658"/>
    <n v="0.18181285532456512"/>
  </r>
  <r>
    <x v="0"/>
    <x v="3"/>
    <s v="1399/9/14"/>
    <d v="2020-12-04T00:00:00"/>
    <n v="14.143000000000001"/>
    <n v="1.212"/>
    <n v="0.15001060670343658"/>
    <n v="0.18181285532456512"/>
  </r>
  <r>
    <x v="0"/>
    <x v="3"/>
    <s v="1399/9/13"/>
    <d v="2020-12-03T00:00:00"/>
    <n v="14.443"/>
    <n v="1.214"/>
    <n v="0.15319261773440815"/>
    <n v="0.18597583792957148"/>
  </r>
  <r>
    <x v="0"/>
    <x v="3"/>
    <s v="1399/9/12"/>
    <d v="2020-12-02T00:00:00"/>
    <n v="14.704000000000001"/>
    <n v="1.2115"/>
    <n v="0.15596096733135342"/>
    <n v="0.18894671192193468"/>
  </r>
  <r>
    <x v="0"/>
    <x v="3"/>
    <s v="1399/9/11"/>
    <d v="2020-12-01T00:00:00"/>
    <n v="15.226000000000001"/>
    <n v="1.2070000000000001"/>
    <n v="0.16149766652524397"/>
    <n v="0.19492768349596948"/>
  </r>
  <r>
    <x v="0"/>
    <x v="3"/>
    <s v="1399/9/10"/>
    <d v="2020-11-30T00:00:00"/>
    <n v="14.965"/>
    <n v="1.1928000000000001"/>
    <n v="0.15872931692829867"/>
    <n v="0.18933232923207466"/>
  </r>
  <r>
    <x v="0"/>
    <x v="3"/>
    <s v="1399/9/9"/>
    <d v="2020-11-29T00:00:00"/>
    <n v="14.53"/>
    <n v="1.1961999999999999"/>
    <n v="0.15411540093338991"/>
    <n v="0.18435284259652099"/>
  </r>
  <r>
    <x v="0"/>
    <x v="3"/>
    <s v="1399/9/8"/>
    <d v="2020-11-28T00:00:00"/>
    <n v="14.53"/>
    <n v="1.1961999999999999"/>
    <n v="0.15411540093338991"/>
    <n v="0.18435284259652099"/>
  </r>
  <r>
    <x v="0"/>
    <x v="3"/>
    <s v="1399/9/7"/>
    <d v="2020-11-27T00:00:00"/>
    <n v="14.53"/>
    <n v="1.1961999999999999"/>
    <n v="0.15411540093338991"/>
    <n v="0.18435284259652099"/>
  </r>
  <r>
    <x v="0"/>
    <x v="3"/>
    <s v="1399/9/6"/>
    <d v="2020-11-26T00:00:00"/>
    <n v="14.226000000000001"/>
    <n v="1.1913"/>
    <n v="0.15089096308867206"/>
    <n v="0.17975640432753504"/>
  </r>
  <r>
    <x v="0"/>
    <x v="3"/>
    <s v="1399/9/5"/>
    <d v="2020-11-25T00:00:00"/>
    <n v="14.226000000000001"/>
    <n v="1.1913"/>
    <n v="0.15089096308867206"/>
    <n v="0.17975640432753504"/>
  </r>
  <r>
    <x v="0"/>
    <x v="3"/>
    <s v="1399/9/4"/>
    <d v="2020-11-24T00:00:00"/>
    <n v="13.922000000000001"/>
    <n v="1.1888000000000001"/>
    <n v="0.14766652524395418"/>
    <n v="0.17554596521001276"/>
  </r>
  <r>
    <x v="0"/>
    <x v="3"/>
    <s v="1399/9/3"/>
    <d v="2020-11-23T00:00:00"/>
    <n v="13.835000000000001"/>
    <n v="1.1839999999999999"/>
    <n v="0.14674374204497243"/>
    <n v="0.17374459058124733"/>
  </r>
  <r>
    <x v="0"/>
    <x v="3"/>
    <s v="1399/9/2"/>
    <d v="2020-11-22T00:00:00"/>
    <n v="12.992000000000001"/>
    <n v="1.1853"/>
    <n v="0.13780229104794231"/>
    <n v="0.16333705557912603"/>
  </r>
  <r>
    <x v="0"/>
    <x v="3"/>
    <s v="1399/9/1"/>
    <d v="2020-11-21T00:00:00"/>
    <n v="12.992000000000001"/>
    <n v="1.1853"/>
    <n v="0.13780229104794231"/>
    <n v="0.16333705557912603"/>
  </r>
  <r>
    <x v="0"/>
    <x v="4"/>
    <s v="1399/8/30"/>
    <d v="2020-11-20T00:00:00"/>
    <n v="12.992000000000001"/>
    <n v="1.1853"/>
    <n v="0.13780229104794231"/>
    <n v="0.16333705557912603"/>
  </r>
  <r>
    <x v="0"/>
    <x v="4"/>
    <s v="1399/8/29"/>
    <d v="2020-11-19T00:00:00"/>
    <n v="13.356999999999999"/>
    <n v="1.1873"/>
    <n v="0.14167373780229103"/>
    <n v="0.16820922889266016"/>
  </r>
  <r>
    <x v="0"/>
    <x v="4"/>
    <s v="1399/8/28"/>
    <d v="2020-11-18T00:00:00"/>
    <n v="13.992000000000001"/>
    <n v="1.1852"/>
    <n v="0.14840899448451422"/>
    <n v="0.17589434026304626"/>
  </r>
  <r>
    <x v="0"/>
    <x v="4"/>
    <s v="1399/8/27"/>
    <d v="2020-11-17T00:00:00"/>
    <n v="14.226000000000001"/>
    <n v="1.1860999999999999"/>
    <n v="0.15089096308867206"/>
    <n v="0.17897177131947392"/>
  </r>
  <r>
    <x v="0"/>
    <x v="4"/>
    <s v="1399/8/26"/>
    <d v="2020-11-16T00:00:00"/>
    <n v="14.791"/>
    <n v="1.1853"/>
    <n v="0.15688375053033518"/>
    <n v="0.18595430950360628"/>
  </r>
  <r>
    <x v="0"/>
    <x v="4"/>
    <s v="1399/8/25"/>
    <d v="2020-11-15T00:00:00"/>
    <n v="14.487"/>
    <n v="1.1832"/>
    <n v="0.15365931268561731"/>
    <n v="0.18180969876962241"/>
  </r>
  <r>
    <x v="0"/>
    <x v="4"/>
    <s v="1399/8/24"/>
    <d v="2020-11-14T00:00:00"/>
    <n v="14.487"/>
    <n v="1.1832"/>
    <n v="0.15365931268561731"/>
    <n v="0.18180969876962241"/>
  </r>
  <r>
    <x v="0"/>
    <x v="4"/>
    <s v="1399/8/23"/>
    <d v="2020-11-13T00:00:00"/>
    <n v="14.487"/>
    <n v="1.1832"/>
    <n v="0.15365931268561731"/>
    <n v="0.18180969876962241"/>
  </r>
  <r>
    <x v="0"/>
    <x v="4"/>
    <s v="1399/8/22"/>
    <d v="2020-11-12T00:00:00"/>
    <n v="14.226000000000001"/>
    <n v="1.1803999999999999"/>
    <n v="0.15089096308867206"/>
    <n v="0.1781116928298685"/>
  </r>
  <r>
    <x v="0"/>
    <x v="4"/>
    <s v="1399/8/21"/>
    <d v="2020-11-11T00:00:00"/>
    <n v="14.443"/>
    <n v="1.1777"/>
    <n v="0.15319261773440815"/>
    <n v="0.18041494590581247"/>
  </r>
  <r>
    <x v="0"/>
    <x v="4"/>
    <s v="1399/8/20"/>
    <d v="2020-11-10T00:00:00"/>
    <n v="14.226000000000001"/>
    <n v="1.1814"/>
    <n v="0.15089096308867206"/>
    <n v="0.17826258379295717"/>
  </r>
  <r>
    <x v="0"/>
    <x v="4"/>
    <s v="1399/8/19"/>
    <d v="2020-11-09T00:00:00"/>
    <n v="14.052"/>
    <n v="1.1813"/>
    <n v="0.14904539669070851"/>
    <n v="0.17606732711073397"/>
  </r>
  <r>
    <x v="0"/>
    <x v="4"/>
    <s v="1399/8/18"/>
    <d v="2020-11-08T00:00:00"/>
    <n v="14.356"/>
    <n v="1.1872"/>
    <n v="0.15226983453542639"/>
    <n v="0.18077474756045822"/>
  </r>
  <r>
    <x v="0"/>
    <x v="4"/>
    <s v="1399/8/17"/>
    <d v="2020-11-07T00:00:00"/>
    <n v="14.356"/>
    <n v="1.1872"/>
    <n v="0.15226983453542639"/>
    <n v="0.18077474756045822"/>
  </r>
  <r>
    <x v="0"/>
    <x v="4"/>
    <s v="1399/8/16"/>
    <d v="2020-11-06T00:00:00"/>
    <n v="14.356"/>
    <n v="1.1872"/>
    <n v="0.15226983453542639"/>
    <n v="0.18077474756045822"/>
  </r>
  <r>
    <x v="0"/>
    <x v="4"/>
    <s v="1399/8/15"/>
    <d v="2020-11-05T00:00:00"/>
    <n v="14.53"/>
    <n v="1.1820999999999999"/>
    <n v="0.15411540093338991"/>
    <n v="0.1821798154433602"/>
  </r>
  <r>
    <x v="0"/>
    <x v="4"/>
    <s v="1399/8/14"/>
    <d v="2020-11-04T00:00:00"/>
    <n v="14.099"/>
    <n v="1.1721999999999999"/>
    <n v="0.14954391175222742"/>
    <n v="0.17529537335596096"/>
  </r>
  <r>
    <x v="0"/>
    <x v="4"/>
    <s v="1399/8/13"/>
    <d v="2020-11-03T00:00:00"/>
    <n v="14.009"/>
    <n v="1.1711"/>
    <n v="0.14858930844293594"/>
    <n v="0.17401293911752228"/>
  </r>
  <r>
    <x v="0"/>
    <x v="4"/>
    <s v="1399/8/12"/>
    <d v="2020-11-02T00:00:00"/>
    <n v="13.835000000000001"/>
    <n v="1.1639999999999999"/>
    <n v="0.14674374204497243"/>
    <n v="0.17080971574034789"/>
  </r>
  <r>
    <x v="0"/>
    <x v="4"/>
    <s v="1399/8/11"/>
    <d v="2020-11-01T00:00:00"/>
    <n v="14.269"/>
    <n v="1.1647000000000001"/>
    <n v="0.15134705133644463"/>
    <n v="0.17627391069155707"/>
  </r>
  <r>
    <x v="0"/>
    <x v="4"/>
    <s v="1399/8/10"/>
    <d v="2020-10-31T00:00:00"/>
    <n v="14.269"/>
    <n v="1.1647000000000001"/>
    <n v="0.15134705133644463"/>
    <n v="0.17627391069155707"/>
  </r>
  <r>
    <x v="0"/>
    <x v="4"/>
    <s v="1399/8/9"/>
    <d v="2020-10-30T00:00:00"/>
    <n v="14.269"/>
    <n v="1.1647000000000001"/>
    <n v="0.15134705133644463"/>
    <n v="0.17627391069155707"/>
  </r>
  <r>
    <x v="0"/>
    <x v="4"/>
    <s v="1399/8/8"/>
    <d v="2020-10-29T00:00:00"/>
    <n v="14.487"/>
    <n v="1.1674"/>
    <n v="0.15365931268561731"/>
    <n v="0.17938188162918964"/>
  </r>
  <r>
    <x v="0"/>
    <x v="4"/>
    <s v="1399/8/7"/>
    <d v="2020-10-28T00:00:00"/>
    <n v="14.747"/>
    <n v="1.1744000000000001"/>
    <n v="0.156417055579126"/>
    <n v="0.18369619007212559"/>
  </r>
  <r>
    <x v="0"/>
    <x v="4"/>
    <s v="1399/8/6"/>
    <d v="2020-10-27T00:00:00"/>
    <n v="14.834"/>
    <n v="1.1795"/>
    <n v="0.15733983877810775"/>
    <n v="0.18558233983877809"/>
  </r>
  <r>
    <x v="0"/>
    <x v="4"/>
    <s v="1399/8/5"/>
    <d v="2020-10-26T00:00:00"/>
    <n v="15.311999999999999"/>
    <n v="1.1808000000000001"/>
    <n v="0.16240984302078912"/>
    <n v="0.1917735426389478"/>
  </r>
  <r>
    <x v="0"/>
    <x v="4"/>
    <s v="1399/8/4"/>
    <d v="2020-10-25T00:00:00"/>
    <n v="14.704000000000001"/>
    <n v="1.1859"/>
    <n v="0.15596096733135342"/>
    <n v="0.18495411115825203"/>
  </r>
  <r>
    <x v="0"/>
    <x v="4"/>
    <s v="1399/8/3"/>
    <d v="2020-10-24T00:00:00"/>
    <n v="14.704000000000001"/>
    <n v="1.1859"/>
    <n v="0.15596096733135342"/>
    <n v="0.18495411115825203"/>
  </r>
  <r>
    <x v="0"/>
    <x v="4"/>
    <s v="1399/8/2"/>
    <d v="2020-10-23T00:00:00"/>
    <n v="15.877000000000001"/>
    <n v="1.1859"/>
    <n v="0.16840263046245227"/>
    <n v="0.19970867946542215"/>
  </r>
  <r>
    <x v="0"/>
    <x v="4"/>
    <s v="1399/8/1"/>
    <d v="2020-10-22T00:00:00"/>
    <n v="15.226000000000001"/>
    <n v="1.1816"/>
    <n v="0.16149766652524397"/>
    <n v="0.19082564276622827"/>
  </r>
  <r>
    <x v="0"/>
    <x v="5"/>
    <s v="1399/7/30"/>
    <d v="2020-10-21T00:00:00"/>
    <n v="15.182"/>
    <n v="1.1860999999999999"/>
    <n v="0.16103097157403479"/>
    <n v="0.19099883538396265"/>
  </r>
  <r>
    <x v="0"/>
    <x v="5"/>
    <s v="1399/7/29"/>
    <d v="2020-10-20T00:00:00"/>
    <n v="15.182"/>
    <n v="1.1820999999999999"/>
    <n v="0.16103097157403479"/>
    <n v="0.1903547114976665"/>
  </r>
  <r>
    <x v="0"/>
    <x v="5"/>
    <s v="1399/7/28"/>
    <d v="2020-10-19T00:00:00"/>
    <n v="15.269"/>
    <n v="1.1766000000000001"/>
    <n v="0.16195375477301654"/>
    <n v="0.19055478786593127"/>
  </r>
  <r>
    <x v="0"/>
    <x v="5"/>
    <s v="1399/7/27"/>
    <d v="2020-10-18T00:00:00"/>
    <n v="14.791"/>
    <n v="1.1718"/>
    <n v="0.15688375053033518"/>
    <n v="0.18383637887144677"/>
  </r>
  <r>
    <x v="0"/>
    <x v="5"/>
    <s v="1399/7/26"/>
    <d v="2020-10-17T00:00:00"/>
    <n v="14.791"/>
    <n v="1.1718"/>
    <n v="0.15688375053033518"/>
    <n v="0.18383637887144677"/>
  </r>
  <r>
    <x v="0"/>
    <x v="5"/>
    <s v="1399/7/25"/>
    <d v="2020-10-16T00:00:00"/>
    <n v="14.791"/>
    <n v="1.1718"/>
    <n v="0.15688375053033518"/>
    <n v="0.18383637887144677"/>
  </r>
  <r>
    <x v="0"/>
    <x v="5"/>
    <s v="1399/7/24"/>
    <d v="2020-10-15T00:00:00"/>
    <n v="14.53"/>
    <n v="1.1706000000000001"/>
    <n v="0.15411540093338991"/>
    <n v="0.18040748833262624"/>
  </r>
  <r>
    <x v="0"/>
    <x v="5"/>
    <s v="1399/7/23"/>
    <d v="2020-10-14T00:00:00"/>
    <n v="14.4"/>
    <n v="1.1744000000000001"/>
    <n v="0.15273652948663555"/>
    <n v="0.1793737802291048"/>
  </r>
  <r>
    <x v="0"/>
    <x v="5"/>
    <s v="1399/7/22"/>
    <d v="2020-10-13T00:00:00"/>
    <n v="14.052"/>
    <n v="1.1744000000000001"/>
    <n v="0.14904539669070851"/>
    <n v="0.1750389138735681"/>
  </r>
  <r>
    <x v="0"/>
    <x v="5"/>
    <s v="1399/7/21"/>
    <d v="2020-10-12T00:00:00"/>
    <n v="14.138999999999999"/>
    <n v="1.1813"/>
    <n v="0.14996817988969027"/>
    <n v="0.17715741090369111"/>
  </r>
  <r>
    <x v="0"/>
    <x v="5"/>
    <s v="1399/7/20"/>
    <d v="2020-10-11T00:00:00"/>
    <n v="14.356"/>
    <n v="1.1823999999999999"/>
    <n v="0.15226983453542639"/>
    <n v="0.18004385235468814"/>
  </r>
  <r>
    <x v="0"/>
    <x v="5"/>
    <s v="1399/7/19"/>
    <d v="2020-10-10T00:00:00"/>
    <n v="14.356"/>
    <n v="1.1823999999999999"/>
    <n v="0.15226983453542639"/>
    <n v="0.18004385235468814"/>
  </r>
  <r>
    <x v="0"/>
    <x v="5"/>
    <s v="1399/7/18"/>
    <d v="2020-10-09T00:00:00"/>
    <n v="14.356"/>
    <n v="1.1823999999999999"/>
    <n v="0.15226983453542639"/>
    <n v="0.18004385235468814"/>
  </r>
  <r>
    <x v="0"/>
    <x v="5"/>
    <s v="1399/7/17"/>
    <d v="2020-10-08T00:00:00"/>
    <n v="14.356"/>
    <n v="1.1758"/>
    <n v="0.15226983453542639"/>
    <n v="0.17903887144675434"/>
  </r>
  <r>
    <x v="0"/>
    <x v="5"/>
    <s v="1399/7/16"/>
    <d v="2020-10-07T00:00:00"/>
    <n v="13.965"/>
    <n v="1.1759999999999999"/>
    <n v="0.14812261349172676"/>
    <n v="0.17419219346627066"/>
  </r>
  <r>
    <x v="0"/>
    <x v="5"/>
    <s v="1399/7/15"/>
    <d v="2020-10-06T00:00:00"/>
    <n v="13.874000000000001"/>
    <n v="1.1734"/>
    <n v="0.14715740347899872"/>
    <n v="0.17267449724225711"/>
  </r>
  <r>
    <x v="0"/>
    <x v="5"/>
    <s v="1399/7/14"/>
    <d v="2020-10-05T00:00:00"/>
    <n v="13.531000000000001"/>
    <n v="1.1780999999999999"/>
    <n v="0.14351930420025458"/>
    <n v="0.16908009227831991"/>
  </r>
  <r>
    <x v="0"/>
    <x v="5"/>
    <s v="1399/7/13"/>
    <d v="2020-10-04T00:00:00"/>
    <n v="11.589"/>
    <n v="1.1713"/>
    <n v="0.12292108612643191"/>
    <n v="0.14397746817988968"/>
  </r>
  <r>
    <x v="0"/>
    <x v="5"/>
    <s v="1399/7/12"/>
    <d v="2020-10-03T00:00:00"/>
    <n v="11.589"/>
    <n v="1.1713"/>
    <n v="0.12292108612643191"/>
    <n v="0.14397746817988968"/>
  </r>
  <r>
    <x v="0"/>
    <x v="5"/>
    <s v="1399/7/11"/>
    <d v="2020-10-02T00:00:00"/>
    <n v="11.959"/>
    <n v="1.1713"/>
    <n v="0.12684556639796352"/>
    <n v="0.14857421192193468"/>
  </r>
  <r>
    <x v="0"/>
    <x v="5"/>
    <s v="1399/7/10"/>
    <d v="2020-10-01T00:00:00"/>
    <n v="11.791"/>
    <n v="1.1747000000000001"/>
    <n v="0.12506364022061944"/>
    <n v="0.14691225816716166"/>
  </r>
  <r>
    <x v="0"/>
    <x v="5"/>
    <s v="1399/7/9"/>
    <d v="2020-09-30T00:00:00"/>
    <n v="12.493"/>
    <n v="1.1718"/>
    <n v="0.13250954603309292"/>
    <n v="0.15527468604157829"/>
  </r>
  <r>
    <x v="0"/>
    <x v="5"/>
    <s v="1399/7/8"/>
    <d v="2020-09-29T00:00:00"/>
    <n v="12.179"/>
    <n v="1.1741999999999999"/>
    <n v="0.12917904115400933"/>
    <n v="0.15168203012303774"/>
  </r>
  <r>
    <x v="0"/>
    <x v="5"/>
    <s v="1399/7/7"/>
    <d v="2020-09-28T00:00:00"/>
    <n v="11.441000000000001"/>
    <n v="1.1664000000000001"/>
    <n v="0.12135129401781927"/>
    <n v="0.14154414934238441"/>
  </r>
  <r>
    <x v="0"/>
    <x v="5"/>
    <s v="1399/7/6"/>
    <d v="2020-09-27T00:00:00"/>
    <n v="11.316000000000001"/>
    <n v="1.163"/>
    <n v="0.12002545608824777"/>
    <n v="0.13958960543063217"/>
  </r>
  <r>
    <x v="0"/>
    <x v="5"/>
    <s v="1399/7/5"/>
    <d v="2020-09-26T00:00:00"/>
    <n v="11.316000000000001"/>
    <n v="1.163"/>
    <n v="0.12002545608824777"/>
    <n v="0.13958960543063217"/>
  </r>
  <r>
    <x v="0"/>
    <x v="5"/>
    <s v="1399/7/4"/>
    <d v="2020-09-25T00:00:00"/>
    <n v="11.586"/>
    <n v="1.163"/>
    <n v="0.1228892660161222"/>
    <n v="0.14292021637675012"/>
  </r>
  <r>
    <x v="0"/>
    <x v="5"/>
    <s v="1399/7/3"/>
    <d v="2020-09-24T00:00:00"/>
    <n v="11.696"/>
    <n v="1.1672"/>
    <n v="0.12405600339414509"/>
    <n v="0.14479816716164615"/>
  </r>
  <r>
    <x v="0"/>
    <x v="5"/>
    <s v="1399/7/2"/>
    <d v="2020-09-23T00:00:00"/>
    <n v="11.28"/>
    <n v="1.1658999999999999"/>
    <n v="0.11964361476453117"/>
    <n v="0.13949249045396689"/>
  </r>
  <r>
    <x v="0"/>
    <x v="5"/>
    <s v="1399/7/1"/>
    <d v="2020-09-22T00:00:00"/>
    <n v="11.454000000000001"/>
    <n v="1.1706000000000001"/>
    <n v="0.1214891811624947"/>
    <n v="0.14221523546881631"/>
  </r>
  <r>
    <x v="0"/>
    <x v="6"/>
    <s v="1399/6/31"/>
    <d v="2020-09-21T00:00:00"/>
    <n v="10.972"/>
    <n v="1.1769000000000001"/>
    <n v="0.11637675010606703"/>
    <n v="0.13696379719983029"/>
  </r>
  <r>
    <x v="0"/>
    <x v="6"/>
    <s v="1399/6/30"/>
    <d v="2020-09-20T00:00:00"/>
    <n v="10.874000000000001"/>
    <n v="1.1837"/>
    <n v="0.115337293169283"/>
    <n v="0.13652475392448027"/>
  </r>
  <r>
    <x v="0"/>
    <x v="6"/>
    <s v="1399/6/29"/>
    <d v="2020-09-19T00:00:00"/>
    <n v="10.874000000000001"/>
    <n v="1.1837"/>
    <n v="0.115337293169283"/>
    <n v="0.13652475392448027"/>
  </r>
  <r>
    <x v="0"/>
    <x v="6"/>
    <s v="1399/6/28"/>
    <d v="2020-09-18T00:00:00"/>
    <n v="11.145"/>
    <n v="1.1837"/>
    <n v="0.11821170980059396"/>
    <n v="0.13992720089096308"/>
  </r>
  <r>
    <x v="0"/>
    <x v="6"/>
    <s v="1399/6/27"/>
    <d v="2020-09-17T00:00:00"/>
    <n v="11.146000000000001"/>
    <n v="1.1847000000000001"/>
    <n v="0.11822231650403056"/>
    <n v="0.140057978362325"/>
  </r>
  <r>
    <x v="0"/>
    <x v="6"/>
    <s v="1399/6/26"/>
    <d v="2020-09-16T00:00:00"/>
    <n v="10.603999999999999"/>
    <n v="1.1814"/>
    <n v="0.11247348324140856"/>
    <n v="0.13287617310140007"/>
  </r>
  <r>
    <x v="0"/>
    <x v="6"/>
    <s v="1399/6/25"/>
    <d v="2020-09-15T00:00:00"/>
    <n v="10.493"/>
    <n v="1.1845000000000001"/>
    <n v="0.11129613915994908"/>
    <n v="0.13183027683495971"/>
  </r>
  <r>
    <x v="0"/>
    <x v="6"/>
    <s v="1399/6/24"/>
    <d v="2020-09-14T00:00:00"/>
    <n v="10.363"/>
    <n v="1.1868000000000001"/>
    <n v="0.10991726771319474"/>
    <n v="0.13044981332201952"/>
  </r>
  <r>
    <x v="0"/>
    <x v="6"/>
    <s v="1399/6/23"/>
    <d v="2020-09-13T00:00:00"/>
    <n v="10.191000000000001"/>
    <n v="1.1845000000000001"/>
    <n v="0.10809291472210437"/>
    <n v="0.12803605748833263"/>
  </r>
  <r>
    <x v="0"/>
    <x v="6"/>
    <s v="1399/6/22"/>
    <d v="2020-09-12T00:00:00"/>
    <n v="10.191000000000001"/>
    <n v="1.1845000000000001"/>
    <n v="0.10809291472210437"/>
    <n v="0.12803605748833263"/>
  </r>
  <r>
    <x v="0"/>
    <x v="6"/>
    <s v="1399/6/21"/>
    <d v="2020-09-11T00:00:00"/>
    <n v="10.548"/>
    <n v="1.1845000000000001"/>
    <n v="0.11187950784896054"/>
    <n v="0.13252127704709377"/>
  </r>
  <r>
    <x v="0"/>
    <x v="6"/>
    <s v="1399/6/20"/>
    <d v="2020-09-10T00:00:00"/>
    <n v="10.78"/>
    <n v="1.1813"/>
    <n v="0.11434026304624521"/>
    <n v="0.13507015273652948"/>
  </r>
  <r>
    <x v="0"/>
    <x v="6"/>
    <s v="1399/6/19"/>
    <d v="2020-09-09T00:00:00"/>
    <n v="10.792"/>
    <n v="1.1801999999999999"/>
    <n v="0.11446754348748409"/>
    <n v="0.13509459482392872"/>
  </r>
  <r>
    <x v="0"/>
    <x v="6"/>
    <s v="1399/6/18"/>
    <d v="2020-09-08T00:00:00"/>
    <n v="11.249000000000001"/>
    <n v="1.1778999999999999"/>
    <n v="0.11931480695799745"/>
    <n v="0.1405409111158252"/>
  </r>
  <r>
    <x v="0"/>
    <x v="6"/>
    <s v="1399/6/17"/>
    <d v="2020-09-07T00:00:00"/>
    <n v="11.582000000000001"/>
    <n v="1.1817"/>
    <n v="0.12284683920237591"/>
    <n v="0.14516810988544759"/>
  </r>
  <r>
    <x v="0"/>
    <x v="6"/>
    <s v="1399/6/16"/>
    <d v="2020-09-06T00:00:00"/>
    <n v="11.509"/>
    <n v="1.1838"/>
    <n v="0.12207254985150616"/>
    <n v="0.144509484514213"/>
  </r>
  <r>
    <x v="0"/>
    <x v="6"/>
    <s v="1399/6/15"/>
    <d v="2020-09-05T00:00:00"/>
    <n v="11.509"/>
    <n v="1.1838"/>
    <n v="0.12207254985150616"/>
    <n v="0.144509484514213"/>
  </r>
  <r>
    <x v="0"/>
    <x v="6"/>
    <s v="1399/6/14"/>
    <d v="2020-09-04T00:00:00"/>
    <n v="10.996"/>
    <n v="1.1838"/>
    <n v="0.11663131098854476"/>
    <n v="0.1380681459482393"/>
  </r>
  <r>
    <x v="0"/>
    <x v="6"/>
    <s v="1399/6/13"/>
    <d v="2020-09-03T00:00:00"/>
    <n v="10.555"/>
    <n v="1.1849000000000001"/>
    <n v="0.11195375477301654"/>
    <n v="0.13265400403054731"/>
  </r>
  <r>
    <x v="0"/>
    <x v="6"/>
    <s v="1399/6/12"/>
    <d v="2020-09-02T00:00:00"/>
    <n v="10.725"/>
    <n v="1.1853"/>
    <n v="0.11375689435723377"/>
    <n v="0.13483604688162917"/>
  </r>
  <r>
    <x v="0"/>
    <x v="6"/>
    <s v="1399/6/11"/>
    <d v="2020-09-01T00:00:00"/>
    <n v="9.74"/>
    <n v="1.1910000000000001"/>
    <n v="0.10330929147221043"/>
    <n v="0.12304136614340264"/>
  </r>
  <r>
    <x v="0"/>
    <x v="6"/>
    <s v="1399/6/10"/>
    <d v="2020-08-31T00:00:00"/>
    <n v="9.6270000000000007"/>
    <n v="1.1936"/>
    <n v="0.10211073398387782"/>
    <n v="0.12187937208315656"/>
  </r>
  <r>
    <x v="0"/>
    <x v="6"/>
    <s v="1399/6/9"/>
    <d v="2020-08-30T00:00:00"/>
    <n v="9.6270000000000007"/>
    <n v="1.1902999999999999"/>
    <n v="0.10211073398387782"/>
    <n v="0.12154240666100977"/>
  </r>
  <r>
    <x v="0"/>
    <x v="6"/>
    <s v="1399/6/8"/>
    <d v="2020-08-29T00:00:00"/>
    <n v="9.6270000000000007"/>
    <n v="1.1902999999999999"/>
    <n v="0.10211073398387782"/>
    <n v="0.12154240666100977"/>
  </r>
  <r>
    <x v="0"/>
    <x v="6"/>
    <s v="1399/6/7"/>
    <d v="2020-08-28T00:00:00"/>
    <n v="8.81"/>
    <n v="1.1902999999999999"/>
    <n v="9.3445057276198562E-2"/>
    <n v="0.11122765167585914"/>
  </r>
  <r>
    <x v="0"/>
    <x v="6"/>
    <s v="1399/6/6"/>
    <d v="2020-08-27T00:00:00"/>
    <n v="8.9369999999999994"/>
    <n v="1.1820999999999999"/>
    <n v="9.4792108612643186E-2"/>
    <n v="0.1120537515910055"/>
  </r>
  <r>
    <x v="0"/>
    <x v="6"/>
    <s v="1399/6/5"/>
    <d v="2020-08-26T00:00:00"/>
    <n v="8.1539999999999999"/>
    <n v="1.1829000000000001"/>
    <n v="8.6487059821807377E-2"/>
    <n v="0.10230554306321595"/>
  </r>
  <r>
    <x v="0"/>
    <x v="6"/>
    <s v="1399/6/4"/>
    <d v="2020-08-25T00:00:00"/>
    <n v="7.6870000000000003"/>
    <n v="1.1833"/>
    <n v="8.1533729316928302E-2"/>
    <n v="9.6478861900721261E-2"/>
  </r>
  <r>
    <x v="0"/>
    <x v="6"/>
    <s v="1399/6/3"/>
    <d v="2020-08-24T00:00:00"/>
    <n v="6.7850000000000001"/>
    <n v="1.1787000000000001"/>
    <n v="7.1966482817140437E-2"/>
    <n v="8.4826893296563441E-2"/>
  </r>
  <r>
    <x v="0"/>
    <x v="6"/>
    <s v="1399/6/2"/>
    <d v="2020-08-23T00:00:00"/>
    <n v="6.5510000000000002"/>
    <n v="1.1795"/>
    <n v="6.9484514212982601E-2"/>
    <n v="8.1956984514212974E-2"/>
  </r>
  <r>
    <x v="0"/>
    <x v="6"/>
    <s v="1399/6/1"/>
    <d v="2020-08-22T00:00:00"/>
    <n v="6.5510000000000002"/>
    <n v="1.1795"/>
    <n v="6.9484514212982601E-2"/>
    <n v="8.1956984514212974E-2"/>
  </r>
  <r>
    <x v="0"/>
    <x v="7"/>
    <s v="1399/5/31"/>
    <d v="2020-08-21T00:00:00"/>
    <n v="7.3929999999999998"/>
    <n v="1.1795"/>
    <n v="7.8415358506576147E-2"/>
    <n v="9.2490915358506565E-2"/>
  </r>
  <r>
    <x v="0"/>
    <x v="7"/>
    <s v="1399/5/30"/>
    <d v="2020-08-20T00:00:00"/>
    <n v="7.9829999999999997"/>
    <n v="1.1859"/>
    <n v="8.4673313534153583E-2"/>
    <n v="0.10041408252015273"/>
  </r>
  <r>
    <x v="0"/>
    <x v="7"/>
    <s v="1399/5/29"/>
    <d v="2020-08-19T00:00:00"/>
    <n v="8.0839999999999996"/>
    <n v="1.1836"/>
    <n v="8.5744590581247337E-2"/>
    <n v="0.10148729741196434"/>
  </r>
  <r>
    <x v="0"/>
    <x v="7"/>
    <s v="1399/5/28"/>
    <d v="2020-08-18T00:00:00"/>
    <n v="7.4690000000000003"/>
    <n v="1.1929000000000001"/>
    <n v="7.9221467967755629E-2"/>
    <n v="9.4503289138735694E-2"/>
  </r>
  <r>
    <x v="0"/>
    <x v="7"/>
    <s v="1399/5/27"/>
    <d v="2020-08-17T00:00:00"/>
    <n v="7.1829999999999998"/>
    <n v="1.1869000000000001"/>
    <n v="7.6187950784896055E-2"/>
    <n v="9.042747878659313E-2"/>
  </r>
  <r>
    <x v="0"/>
    <x v="7"/>
    <s v="1399/5/26"/>
    <d v="2020-08-16T00:00:00"/>
    <n v="7.1689999999999996"/>
    <n v="1.1840999999999999"/>
    <n v="7.6039456936784044E-2"/>
    <n v="9.003832095884598E-2"/>
  </r>
  <r>
    <x v="0"/>
    <x v="7"/>
    <s v="1399/5/25"/>
    <d v="2020-08-15T00:00:00"/>
    <n v="7.1689999999999996"/>
    <n v="1.1840999999999999"/>
    <n v="7.6039456936784044E-2"/>
    <n v="9.003832095884598E-2"/>
  </r>
  <r>
    <x v="0"/>
    <x v="7"/>
    <s v="1399/5/24"/>
    <d v="2020-08-14T00:00:00"/>
    <n v="6.548"/>
    <n v="1.1840999999999999"/>
    <n v="6.9452694102672893E-2"/>
    <n v="8.2238935086974968E-2"/>
  </r>
  <r>
    <x v="0"/>
    <x v="7"/>
    <s v="1399/5/23"/>
    <d v="2020-08-13T00:00:00"/>
    <n v="6.2880000000000003"/>
    <n v="1.1812"/>
    <n v="6.6694951209164188E-2"/>
    <n v="7.8780076368264743E-2"/>
  </r>
  <r>
    <x v="0"/>
    <x v="7"/>
    <s v="1399/5/22"/>
    <d v="2020-08-12T00:00:00"/>
    <n v="6.6210000000000004"/>
    <n v="1.1781999999999999"/>
    <n v="7.0226983453542641E-2"/>
    <n v="8.2741431904963927E-2"/>
  </r>
  <r>
    <x v="0"/>
    <x v="7"/>
    <s v="1399/5/21"/>
    <d v="2020-08-11T00:00:00"/>
    <n v="6.9009999999999998"/>
    <n v="1.1738999999999999"/>
    <n v="7.3196860415782772E-2"/>
    <n v="8.5925794442087394E-2"/>
  </r>
  <r>
    <x v="0"/>
    <x v="7"/>
    <s v="1399/5/20"/>
    <d v="2020-08-10T00:00:00"/>
    <n v="7.0640000000000001"/>
    <n v="1.1736"/>
    <n v="7.4925753075943999E-2"/>
    <n v="8.7932863809927875E-2"/>
  </r>
  <r>
    <x v="0"/>
    <x v="7"/>
    <s v="1399/5/19"/>
    <d v="2020-08-09T00:00:00"/>
    <n v="7.0389999999999997"/>
    <n v="1.1788000000000001"/>
    <n v="7.4660585490029699E-2"/>
    <n v="8.8009898175647014E-2"/>
  </r>
  <r>
    <x v="0"/>
    <x v="7"/>
    <s v="1399/5/18"/>
    <d v="2020-08-08T00:00:00"/>
    <n v="7.0389999999999997"/>
    <n v="1.1788000000000001"/>
    <n v="7.4660585490029699E-2"/>
    <n v="8.8009898175647014E-2"/>
  </r>
  <r>
    <x v="0"/>
    <x v="7"/>
    <s v="1399/5/17"/>
    <d v="2020-08-07T00:00:00"/>
    <n v="7.117"/>
    <n v="1.1788000000000001"/>
    <n v="7.5487908358082306E-2"/>
    <n v="8.8985146372507429E-2"/>
  </r>
  <r>
    <x v="0"/>
    <x v="7"/>
    <s v="1399/5/16"/>
    <d v="2020-08-06T00:00:00"/>
    <n v="6.609"/>
    <n v="1.1876"/>
    <n v="7.0099703012303768E-2"/>
    <n v="8.3250407297411955E-2"/>
  </r>
  <r>
    <x v="0"/>
    <x v="7"/>
    <s v="1399/5/15"/>
    <d v="2020-08-05T00:00:00"/>
    <n v="6.7439999999999998"/>
    <n v="1.1862999999999999"/>
    <n v="7.1531607976240988E-2"/>
    <n v="8.4857946542214679E-2"/>
  </r>
  <r>
    <x v="0"/>
    <x v="7"/>
    <s v="1399/5/14"/>
    <d v="2020-08-04T00:00:00"/>
    <n v="6.3739999999999997"/>
    <n v="1.1801999999999999"/>
    <n v="6.7607127704709377E-2"/>
    <n v="7.9789932117098006E-2"/>
  </r>
  <r>
    <x v="0"/>
    <x v="7"/>
    <s v="1399/5/13"/>
    <d v="2020-08-03T00:00:00"/>
    <n v="5.2240000000000002"/>
    <n v="1.1762999999999999"/>
    <n v="5.5409418752651679E-2"/>
    <n v="6.517809927874417E-2"/>
  </r>
  <r>
    <x v="0"/>
    <x v="7"/>
    <s v="1399/5/12"/>
    <d v="2020-08-02T00:00:00"/>
    <n v="5.1790000000000003"/>
    <n v="1.1781999999999999"/>
    <n v="5.4932117098005939E-2"/>
    <n v="6.4721020364870596E-2"/>
  </r>
  <r>
    <x v="0"/>
    <x v="7"/>
    <s v="1399/5/11"/>
    <d v="2020-08-01T00:00:00"/>
    <n v="5.1790000000000003"/>
    <n v="1.1776"/>
    <n v="5.4932117098005939E-2"/>
    <n v="6.4688061094611796E-2"/>
  </r>
  <r>
    <x v="0"/>
    <x v="7"/>
    <s v="1399/5/10"/>
    <d v="2020-07-31T00:00:00"/>
    <n v="4.9370000000000003"/>
    <n v="1.1776"/>
    <n v="5.2365294866355536E-2"/>
    <n v="6.1665371234620278E-2"/>
  </r>
  <r>
    <x v="0"/>
    <x v="7"/>
    <s v="1399/5/9"/>
    <d v="2020-07-30T00:00:00"/>
    <n v="4.9109999999999996"/>
    <n v="1.1847000000000001"/>
    <n v="5.208952057700466E-2"/>
    <n v="6.1710455027577424E-2"/>
  </r>
  <r>
    <x v="0"/>
    <x v="7"/>
    <s v="1399/5/8"/>
    <d v="2020-07-29T00:00:00"/>
    <n v="4.5990000000000002"/>
    <n v="1.1792"/>
    <n v="4.878022910479423E-2"/>
    <n v="5.7521646160373356E-2"/>
  </r>
  <r>
    <x v="0"/>
    <x v="7"/>
    <s v="1399/5/7"/>
    <d v="2020-07-28T00:00:00"/>
    <n v="4.3620000000000001"/>
    <n v="1.1716"/>
    <n v="4.6266440390326687E-2"/>
    <n v="5.4205761561306742E-2"/>
  </r>
  <r>
    <x v="0"/>
    <x v="7"/>
    <s v="1399/5/6"/>
    <d v="2020-07-27T00:00:00"/>
    <n v="4.7249999999999996"/>
    <n v="1.1752"/>
    <n v="5.0116673737802285E-2"/>
    <n v="5.8897114976665249E-2"/>
  </r>
  <r>
    <x v="0"/>
    <x v="7"/>
    <s v="1399/5/5"/>
    <d v="2020-07-26T00:00:00"/>
    <n v="4.734"/>
    <n v="1.1656"/>
    <n v="5.0212134068731436E-2"/>
    <n v="5.852726347051336E-2"/>
  </r>
  <r>
    <x v="0"/>
    <x v="7"/>
    <s v="1399/5/4"/>
    <d v="2020-07-25T00:00:00"/>
    <n v="4.734"/>
    <n v="1.1656"/>
    <n v="5.0212134068731436E-2"/>
    <n v="5.852726347051336E-2"/>
  </r>
  <r>
    <x v="0"/>
    <x v="7"/>
    <s v="1399/5/3"/>
    <d v="2020-07-24T00:00:00"/>
    <n v="4.8150000000000004"/>
    <n v="1.1656"/>
    <n v="5.1071277047093765E-2"/>
    <n v="5.952868052609249E-2"/>
  </r>
  <r>
    <x v="0"/>
    <x v="7"/>
    <s v="1399/5/2"/>
    <d v="2020-07-23T00:00:00"/>
    <n v="4.7549999999999999"/>
    <n v="1.1596"/>
    <n v="5.0434874840899445E-2"/>
    <n v="5.8484280865506992E-2"/>
  </r>
  <r>
    <x v="0"/>
    <x v="7"/>
    <s v="1399/5/1"/>
    <d v="2020-07-22T00:00:00"/>
    <n v="4.6520000000000001"/>
    <n v="1.157"/>
    <n v="4.9342384386932545E-2"/>
    <n v="5.7089138735680958E-2"/>
  </r>
  <r>
    <x v="0"/>
    <x v="8"/>
    <s v="1399/4/31"/>
    <d v="2020-07-21T00:00:00"/>
    <n v="4.4649999999999999"/>
    <n v="1.1528"/>
    <n v="4.7358930844293594E-2"/>
    <n v="5.4595375477301658E-2"/>
  </r>
  <r>
    <x v="0"/>
    <x v="8"/>
    <s v="1399/4/30"/>
    <d v="2020-07-20T00:00:00"/>
    <n v="4.9029999999999996"/>
    <n v="1.1446000000000001"/>
    <n v="5.2004666949512085E-2"/>
    <n v="5.9524541790411535E-2"/>
  </r>
  <r>
    <x v="0"/>
    <x v="8"/>
    <s v="1399/4/29"/>
    <d v="2020-07-19T00:00:00"/>
    <n v="4.8280000000000003"/>
    <n v="1.1428"/>
    <n v="5.1209164191769199E-2"/>
    <n v="5.8521832838353841E-2"/>
  </r>
  <r>
    <x v="0"/>
    <x v="8"/>
    <s v="1399/4/28"/>
    <d v="2020-07-18T00:00:00"/>
    <n v="4.8280000000000003"/>
    <n v="1.1428"/>
    <n v="5.1209164191769199E-2"/>
    <n v="5.8521832838353841E-2"/>
  </r>
  <r>
    <x v="0"/>
    <x v="8"/>
    <s v="1399/4/27"/>
    <d v="2020-07-17T00:00:00"/>
    <n v="4.4260000000000002"/>
    <n v="1.1428"/>
    <n v="4.694526941026729E-2"/>
    <n v="5.364905388205346E-2"/>
  </r>
  <r>
    <x v="0"/>
    <x v="8"/>
    <s v="1399/4/26"/>
    <d v="2020-07-16T00:00:00"/>
    <n v="4.7190000000000003"/>
    <n v="1.1384000000000001"/>
    <n v="5.0053033517182863E-2"/>
    <n v="5.6980373355960977E-2"/>
  </r>
  <r>
    <x v="0"/>
    <x v="8"/>
    <s v="1399/4/25"/>
    <d v="2020-07-15T00:00:00"/>
    <n v="4.1980000000000004"/>
    <n v="1.1411"/>
    <n v="4.4526941026728897E-2"/>
    <n v="5.0809692405600342E-2"/>
  </r>
  <r>
    <x v="0"/>
    <x v="8"/>
    <s v="1399/4/24"/>
    <d v="2020-07-14T00:00:00"/>
    <n v="4.359"/>
    <n v="1.1397999999999999"/>
    <n v="4.6234620280016972E-2"/>
    <n v="5.2698220195163341E-2"/>
  </r>
  <r>
    <x v="0"/>
    <x v="8"/>
    <s v="1399/4/23"/>
    <d v="2020-07-13T00:00:00"/>
    <n v="4.6909999999999998"/>
    <n v="1.1342000000000001"/>
    <n v="4.9756045820958841E-2"/>
    <n v="5.6433307170131522E-2"/>
  </r>
  <r>
    <x v="0"/>
    <x v="8"/>
    <s v="1399/4/22"/>
    <d v="2020-07-12T00:00:00"/>
    <n v="4.6749999999999998"/>
    <n v="1.1299999999999999"/>
    <n v="4.9586338565973692E-2"/>
    <n v="5.603256257955027E-2"/>
  </r>
  <r>
    <x v="0"/>
    <x v="8"/>
    <s v="1399/4/21"/>
    <d v="2020-07-11T00:00:00"/>
    <n v="4.6749999999999998"/>
    <n v="1.1299999999999999"/>
    <n v="4.9586338565973692E-2"/>
    <n v="5.603256257955027E-2"/>
  </r>
  <r>
    <x v="0"/>
    <x v="8"/>
    <s v="1399/4/20"/>
    <d v="2020-07-10T00:00:00"/>
    <n v="4.8339999999999996"/>
    <n v="1.1299999999999999"/>
    <n v="5.1272804412388628E-2"/>
    <n v="5.7938268985999145E-2"/>
  </r>
  <r>
    <x v="0"/>
    <x v="8"/>
    <s v="1399/4/19"/>
    <d v="2020-07-09T00:00:00"/>
    <n v="5.343"/>
    <n v="1.1283000000000001"/>
    <n v="5.6671616461603735E-2"/>
    <n v="6.3942584853627499E-2"/>
  </r>
  <r>
    <x v="0"/>
    <x v="8"/>
    <s v="1399/4/18"/>
    <d v="2020-07-08T00:00:00"/>
    <n v="5.5330000000000004"/>
    <n v="1.133"/>
    <n v="5.8686890114552401E-2"/>
    <n v="6.6492246499787869E-2"/>
  </r>
  <r>
    <x v="0"/>
    <x v="8"/>
    <s v="1399/4/17"/>
    <d v="2020-07-07T00:00:00"/>
    <n v="5.3639999999999999"/>
    <n v="1.1272"/>
    <n v="5.6894357233771745E-2"/>
    <n v="6.4131319473907503E-2"/>
  </r>
  <r>
    <x v="0"/>
    <x v="8"/>
    <s v="1399/4/16"/>
    <d v="2020-07-06T00:00:00"/>
    <n v="5.0149999999999997"/>
    <n v="1.1309"/>
    <n v="5.3192617734408143E-2"/>
    <n v="6.015553139584217E-2"/>
  </r>
  <r>
    <x v="0"/>
    <x v="8"/>
    <s v="1399/4/15"/>
    <d v="2020-07-05T00:00:00"/>
    <n v="4.7960000000000003"/>
    <n v="1.1249"/>
    <n v="5.0869749681798901E-2"/>
    <n v="5.7223381417055581E-2"/>
  </r>
  <r>
    <x v="0"/>
    <x v="8"/>
    <s v="1399/4/14"/>
    <d v="2020-07-04T00:00:00"/>
    <n v="4.7960000000000003"/>
    <n v="1.1249"/>
    <n v="5.0869749681798901E-2"/>
    <n v="5.7223381417055581E-2"/>
  </r>
  <r>
    <x v="0"/>
    <x v="8"/>
    <s v="1399/4/13"/>
    <d v="2020-07-03T00:00:00"/>
    <n v="5.1980000000000004"/>
    <n v="1.1249"/>
    <n v="5.513364446330081E-2"/>
    <n v="6.201983665676708E-2"/>
  </r>
  <r>
    <x v="0"/>
    <x v="8"/>
    <s v="1399/4/12"/>
    <d v="2020-07-02T00:00:00"/>
    <n v="5.55"/>
    <n v="1.1240000000000001"/>
    <n v="5.8867204072974119E-2"/>
    <n v="6.6166737378022922E-2"/>
  </r>
  <r>
    <x v="0"/>
    <x v="8"/>
    <s v="1399/4/11"/>
    <d v="2020-07-01T00:00:00"/>
    <n v="5.6470000000000002"/>
    <n v="1.1252"/>
    <n v="5.9896054306321597E-2"/>
    <n v="6.7395040305473067E-2"/>
  </r>
  <r>
    <x v="0"/>
    <x v="8"/>
    <s v="1399/4/10"/>
    <d v="2020-06-30T00:00:00"/>
    <n v="5.7919999999999998"/>
    <n v="1.1233"/>
    <n v="6.1434026304624523E-2"/>
    <n v="6.9008841747984731E-2"/>
  </r>
  <r>
    <x v="0"/>
    <x v="8"/>
    <s v="1399/4/9"/>
    <d v="2020-06-29T00:00:00"/>
    <n v="4.9530000000000003"/>
    <n v="1.1242000000000001"/>
    <n v="5.2535002121340692E-2"/>
    <n v="5.9059849384811208E-2"/>
  </r>
  <r>
    <x v="0"/>
    <x v="8"/>
    <s v="1399/4/8"/>
    <d v="2020-06-28T00:00:00"/>
    <n v="4.8"/>
    <n v="1.1218999999999999"/>
    <n v="5.0912176495545185E-2"/>
    <n v="5.7118370810352134E-2"/>
  </r>
  <r>
    <x v="0"/>
    <x v="8"/>
    <s v="1399/4/7"/>
    <d v="2020-06-27T00:00:00"/>
    <n v="4.8"/>
    <n v="1.1218999999999999"/>
    <n v="5.0912176495545185E-2"/>
    <n v="5.7118370810352134E-2"/>
  </r>
  <r>
    <x v="0"/>
    <x v="8"/>
    <s v="1399/4/6"/>
    <d v="2020-06-26T00:00:00"/>
    <n v="5.04"/>
    <n v="1.1218999999999999"/>
    <n v="5.3457785320322443E-2"/>
    <n v="5.9974289350869743E-2"/>
  </r>
  <r>
    <x v="0"/>
    <x v="8"/>
    <s v="1399/4/5"/>
    <d v="2020-06-25T00:00:00"/>
    <n v="5.6479999999999997"/>
    <n v="1.1217999999999999"/>
    <n v="5.9906661009758166E-2"/>
    <n v="6.7203292320746705E-2"/>
  </r>
  <r>
    <x v="0"/>
    <x v="8"/>
    <s v="1399/4/4"/>
    <d v="2020-06-24T00:00:00"/>
    <n v="5.7709999999999999"/>
    <n v="1.1252"/>
    <n v="6.1211285532456514E-2"/>
    <n v="6.8874938481120071E-2"/>
  </r>
  <r>
    <x v="0"/>
    <x v="8"/>
    <s v="1399/4/3"/>
    <d v="2020-06-23T00:00:00"/>
    <n v="5.3230000000000004"/>
    <n v="1.1308"/>
    <n v="5.6459482392872296E-2"/>
    <n v="6.3844382689859994E-2"/>
  </r>
  <r>
    <x v="0"/>
    <x v="8"/>
    <s v="1399/4/2"/>
    <d v="2020-06-22T00:00:00"/>
    <n v="5.4550000000000001"/>
    <n v="1.1259999999999999"/>
    <n v="5.7859567246499786E-2"/>
    <n v="6.5149872719558757E-2"/>
  </r>
  <r>
    <x v="0"/>
    <x v="8"/>
    <s v="1399/4/1"/>
    <d v="2020-06-21T00:00:00"/>
    <n v="5.3179999999999996"/>
    <n v="1.1176999999999999"/>
    <n v="5.6406448875689429E-2"/>
    <n v="6.3045487908358067E-2"/>
  </r>
  <r>
    <x v="0"/>
    <x v="9"/>
    <s v="1399/3/31"/>
    <d v="2020-06-20T00:00:00"/>
    <n v="5.1760000000000002"/>
    <n v="1.1176999999999999"/>
    <n v="5.4900296987696225E-2"/>
    <n v="6.1362061943148069E-2"/>
  </r>
  <r>
    <x v="0"/>
    <x v="9"/>
    <s v="1399/3/30"/>
    <d v="2020-06-19T00:00:00"/>
    <n v="5.1760000000000002"/>
    <n v="1.1176999999999999"/>
    <n v="5.4900296987696225E-2"/>
    <n v="6.1362061943148069E-2"/>
  </r>
  <r>
    <x v="0"/>
    <x v="9"/>
    <s v="1399/3/29"/>
    <d v="2020-06-18T00:00:00"/>
    <n v="5.0469999999999997"/>
    <n v="1.1204000000000001"/>
    <n v="5.3532032244378441E-2"/>
    <n v="5.9977288926601612E-2"/>
  </r>
  <r>
    <x v="0"/>
    <x v="9"/>
    <s v="1399/3/28"/>
    <d v="2020-06-17T00:00:00"/>
    <n v="5.1630000000000003"/>
    <n v="1.1244000000000001"/>
    <n v="5.476240984302079E-2"/>
    <n v="6.1574853627492578E-2"/>
  </r>
  <r>
    <x v="0"/>
    <x v="9"/>
    <s v="1399/3/27"/>
    <d v="2020-06-16T00:00:00"/>
    <n v="5.3890000000000002"/>
    <n v="1.1264000000000001"/>
    <n v="5.7159524819686044E-2"/>
    <n v="6.438448875689437E-2"/>
  </r>
  <r>
    <x v="0"/>
    <x v="9"/>
    <s v="1399/3/26"/>
    <d v="2020-06-15T00:00:00"/>
    <n v="4.9649999999999999"/>
    <n v="1.1324000000000001"/>
    <n v="5.266228256257955E-2"/>
    <n v="5.9634768773865088E-2"/>
  </r>
  <r>
    <x v="0"/>
    <x v="9"/>
    <s v="1399/3/25"/>
    <d v="2020-06-14T00:00:00"/>
    <n v="4.8120000000000003"/>
    <n v="1.1324000000000001"/>
    <n v="5.103945693678405E-2"/>
    <n v="5.7797081035214262E-2"/>
  </r>
  <r>
    <x v="0"/>
    <x v="9"/>
    <s v="1399/3/24"/>
    <d v="2020-06-13T00:00:00"/>
    <n v="4.8120000000000003"/>
    <n v="1.1324000000000001"/>
    <n v="5.103945693678405E-2"/>
    <n v="5.7797081035214262E-2"/>
  </r>
  <r>
    <x v="0"/>
    <x v="9"/>
    <s v="1399/3/23"/>
    <d v="2020-06-12T00:00:00"/>
    <n v="4.8209999999999997"/>
    <n v="1.1255999999999999"/>
    <n v="5.1134917267713194E-2"/>
    <n v="5.7557462876537971E-2"/>
  </r>
  <r>
    <x v="0"/>
    <x v="9"/>
    <s v="1399/3/22"/>
    <d v="2020-06-11T00:00:00"/>
    <n v="4.6310000000000002"/>
    <n v="1.1298999999999999"/>
    <n v="4.9119643614764535E-2"/>
    <n v="5.5500285320322446E-2"/>
  </r>
  <r>
    <x v="0"/>
    <x v="9"/>
    <s v="1399/3/21"/>
    <d v="2020-06-10T00:00:00"/>
    <n v="4.766"/>
    <n v="1.1371"/>
    <n v="5.0551548578701741E-2"/>
    <n v="5.7482165888841752E-2"/>
  </r>
  <r>
    <x v="0"/>
    <x v="9"/>
    <s v="1399/3/20"/>
    <d v="2020-06-09T00:00:00"/>
    <n v="4.9000000000000004"/>
    <n v="1.1342000000000001"/>
    <n v="5.1972846839202377E-2"/>
    <n v="5.8947602885023341E-2"/>
  </r>
  <r>
    <x v="0"/>
    <x v="9"/>
    <s v="1399/3/19"/>
    <d v="2020-06-08T00:00:00"/>
    <n v="5.0380000000000003"/>
    <n v="1.1294"/>
    <n v="5.3436571913449304E-2"/>
    <n v="6.0351264319049643E-2"/>
  </r>
  <r>
    <x v="0"/>
    <x v="9"/>
    <s v="1399/3/18"/>
    <d v="2020-06-07T00:00:00"/>
    <n v="4.91"/>
    <n v="1.1294"/>
    <n v="5.2078913873568097E-2"/>
    <n v="5.8817925328807807E-2"/>
  </r>
  <r>
    <x v="0"/>
    <x v="9"/>
    <s v="1399/3/17"/>
    <d v="2020-06-06T00:00:00"/>
    <n v="4.91"/>
    <n v="1.1294"/>
    <n v="5.2078913873568097E-2"/>
    <n v="5.8817925328807807E-2"/>
  </r>
  <r>
    <x v="0"/>
    <x v="9"/>
    <s v="1399/3/16"/>
    <d v="2020-06-05T00:00:00"/>
    <n v="4.6159999999999997"/>
    <n v="1.1286"/>
    <n v="4.8960543063215949E-2"/>
    <n v="5.525686890114552E-2"/>
  </r>
  <r>
    <x v="0"/>
    <x v="9"/>
    <s v="1399/3/15"/>
    <d v="2020-06-04T00:00:00"/>
    <n v="4.8760000000000003"/>
    <n v="1.1337999999999999"/>
    <n v="5.1718285956724654E-2"/>
    <n v="5.8638192617734411E-2"/>
  </r>
  <r>
    <x v="0"/>
    <x v="9"/>
    <s v="1399/3/14"/>
    <d v="2020-06-03T00:00:00"/>
    <n v="4.5039999999999996"/>
    <n v="1.1234"/>
    <n v="4.7772592278319891E-2"/>
    <n v="5.3667730165464562E-2"/>
  </r>
  <r>
    <x v="0"/>
    <x v="9"/>
    <s v="1399/3/13"/>
    <d v="2020-06-02T00:00:00"/>
    <n v="3.5779999999999998"/>
    <n v="1.1171"/>
    <n v="3.7950784896054301E-2"/>
    <n v="4.2394821807382257E-2"/>
  </r>
  <r>
    <x v="0"/>
    <x v="9"/>
    <s v="1399/3/12"/>
    <d v="2020-06-01T00:00:00"/>
    <n v="3.5190000000000001"/>
    <n v="1.1134999999999999"/>
    <n v="3.7324989393296565E-2"/>
    <n v="4.1561375689435721E-2"/>
  </r>
  <r>
    <x v="0"/>
    <x v="9"/>
    <s v="1399/3/11"/>
    <d v="2020-05-31T00:00:00"/>
    <n v="3.4039999999999999"/>
    <n v="1.1134999999999999"/>
    <n v="3.6105218498090792E-2"/>
    <n v="4.0203160797624093E-2"/>
  </r>
  <r>
    <x v="0"/>
    <x v="9"/>
    <s v="1399/3/10"/>
    <d v="2020-05-30T00:00:00"/>
    <n v="3.4039999999999999"/>
    <n v="1.1134999999999999"/>
    <n v="3.6105218498090792E-2"/>
    <n v="4.0203160797624093E-2"/>
  </r>
  <r>
    <x v="0"/>
    <x v="9"/>
    <s v="1399/3/9"/>
    <d v="2020-05-29T00:00:00"/>
    <n v="3.4039999999999999"/>
    <n v="1.1099000000000001"/>
    <n v="3.6105218498090792E-2"/>
    <n v="4.0073182011030974E-2"/>
  </r>
  <r>
    <x v="0"/>
    <x v="9"/>
    <s v="1399/3/8"/>
    <d v="2020-05-28T00:00:00"/>
    <n v="3.5609999999999999"/>
    <n v="1.1077999999999999"/>
    <n v="3.7770470937632583E-2"/>
    <n v="4.1842127704709374E-2"/>
  </r>
  <r>
    <x v="0"/>
    <x v="9"/>
    <s v="1399/3/7"/>
    <d v="2020-05-27T00:00:00"/>
    <n v="4.0579999999999998"/>
    <n v="1.1005"/>
    <n v="4.3042002545608825E-2"/>
    <n v="4.736772380144251E-2"/>
  </r>
  <r>
    <x v="0"/>
    <x v="9"/>
    <s v="1399/3/6"/>
    <d v="2020-05-26T00:00:00"/>
    <n v="3.9119999999999999"/>
    <n v="1.0922000000000001"/>
    <n v="4.1493423843869323E-2"/>
    <n v="4.5319117522274077E-2"/>
  </r>
  <r>
    <x v="0"/>
    <x v="9"/>
    <s v="1399/3/2"/>
    <d v="2020-05-22T00:00:00"/>
    <n v="3.0190000000000001"/>
    <n v="1.0902000000000001"/>
    <n v="3.2021637675010609E-2"/>
    <n v="3.4909989393296564E-2"/>
  </r>
  <r>
    <x v="0"/>
    <x v="9"/>
    <s v="1399/3/1"/>
    <d v="2020-05-21T00:00:00"/>
    <n v="3.9540000000000002"/>
    <n v="1.095"/>
    <n v="4.1938905388205348E-2"/>
    <n v="4.5923101400084855E-2"/>
  </r>
  <r>
    <x v="0"/>
    <x v="10"/>
    <s v="1399/2/31"/>
    <d v="2020-05-20T00:00:00"/>
    <n v="4.2590000000000003"/>
    <n v="1.0979000000000001"/>
    <n v="4.5173949936359779E-2"/>
    <n v="4.9596479635129406E-2"/>
  </r>
  <r>
    <x v="0"/>
    <x v="10"/>
    <s v="1399/2/30"/>
    <d v="2020-05-19T00:00:00"/>
    <n v="4.5640000000000001"/>
    <n v="1.0923"/>
    <n v="4.840899448451421E-2"/>
    <n v="5.2877144675434876E-2"/>
  </r>
  <r>
    <x v="0"/>
    <x v="10"/>
    <s v="1399/2/29"/>
    <d v="2020-05-18T00:00:00"/>
    <n v="4.72"/>
    <n v="1.0912999999999999"/>
    <n v="5.0063640220619425E-2"/>
    <n v="5.4634450572761978E-2"/>
  </r>
  <r>
    <x v="0"/>
    <x v="10"/>
    <s v="1399/2/26"/>
    <d v="2020-05-15T00:00:00"/>
    <n v="4.9980000000000002"/>
    <n v="1.0815999999999999"/>
    <n v="5.3012303775986425E-2"/>
    <n v="5.7338107764106909E-2"/>
  </r>
  <r>
    <x v="0"/>
    <x v="10"/>
    <s v="1399/2/25"/>
    <d v="2020-05-14T00:00:00"/>
    <n v="5.0510000000000002"/>
    <n v="1.0805"/>
    <n v="5.3574459058124739E-2"/>
    <n v="5.7887203012303781E-2"/>
  </r>
  <r>
    <x v="0"/>
    <x v="10"/>
    <s v="1399/2/24"/>
    <d v="2020-05-13T00:00:00"/>
    <n v="5.3339999999999996"/>
    <n v="1.0818000000000001"/>
    <n v="5.6576156130674585E-2"/>
    <n v="6.120408570216377E-2"/>
  </r>
  <r>
    <x v="0"/>
    <x v="10"/>
    <s v="1399/2/23"/>
    <d v="2020-05-12T00:00:00"/>
    <n v="5.7560000000000002"/>
    <n v="1.0848"/>
    <n v="6.1052184980907934E-2"/>
    <n v="6.622941026728893E-2"/>
  </r>
  <r>
    <x v="0"/>
    <x v="10"/>
    <s v="1399/2/22"/>
    <d v="2020-05-11T00:00:00"/>
    <n v="5.2889999999999997"/>
    <n v="1.0808"/>
    <n v="5.6098854476028845E-2"/>
    <n v="6.0631641917691978E-2"/>
  </r>
  <r>
    <x v="0"/>
    <x v="10"/>
    <s v="1399/2/18"/>
    <d v="2020-05-07T00:00:00"/>
    <n v="5.4240000000000004"/>
    <n v="1.0833999999999999"/>
    <n v="5.7530759439966064E-2"/>
    <n v="6.2328824777259227E-2"/>
  </r>
  <r>
    <x v="0"/>
    <x v="10"/>
    <s v="1399/2/17"/>
    <d v="2020-05-06T00:00:00"/>
    <n v="5.3520000000000003"/>
    <n v="1.0794999999999999"/>
    <n v="5.6767076792532886E-2"/>
    <n v="6.1280059397539242E-2"/>
  </r>
  <r>
    <x v="0"/>
    <x v="10"/>
    <s v="1399/2/16"/>
    <d v="2020-05-05T00:00:00"/>
    <n v="5.4649999999999999"/>
    <n v="1.0840000000000001"/>
    <n v="5.7965634280865506E-2"/>
    <n v="6.2834747560458218E-2"/>
  </r>
  <r>
    <x v="0"/>
    <x v="10"/>
    <s v="1399/2/15"/>
    <d v="2020-05-04T00:00:00"/>
    <n v="5.141"/>
    <n v="1.0908"/>
    <n v="5.4529062367416205E-2"/>
    <n v="5.9480301230377598E-2"/>
  </r>
  <r>
    <x v="0"/>
    <x v="10"/>
    <s v="1399/2/12"/>
    <d v="2020-05-01T00:00:00"/>
    <n v="5.5650000000000004"/>
    <n v="1.0985"/>
    <n v="5.9026304624522699E-2"/>
    <n v="6.4840395630038183E-2"/>
  </r>
  <r>
    <x v="0"/>
    <x v="10"/>
    <s v="1399/2/11"/>
    <d v="2020-04-30T00:00:00"/>
    <n v="5.6779999999999999"/>
    <n v="1.0956999999999999"/>
    <n v="6.0224862112855326E-2"/>
    <n v="6.5988381417055569E-2"/>
  </r>
  <r>
    <x v="0"/>
    <x v="10"/>
    <s v="1399/2/10"/>
    <d v="2020-04-29T00:00:00"/>
    <n v="6.0259999999999998"/>
    <n v="1.0874999999999999"/>
    <n v="6.3915994908782345E-2"/>
    <n v="6.9508644463300795E-2"/>
  </r>
  <r>
    <x v="0"/>
    <x v="10"/>
    <s v="1399/2/9"/>
    <d v="2020-04-28T00:00:00"/>
    <n v="5.9260000000000002"/>
    <n v="1.0820000000000001"/>
    <n v="6.2855324565125159E-2"/>
    <n v="6.8009461179465422E-2"/>
  </r>
  <r>
    <x v="0"/>
    <x v="10"/>
    <s v="1399/2/8"/>
    <d v="2020-04-27T00:00:00"/>
    <n v="5.54"/>
    <n v="1.083"/>
    <n v="5.8761137038608399E-2"/>
    <n v="6.3638311412812898E-2"/>
  </r>
  <r>
    <x v="0"/>
    <x v="10"/>
    <s v="1399/2/5"/>
    <d v="2020-04-24T00:00:00"/>
    <n v="5.7919999999999998"/>
    <n v="1.0821000000000001"/>
    <n v="6.1434026304624523E-2"/>
    <n v="6.6477759864234195E-2"/>
  </r>
  <r>
    <x v="0"/>
    <x v="10"/>
    <s v="1399/2/4"/>
    <d v="2020-04-23T00:00:00"/>
    <n v="6.016"/>
    <n v="1.0778000000000001"/>
    <n v="6.3809927874416625E-2"/>
    <n v="6.8774340263046241E-2"/>
  </r>
  <r>
    <x v="0"/>
    <x v="10"/>
    <s v="1399/2/3"/>
    <d v="2020-04-22T00:00:00"/>
    <n v="5.8460000000000001"/>
    <n v="1.0823"/>
    <n v="6.2006788290199406E-2"/>
    <n v="6.7109946966482814E-2"/>
  </r>
  <r>
    <x v="0"/>
    <x v="10"/>
    <s v="1399/2/2"/>
    <d v="2020-04-21T00:00:00"/>
    <n v="6.2590000000000003"/>
    <n v="1.0858000000000001"/>
    <n v="6.6387356809503612E-2"/>
    <n v="7.2083392023759033E-2"/>
  </r>
  <r>
    <x v="0"/>
    <x v="10"/>
    <s v="1399/2/1"/>
    <d v="2020-04-20T00:00:00"/>
    <n v="6.6040000000000001"/>
    <n v="1.0863"/>
    <n v="7.0046669495120922E-2"/>
    <n v="7.6091697072549855E-2"/>
  </r>
  <r>
    <x v="0"/>
    <x v="11"/>
    <s v="1399/1/29"/>
    <d v="2020-04-17T00:00:00"/>
    <n v="7.0750000000000002"/>
    <n v="1.0878000000000001"/>
    <n v="7.5042426813746288E-2"/>
    <n v="8.163115188799322E-2"/>
  </r>
  <r>
    <x v="0"/>
    <x v="11"/>
    <s v="1399/1/28"/>
    <d v="2020-04-16T00:00:00"/>
    <n v="6.8029999999999999"/>
    <n v="1.0837000000000001"/>
    <n v="7.2157403478998725E-2"/>
    <n v="7.8196978150190929E-2"/>
  </r>
  <r>
    <x v="0"/>
    <x v="11"/>
    <s v="1399/1/27"/>
    <d v="2020-04-15T00:00:00"/>
    <n v="6.9950000000000001"/>
    <n v="1.0909"/>
    <n v="7.4193890538820528E-2"/>
    <n v="8.0938115188799314E-2"/>
  </r>
  <r>
    <x v="0"/>
    <x v="11"/>
    <s v="1399/1/26"/>
    <d v="2020-04-14T00:00:00"/>
    <n v="6.9420000000000002"/>
    <n v="1.0981000000000001"/>
    <n v="7.3631735256682221E-2"/>
    <n v="8.0855008485362756E-2"/>
  </r>
  <r>
    <x v="0"/>
    <x v="11"/>
    <s v="1399/1/21"/>
    <d v="2020-04-09T00:00:00"/>
    <n v="7.1269999999999998"/>
    <n v="1.0929"/>
    <n v="7.5593975392448026E-2"/>
    <n v="8.2616655706406444E-2"/>
  </r>
  <r>
    <x v="0"/>
    <x v="11"/>
    <s v="1399/1/20"/>
    <d v="2020-04-08T00:00:00"/>
    <n v="7.3280000000000003"/>
    <n v="1.0858000000000001"/>
    <n v="7.7725922783198981E-2"/>
    <n v="8.4394806957997462E-2"/>
  </r>
  <r>
    <x v="0"/>
    <x v="11"/>
    <s v="1399/1/19"/>
    <d v="2020-04-07T00:00:00"/>
    <n v="7.17"/>
    <n v="1.0891"/>
    <n v="7.6050063640220614E-2"/>
    <n v="8.282612431056427E-2"/>
  </r>
  <r>
    <x v="0"/>
    <x v="11"/>
    <s v="1399/1/18"/>
    <d v="2020-04-06T00:00:00"/>
    <n v="6.9630000000000001"/>
    <n v="1.0792999999999999"/>
    <n v="7.385447602885023E-2"/>
    <n v="7.9711135977938052E-2"/>
  </r>
  <r>
    <x v="0"/>
    <x v="11"/>
    <s v="1399/1/15"/>
    <d v="2020-04-03T00:00:00"/>
    <n v="7.0720000000000001"/>
    <n v="1.0809"/>
    <n v="7.5010606703436566E-2"/>
    <n v="8.1078964785744584E-2"/>
  </r>
  <r>
    <x v="0"/>
    <x v="11"/>
    <s v="1399/1/14"/>
    <d v="2020-04-02T00:00:00"/>
    <n v="7.0090000000000003"/>
    <n v="1.0858000000000001"/>
    <n v="7.4342384386932539E-2"/>
    <n v="8.0720960967331362E-2"/>
  </r>
  <r>
    <x v="0"/>
    <x v="11"/>
    <s v="1399/1/13"/>
    <d v="2020-04-01T00:00:00"/>
    <n v="7.15"/>
    <n v="1.0964"/>
    <n v="7.5837929571489188E-2"/>
    <n v="8.3148705982180743E-2"/>
  </r>
  <r>
    <x v="0"/>
    <x v="11"/>
    <s v="1399/1/12"/>
    <d v="2020-03-31T00:00:00"/>
    <n v="7.1470000000000002"/>
    <n v="1.1031"/>
    <n v="7.5806109461179466E-2"/>
    <n v="8.3621719346627071E-2"/>
  </r>
  <r>
    <x v="0"/>
    <x v="11"/>
    <s v="1399/1/11"/>
    <d v="2020-03-30T00:00:00"/>
    <n v="7.3440000000000003"/>
    <n v="1.1048"/>
    <n v="7.789563003818413E-2"/>
    <n v="8.6059092066185824E-2"/>
  </r>
  <r>
    <x v="0"/>
    <x v="11"/>
    <s v="1399/1/8"/>
    <d v="2020-03-27T00:00:00"/>
    <n v="7.782"/>
    <n v="1.1142000000000001"/>
    <n v="8.2541366143402628E-2"/>
    <n v="9.1967590156979209E-2"/>
  </r>
  <r>
    <x v="0"/>
    <x v="11"/>
    <s v="1399/1/7"/>
    <d v="2020-03-26T00:00:00"/>
    <n v="7.9610000000000003"/>
    <n v="1.103"/>
    <n v="8.4439966058549004E-2"/>
    <n v="9.3137282562579554E-2"/>
  </r>
  <r>
    <x v="0"/>
    <x v="11"/>
    <s v="1399/1/6"/>
    <d v="2020-03-25T00:00:00"/>
    <n v="8.1419999999999995"/>
    <n v="1.0882000000000001"/>
    <n v="8.6359779380568519E-2"/>
    <n v="9.3976711921934672E-2"/>
  </r>
  <r>
    <x v="0"/>
    <x v="11"/>
    <s v="1399/1/5"/>
    <d v="2020-03-24T00:00:00"/>
    <n v="8.0350000000000001"/>
    <n v="1.0789"/>
    <n v="8.5224862112855321E-2"/>
    <n v="9.1949103733559606E-2"/>
  </r>
  <r>
    <x v="0"/>
    <x v="11"/>
    <s v="1399/1/4"/>
    <d v="2020-03-23T00:00:00"/>
    <n v="8.3030000000000008"/>
    <n v="1.0723"/>
    <n v="8.8067458633856607E-2"/>
    <n v="9.4434735893084445E-2"/>
  </r>
  <r>
    <x v="0"/>
    <x v="11"/>
    <s v="1399/1/1"/>
    <d v="2020-03-20T00:00:00"/>
    <n v="8.6989999999999998"/>
    <n v="1.0694999999999999"/>
    <n v="9.2267713194739073E-2"/>
    <n v="9.8680319261773425E-2"/>
  </r>
  <r>
    <x v="1"/>
    <x v="0"/>
    <s v="1398/12/29"/>
    <d v="2020-03-19T00:00:00"/>
    <n v="8.407"/>
    <n v="1.0690999999999999"/>
    <n v="8.917055579126007E-2"/>
    <n v="9.5332241196436129E-2"/>
  </r>
  <r>
    <x v="1"/>
    <x v="0"/>
    <s v="1398/12/28"/>
    <d v="2020-03-18T00:00:00"/>
    <n v="8.48"/>
    <n v="1.0943000000000001"/>
    <n v="8.9944845142129831E-2"/>
    <n v="9.8426644039032674E-2"/>
  </r>
  <r>
    <x v="1"/>
    <x v="0"/>
    <s v="1398/12/27"/>
    <d v="2020-03-17T00:00:00"/>
    <n v="8.8030000000000008"/>
    <n v="1.0996999999999999"/>
    <n v="9.3370810352142564E-2"/>
    <n v="0.10267988014425117"/>
  </r>
  <r>
    <x v="1"/>
    <x v="0"/>
    <s v="1398/12/26"/>
    <d v="2020-03-16T00:00:00"/>
    <n v="9.4659999999999993"/>
    <n v="1.1183000000000001"/>
    <n v="0.10040305473058972"/>
    <n v="0.11228073610521849"/>
  </r>
  <r>
    <x v="1"/>
    <x v="0"/>
    <s v="1398/12/23"/>
    <d v="2020-03-13T00:00:00"/>
    <n v="9.2509999999999994"/>
    <n v="1.1106"/>
    <n v="9.8122613491726768E-2"/>
    <n v="0.10897497454391175"/>
  </r>
  <r>
    <x v="1"/>
    <x v="0"/>
    <s v="1398/12/22"/>
    <d v="2020-03-12T00:00:00"/>
    <n v="9.298"/>
    <n v="1.1185"/>
    <n v="9.8621128553245646E-2"/>
    <n v="0.11030773228680527"/>
  </r>
  <r>
    <x v="1"/>
    <x v="0"/>
    <s v="1398/12/21"/>
    <d v="2020-03-11T00:00:00"/>
    <n v="9.1300000000000008"/>
    <n v="1.1269"/>
    <n v="9.6839202375901573E-2"/>
    <n v="0.10912809715740349"/>
  </r>
  <r>
    <x v="1"/>
    <x v="0"/>
    <s v="1398/12/20"/>
    <d v="2020-03-10T00:00:00"/>
    <n v="8.8040000000000003"/>
    <n v="1.1279999999999999"/>
    <n v="9.3381417055579133E-2"/>
    <n v="0.10533423843869325"/>
  </r>
  <r>
    <x v="1"/>
    <x v="0"/>
    <s v="1398/12/19"/>
    <d v="2020-03-09T00:00:00"/>
    <n v="8.923"/>
    <n v="1.1387"/>
    <n v="9.4643614764531189E-2"/>
    <n v="0.10777068413237167"/>
  </r>
  <r>
    <x v="1"/>
    <x v="0"/>
    <s v="1398/12/16"/>
    <d v="2020-03-06T00:00:00"/>
    <n v="9.3550000000000004"/>
    <n v="1.1286"/>
    <n v="9.9225710649130258E-2"/>
    <n v="0.11198613703860841"/>
  </r>
  <r>
    <x v="1"/>
    <x v="0"/>
    <s v="1398/12/15"/>
    <d v="2020-03-05T00:00:00"/>
    <n v="9.3070000000000004"/>
    <n v="1.1241000000000001"/>
    <n v="9.8716588884174797E-2"/>
    <n v="0.11096731756470089"/>
  </r>
  <r>
    <x v="1"/>
    <x v="0"/>
    <s v="1398/12/14"/>
    <d v="2020-03-04T00:00:00"/>
    <n v="9.5060000000000002"/>
    <n v="1.1135999999999999"/>
    <n v="0.10082732286805261"/>
    <n v="0.11228130674586338"/>
  </r>
  <r>
    <x v="1"/>
    <x v="0"/>
    <s v="1398/12/13"/>
    <d v="2020-03-03T00:00:00"/>
    <n v="9.3010000000000002"/>
    <n v="1.1173"/>
    <n v="9.8652948663555368E-2"/>
    <n v="0.11022493954179041"/>
  </r>
  <r>
    <x v="1"/>
    <x v="0"/>
    <s v="1398/12/12"/>
    <d v="2020-03-02T00:00:00"/>
    <n v="9.1590000000000007"/>
    <n v="1.1133999999999999"/>
    <n v="9.7146796775562164E-2"/>
    <n v="0.10816324352991091"/>
  </r>
  <r>
    <x v="1"/>
    <x v="0"/>
    <s v="1398/12/9"/>
    <d v="2020-02-28T00:00:00"/>
    <n v="9.1839999999999993"/>
    <n v="1.1026"/>
    <n v="9.741196436147645E-2"/>
    <n v="0.10740643190496393"/>
  </r>
  <r>
    <x v="1"/>
    <x v="0"/>
    <s v="1398/12/8"/>
    <d v="2020-02-27T00:00:00"/>
    <n v="9.3569999999999993"/>
    <n v="1.1000000000000001"/>
    <n v="9.9246924056003383E-2"/>
    <n v="0.10917161646160373"/>
  </r>
  <r>
    <x v="1"/>
    <x v="0"/>
    <s v="1398/12/7"/>
    <d v="2020-02-26T00:00:00"/>
    <n v="9.2579999999999991"/>
    <n v="1.0881000000000001"/>
    <n v="9.8196860415782766E-2"/>
    <n v="0.10684800381841324"/>
  </r>
  <r>
    <x v="1"/>
    <x v="0"/>
    <s v="1398/12/6"/>
    <d v="2020-02-25T00:00:00"/>
    <n v="9.1709999999999994"/>
    <n v="1.0881000000000001"/>
    <n v="9.7274077216801008E-2"/>
    <n v="0.10584392341960118"/>
  </r>
  <r>
    <x v="1"/>
    <x v="0"/>
    <s v="1398/12/5"/>
    <d v="2020-02-24T00:00:00"/>
    <n v="9.5760000000000005"/>
    <n v="1.0853999999999999"/>
    <n v="0.10156979210861265"/>
    <n v="0.11024385235468817"/>
  </r>
  <r>
    <x v="1"/>
    <x v="0"/>
    <s v="1398/12/2"/>
    <d v="2020-02-21T00:00:00"/>
    <n v="9.7490000000000006"/>
    <n v="1.0845"/>
    <n v="0.10340475180313959"/>
    <n v="0.11214245333050488"/>
  </r>
  <r>
    <x v="1"/>
    <x v="0"/>
    <s v="1398/12/1"/>
    <d v="2020-02-20T00:00:00"/>
    <n v="9.7520000000000007"/>
    <n v="1.0785"/>
    <n v="0.10343657191344931"/>
    <n v="0.11155634280865508"/>
  </r>
  <r>
    <x v="1"/>
    <x v="1"/>
    <s v="1398/11/30"/>
    <d v="2020-02-19T00:00:00"/>
    <n v="9.6280000000000001"/>
    <n v="1.0806"/>
    <n v="0.10212134068731438"/>
    <n v="0.11035232074671192"/>
  </r>
  <r>
    <x v="1"/>
    <x v="1"/>
    <s v="1398/11/29"/>
    <d v="2020-02-18T00:00:00"/>
    <n v="9.2680000000000007"/>
    <n v="1.0791999999999999"/>
    <n v="9.83029274501485E-2"/>
    <n v="0.10608851930420025"/>
  </r>
  <r>
    <x v="1"/>
    <x v="1"/>
    <s v="1398/11/28"/>
    <d v="2020-02-17T00:00:00"/>
    <n v="9.0340000000000007"/>
    <n v="1.0835999999999999"/>
    <n v="9.5820958845990678E-2"/>
    <n v="0.10383159100551549"/>
  </r>
  <r>
    <x v="1"/>
    <x v="1"/>
    <s v="1398/11/25"/>
    <d v="2020-02-14T00:00:00"/>
    <n v="9.2270000000000003"/>
    <n v="1.0872999999999999"/>
    <n v="9.7868052609249051E-2"/>
    <n v="0.10641193360203649"/>
  </r>
  <r>
    <x v="1"/>
    <x v="1"/>
    <s v="1398/11/24"/>
    <d v="2020-02-13T00:00:00"/>
    <n v="9.23"/>
    <n v="1.0872999999999999"/>
    <n v="9.7899872719558759E-2"/>
    <n v="0.10644653160797624"/>
  </r>
  <r>
    <x v="1"/>
    <x v="1"/>
    <s v="1398/11/23"/>
    <d v="2020-02-12T00:00:00"/>
    <n v="9.0429999999999993"/>
    <n v="1.0872999999999999"/>
    <n v="9.5916419176919801E-2"/>
    <n v="0.1042899225710649"/>
  </r>
  <r>
    <x v="1"/>
    <x v="1"/>
    <s v="1398/11/22"/>
    <d v="2020-02-11T00:00:00"/>
    <n v="8.8650000000000002"/>
    <n v="1.0915999999999999"/>
    <n v="9.4028425965210008E-2"/>
    <n v="0.10264142978362324"/>
  </r>
  <r>
    <x v="1"/>
    <x v="1"/>
    <s v="1398/11/21"/>
    <d v="2020-02-10T00:00:00"/>
    <n v="9.16"/>
    <n v="1.0911"/>
    <n v="9.7157403478998733E-2"/>
    <n v="0.10600844293593552"/>
  </r>
  <r>
    <x v="1"/>
    <x v="1"/>
    <s v="1398/11/18"/>
    <d v="2020-02-07T00:00:00"/>
    <n v="9.2460000000000004"/>
    <n v="1.0945"/>
    <n v="9.8069579974543922E-2"/>
    <n v="0.10733715528213833"/>
  </r>
  <r>
    <x v="1"/>
    <x v="1"/>
    <s v="1398/11/17"/>
    <d v="2020-02-06T00:00:00"/>
    <n v="9.6129999999999995"/>
    <n v="1.0980000000000001"/>
    <n v="0.1019622401357658"/>
    <n v="0.11195453966907086"/>
  </r>
  <r>
    <x v="1"/>
    <x v="1"/>
    <s v="1398/11/16"/>
    <d v="2020-02-05T00:00:00"/>
    <n v="9.7650000000000006"/>
    <n v="1.0999000000000001"/>
    <n v="0.10357445905812473"/>
    <n v="0.11392154751803141"/>
  </r>
  <r>
    <x v="1"/>
    <x v="1"/>
    <s v="1398/11/15"/>
    <d v="2020-02-04T00:00:00"/>
    <n v="9.4169999999999998"/>
    <n v="1.1044"/>
    <n v="9.9883326262197702E-2"/>
    <n v="0.11031114552397114"/>
  </r>
  <r>
    <x v="1"/>
    <x v="1"/>
    <s v="1398/11/14"/>
    <d v="2020-02-03T00:00:00"/>
    <n v="9.7479999999999993"/>
    <n v="1.1060000000000001"/>
    <n v="0.103394145099703"/>
    <n v="0.11435392448027153"/>
  </r>
  <r>
    <x v="1"/>
    <x v="1"/>
    <s v="1398/11/11"/>
    <s v="31/1/2020"/>
    <n v="9.8000000000000007"/>
    <n v="1.1093999999999999"/>
    <n v="0.10394569367840475"/>
    <n v="0.11531735256682223"/>
  </r>
  <r>
    <x v="1"/>
    <x v="1"/>
    <s v="1398/11/10"/>
    <s v="30/1/2020"/>
    <n v="10.132"/>
    <n v="1.1032"/>
    <n v="0.10746711921934662"/>
    <n v="0.11855772592278319"/>
  </r>
  <r>
    <x v="1"/>
    <x v="1"/>
    <s v="1398/11/9"/>
    <s v="29/1/2020"/>
    <n v="10.819000000000001"/>
    <n v="1.1011"/>
    <n v="0.11475392448027154"/>
    <n v="0.12635554624522699"/>
  </r>
  <r>
    <x v="1"/>
    <x v="1"/>
    <s v="1398/11/8"/>
    <s v="28/1/2020"/>
    <n v="10.458"/>
    <n v="1.1022000000000001"/>
    <n v="0.11092490453966908"/>
    <n v="0.12226142978362327"/>
  </r>
  <r>
    <x v="1"/>
    <x v="1"/>
    <s v="1398/11/7"/>
    <s v="27/1/2020"/>
    <n v="10.529"/>
    <n v="1.1017999999999999"/>
    <n v="0.11167798048366567"/>
    <n v="0.12304679889690283"/>
  </r>
  <r>
    <x v="1"/>
    <x v="1"/>
    <s v="1398/11/4"/>
    <s v="24/1/2020"/>
    <n v="10.428000000000001"/>
    <n v="1.1025"/>
    <n v="0.11060670343657192"/>
    <n v="0.12194389053882054"/>
  </r>
  <r>
    <x v="1"/>
    <x v="1"/>
    <s v="1398/11/3"/>
    <s v="23/1/2020"/>
    <n v="10.504"/>
    <n v="1.1053999999999999"/>
    <n v="0.11141281289775137"/>
    <n v="0.12315572337717436"/>
  </r>
  <r>
    <x v="1"/>
    <x v="1"/>
    <s v="1398/11/2"/>
    <s v="22/1/2020"/>
    <n v="10.895"/>
    <n v="1.1083000000000001"/>
    <n v="0.11556003394145099"/>
    <n v="0.12807518561731016"/>
  </r>
  <r>
    <x v="1"/>
    <x v="1"/>
    <s v="1398/11/1"/>
    <s v="21/1/2020"/>
    <n v="10.679"/>
    <n v="1.1085"/>
    <n v="0.11326898599915146"/>
    <n v="0.12555867098005941"/>
  </r>
  <r>
    <x v="1"/>
    <x v="2"/>
    <s v="1398/10/30"/>
    <s v="20/1/2020"/>
    <n v="10.917"/>
    <n v="1.1094999999999999"/>
    <n v="0.11579338141705557"/>
    <n v="0.12847275668222316"/>
  </r>
  <r>
    <x v="1"/>
    <x v="2"/>
    <s v="1398/10/27"/>
    <s v="17/1/2020"/>
    <n v="11.093"/>
    <n v="1.1094999999999999"/>
    <n v="0.11766016122189224"/>
    <n v="0.13054394887568943"/>
  </r>
  <r>
    <x v="1"/>
    <x v="2"/>
    <s v="1398/10/26"/>
    <s v="16/1/2020"/>
    <n v="11.1"/>
    <n v="1.1136999999999999"/>
    <n v="0.11773440814594824"/>
    <n v="0.13112081035214254"/>
  </r>
  <r>
    <x v="1"/>
    <x v="2"/>
    <s v="1398/10/25"/>
    <s v="15/1/2020"/>
    <n v="11.282"/>
    <n v="1.1151"/>
    <n v="0.11966482817140432"/>
    <n v="0.13343824989393296"/>
  </r>
  <r>
    <x v="1"/>
    <x v="2"/>
    <s v="1398/10/24"/>
    <s v="14/1/2020"/>
    <n v="11.867000000000001"/>
    <n v="1.1128"/>
    <n v="0.1258697496817989"/>
    <n v="0.1400678574459058"/>
  </r>
  <r>
    <x v="1"/>
    <x v="2"/>
    <s v="1398/10/23"/>
    <s v="13/1/2020"/>
    <n v="11.782"/>
    <n v="1.1134999999999999"/>
    <n v="0.12496817988969028"/>
    <n v="0.13915206830717011"/>
  </r>
  <r>
    <x v="1"/>
    <x v="2"/>
    <s v="1399/7/10"/>
    <d v="2020-10-01T00:00:00"/>
    <n v="11.805"/>
    <n v="1.1122000000000001"/>
    <n v="0.12521213406873144"/>
    <n v="0.13926093551124311"/>
  </r>
  <r>
    <x v="1"/>
    <x v="2"/>
    <s v="1399/6/11"/>
    <d v="2020-09-01T00:00:00"/>
    <n v="11.67"/>
    <n v="1.1106"/>
    <n v="0.12378022910479423"/>
    <n v="0.13747032244378449"/>
  </r>
  <r>
    <x v="1"/>
    <x v="2"/>
    <s v="1399/5/11"/>
    <d v="2020-08-01T00:00:00"/>
    <n v="11.603"/>
    <n v="1.1105"/>
    <n v="0.1230695799745439"/>
    <n v="0.13666876856173102"/>
  </r>
  <r>
    <x v="1"/>
    <x v="2"/>
    <s v="1399/4/11"/>
    <d v="2020-07-01T00:00:00"/>
    <n v="12.005000000000001"/>
    <n v="1.1153"/>
    <n v="0.12733347475604584"/>
    <n v="0.14201502439541791"/>
  </r>
  <r>
    <x v="1"/>
    <x v="2"/>
    <s v="1399/3/12"/>
    <d v="2020-06-01T00:00:00"/>
    <n v="12.872999999999999"/>
    <n v="1.1194999999999999"/>
    <n v="0.13654009333899023"/>
    <n v="0.15285663449299955"/>
  </r>
  <r>
    <x v="1"/>
    <x v="2"/>
    <s v="1398/12/11"/>
    <d v="2020-03-01T00:00:00"/>
    <n v="11.786"/>
    <n v="1.1160000000000001"/>
    <n v="0.12501060670343656"/>
    <n v="0.13951183708103521"/>
  </r>
  <r>
    <x v="1"/>
    <x v="2"/>
    <s v="1398/11/12"/>
    <d v="2020-02-01T00:00:00"/>
    <n v="11.891999999999999"/>
    <n v="1.1172"/>
    <n v="0.1261349172677132"/>
    <n v="0.14091792957148919"/>
  </r>
  <r>
    <x v="1"/>
    <x v="2"/>
    <s v="1398/10/11"/>
    <d v="2020-01-01T00:00:00"/>
    <n v="11.807"/>
    <n v="1.1212"/>
    <n v="0.12523334747560458"/>
    <n v="0.14041162918964786"/>
  </r>
  <r>
    <x v="1"/>
    <x v="2"/>
    <s v="1398/10/10"/>
    <d v="2019-12-31T00:00:00"/>
    <n v="12.246"/>
    <n v="1.1212"/>
    <n v="0.12988969028425965"/>
    <n v="0.14563232074671192"/>
  </r>
  <r>
    <x v="1"/>
    <x v="2"/>
    <s v="1398/10/9"/>
    <d v="2019-12-30T00:00:00"/>
    <n v="12.359"/>
    <n v="1.1181000000000001"/>
    <n v="0.13108824777259229"/>
    <n v="0.14656976983453546"/>
  </r>
  <r>
    <x v="1"/>
    <x v="2"/>
    <s v="1398/10/6"/>
    <d v="2019-12-27T00:00:00"/>
    <n v="10.835000000000001"/>
    <n v="1.1176999999999999"/>
    <n v="0.11492363173525669"/>
    <n v="0.12845014319049639"/>
  </r>
  <r>
    <x v="1"/>
    <x v="2"/>
    <s v="1398/10/5"/>
    <d v="2019-12-26T00:00:00"/>
    <n v="10.824999999999999"/>
    <n v="1.1097999999999999"/>
    <n v="0.11481756470089095"/>
    <n v="0.12742453330504877"/>
  </r>
  <r>
    <x v="1"/>
    <x v="2"/>
    <s v="1398/10/4"/>
    <d v="2019-12-25T00:00:00"/>
    <n v="10.715"/>
    <n v="1.1091"/>
    <n v="0.11365082732286805"/>
    <n v="0.12605013258379294"/>
  </r>
  <r>
    <x v="1"/>
    <x v="2"/>
    <s v="1398/10/3"/>
    <d v="2019-12-24T00:00:00"/>
    <n v="11.289"/>
    <n v="1.1088"/>
    <n v="0.11973907509546032"/>
    <n v="0.13276668646584641"/>
  </r>
  <r>
    <x v="1"/>
    <x v="2"/>
    <s v="1398/10/2"/>
    <d v="2019-12-23T00:00:00"/>
    <n v="12.773"/>
    <n v="1.1088"/>
    <n v="0.13547942299533305"/>
    <n v="0.15021958421722528"/>
  </r>
  <r>
    <x v="1"/>
    <x v="3"/>
    <s v="1398/9/29"/>
    <d v="2019-12-20T00:00:00"/>
    <n v="13.037000000000001"/>
    <n v="1.1079000000000001"/>
    <n v="0.13827959270258805"/>
    <n v="0.15319996075519732"/>
  </r>
  <r>
    <x v="1"/>
    <x v="3"/>
    <s v="1398/9/28"/>
    <d v="2019-12-19T00:00:00"/>
    <n v="12.77"/>
    <n v="1.1122000000000001"/>
    <n v="0.13544760288502333"/>
    <n v="0.15064482392872297"/>
  </r>
  <r>
    <x v="1"/>
    <x v="3"/>
    <s v="1398/9/27"/>
    <d v="2019-12-18T00:00:00"/>
    <n v="12.984999999999999"/>
    <n v="1.1113"/>
    <n v="0.13772804412388628"/>
    <n v="0.15305717543487482"/>
  </r>
  <r>
    <x v="1"/>
    <x v="3"/>
    <s v="1398/9/26"/>
    <d v="2019-12-17T00:00:00"/>
    <n v="12.585000000000001"/>
    <n v="1.1168"/>
    <n v="0.13348536274925754"/>
    <n v="0.14907645311837081"/>
  </r>
  <r>
    <x v="1"/>
    <x v="3"/>
    <s v="1398/9/25"/>
    <d v="2019-12-16T00:00:00"/>
    <n v="12.847"/>
    <n v="1.1135999999999999"/>
    <n v="0.13626431904963937"/>
    <n v="0.15174394569367838"/>
  </r>
  <r>
    <x v="1"/>
    <x v="3"/>
    <s v="1398/9/22"/>
    <d v="2019-12-13T00:00:00"/>
    <n v="13.54"/>
    <n v="1.1121000000000001"/>
    <n v="0.14361476453118369"/>
    <n v="0.1597139796351294"/>
  </r>
  <r>
    <x v="1"/>
    <x v="3"/>
    <s v="1398/9/21"/>
    <d v="2019-12-12T00:00:00"/>
    <n v="13.331"/>
    <n v="1.113"/>
    <n v="0.14139796351294018"/>
    <n v="0.15737593338990241"/>
  </r>
  <r>
    <x v="1"/>
    <x v="3"/>
    <s v="1398/9/20"/>
    <d v="2019-12-11T00:00:00"/>
    <n v="13.44"/>
    <n v="1.113"/>
    <n v="0.14255409418752651"/>
    <n v="0.15866270683071701"/>
  </r>
  <r>
    <x v="1"/>
    <x v="3"/>
    <s v="1398/9/19"/>
    <d v="2019-12-10T00:00:00"/>
    <n v="13.584"/>
    <n v="1.1093"/>
    <n v="0.14408145948239287"/>
    <n v="0.1598295630038184"/>
  </r>
  <r>
    <x v="1"/>
    <x v="3"/>
    <s v="1398/9/18"/>
    <d v="2019-12-09T00:00:00"/>
    <n v="13.871"/>
    <n v="1.1064000000000001"/>
    <n v="0.14712558336868903"/>
    <n v="0.16277974543911755"/>
  </r>
  <r>
    <x v="1"/>
    <x v="3"/>
    <s v="1398/9/15"/>
    <d v="2019-12-06T00:00:00"/>
    <n v="14.124000000000001"/>
    <n v="1.1059000000000001"/>
    <n v="0.14980907933814172"/>
    <n v="0.16567386084005095"/>
  </r>
  <r>
    <x v="1"/>
    <x v="3"/>
    <s v="1398/9/14"/>
    <d v="2019-12-05T00:00:00"/>
    <n v="14.952999999999999"/>
    <n v="1.1104000000000001"/>
    <n v="0.15860203648705981"/>
    <n v="0.17611170131523121"/>
  </r>
  <r>
    <x v="1"/>
    <x v="3"/>
    <s v="1398/9/13"/>
    <d v="2019-12-04T00:00:00"/>
    <n v="15.063000000000001"/>
    <n v="1.1077999999999999"/>
    <n v="0.15976877386508273"/>
    <n v="0.17699184768773862"/>
  </r>
  <r>
    <x v="1"/>
    <x v="3"/>
    <s v="1398/9/12"/>
    <d v="2019-12-03T00:00:00"/>
    <n v="15.446"/>
    <n v="1.1083000000000001"/>
    <n v="0.16383114128128978"/>
    <n v="0.18157405388205347"/>
  </r>
  <r>
    <x v="1"/>
    <x v="3"/>
    <s v="1398/9/11"/>
    <d v="2019-12-02T00:00:00"/>
    <n v="15.564"/>
    <n v="1.1079000000000001"/>
    <n v="0.16508273228680526"/>
    <n v="0.18289515910055157"/>
  </r>
  <r>
    <x v="1"/>
    <x v="3"/>
    <s v="1398/9/8"/>
    <d v="2019-11-29T00:00:00"/>
    <n v="15.654999999999999"/>
    <n v="1.1016999999999999"/>
    <n v="0.16604794229953329"/>
    <n v="0.18293501803139581"/>
  </r>
  <r>
    <x v="1"/>
    <x v="3"/>
    <s v="1398/9/7"/>
    <d v="2019-11-28T00:00:00"/>
    <n v="15.843"/>
    <n v="1.1009"/>
    <n v="0.16804200254560883"/>
    <n v="0.18499744060246076"/>
  </r>
  <r>
    <x v="1"/>
    <x v="3"/>
    <s v="1398/9/6"/>
    <d v="2019-11-27T00:00:00"/>
    <n v="15.743"/>
    <n v="1.0999000000000001"/>
    <n v="0.16698133220195163"/>
    <n v="0.18366276728892661"/>
  </r>
  <r>
    <x v="1"/>
    <x v="3"/>
    <s v="1398/9/5"/>
    <d v="2019-11-26T00:00:00"/>
    <n v="16.399000000000001"/>
    <n v="1.1020000000000001"/>
    <n v="0.17393932965634282"/>
    <n v="0.1916811412812898"/>
  </r>
  <r>
    <x v="1"/>
    <x v="3"/>
    <s v="1398/9/4"/>
    <d v="2019-11-25T00:00:00"/>
    <n v="15.87"/>
    <n v="1.1013999999999999"/>
    <n v="0.16832838353839624"/>
    <n v="0.1853968816291896"/>
  </r>
  <r>
    <x v="1"/>
    <x v="3"/>
    <s v="1398/9/1"/>
    <d v="2019-11-22T00:00:00"/>
    <n v="15.664"/>
    <n v="1.1024"/>
    <n v="0.16614340263046246"/>
    <n v="0.18315648705982182"/>
  </r>
  <r>
    <x v="1"/>
    <x v="4"/>
    <s v="1398/8/30"/>
    <d v="2019-11-21T00:00:00"/>
    <n v="15.426"/>
    <n v="1.1059000000000001"/>
    <n v="0.16361900721255834"/>
    <n v="0.1809462600763683"/>
  </r>
  <r>
    <x v="1"/>
    <x v="4"/>
    <s v="1398/8/29"/>
    <d v="2019-11-20T00:00:00"/>
    <n v="14.975"/>
    <n v="1.1073"/>
    <n v="0.15883538396266439"/>
    <n v="0.17587842066185827"/>
  </r>
  <r>
    <x v="1"/>
    <x v="4"/>
    <s v="1398/8/28"/>
    <d v="2019-11-19T00:00:00"/>
    <n v="14.765000000000001"/>
    <n v="1.1079000000000001"/>
    <n v="0.1566079762409843"/>
    <n v="0.17350597687738653"/>
  </r>
  <r>
    <x v="1"/>
    <x v="4"/>
    <s v="1398/8/27"/>
    <d v="2019-11-18T00:00:00"/>
    <n v="15.125999999999999"/>
    <n v="1.1072"/>
    <n v="0.16043699618158674"/>
    <n v="0.17763584217225284"/>
  </r>
  <r>
    <x v="1"/>
    <x v="4"/>
    <s v="1398/8/24"/>
    <d v="2019-11-15T00:00:00"/>
    <n v="14.554"/>
    <n v="1.1007"/>
    <n v="0.15436996181586762"/>
    <n v="0.1699150169707255"/>
  </r>
  <r>
    <x v="1"/>
    <x v="4"/>
    <s v="1398/8/23"/>
    <d v="2019-11-14T00:00:00"/>
    <n v="14.808999999999999"/>
    <n v="1.1023000000000001"/>
    <n v="0.15707467119219345"/>
    <n v="0.17314341005515485"/>
  </r>
  <r>
    <x v="1"/>
    <x v="4"/>
    <s v="1398/8/22"/>
    <d v="2019-11-13T00:00:00"/>
    <n v="14.872"/>
    <n v="1.1007"/>
    <n v="0.1577428935086975"/>
    <n v="0.17362760288502332"/>
  </r>
  <r>
    <x v="1"/>
    <x v="4"/>
    <s v="1398/8/21"/>
    <d v="2019-11-12T00:00:00"/>
    <n v="14.513"/>
    <n v="1.1009"/>
    <n v="0.15393508697496819"/>
    <n v="0.16946713725074247"/>
  </r>
  <r>
    <x v="1"/>
    <x v="4"/>
    <s v="1398/8/20"/>
    <d v="2019-11-11T00:00:00"/>
    <n v="14.840999999999999"/>
    <n v="1.1032999999999999"/>
    <n v="0.15741408570216375"/>
    <n v="0.17367496075519726"/>
  </r>
  <r>
    <x v="1"/>
    <x v="4"/>
    <s v="1398/8/17"/>
    <d v="2019-11-08T00:00:00"/>
    <n v="13.711"/>
    <n v="1.1017999999999999"/>
    <n v="0.14542851081883751"/>
    <n v="0.16023313322019514"/>
  </r>
  <r>
    <x v="1"/>
    <x v="4"/>
    <s v="1398/8/16"/>
    <d v="2019-11-07T00:00:00"/>
    <n v="13.122"/>
    <n v="1.105"/>
    <n v="0.13918116249469664"/>
    <n v="0.15379518455663979"/>
  </r>
  <r>
    <x v="1"/>
    <x v="4"/>
    <s v="1398/8/15"/>
    <d v="2019-11-06T00:00:00"/>
    <n v="13.834"/>
    <n v="1.1067"/>
    <n v="0.14673313534153584"/>
    <n v="0.16238956088247772"/>
  </r>
  <r>
    <x v="1"/>
    <x v="4"/>
    <s v="1398/8/14"/>
    <d v="2019-11-05T00:00:00"/>
    <n v="12.75"/>
    <n v="1.1074999999999999"/>
    <n v="0.13523546881629189"/>
    <n v="0.14977328171404325"/>
  </r>
  <r>
    <x v="1"/>
    <x v="4"/>
    <s v="1398/8/13"/>
    <d v="2019-11-04T00:00:00"/>
    <n v="11.025"/>
    <n v="1.1128"/>
    <n v="0.11693890538820535"/>
    <n v="0.13012961391599492"/>
  </r>
  <r>
    <x v="1"/>
    <x v="4"/>
    <s v="1398/8/10"/>
    <d v="2019-11-01T00:00:00"/>
    <n v="9.7379999999999995"/>
    <n v="1.1167"/>
    <n v="0.10328807806533728"/>
    <n v="0.11534179677556215"/>
  </r>
  <r>
    <x v="1"/>
    <x v="4"/>
    <s v="1398/8/9"/>
    <d v="2019-10-31T00:00:00"/>
    <n v="10.233000000000001"/>
    <n v="1.1152"/>
    <n v="0.10853839626644039"/>
    <n v="0.12104201951633432"/>
  </r>
  <r>
    <x v="1"/>
    <x v="4"/>
    <s v="1398/8/8"/>
    <d v="2019-10-30T00:00:00"/>
    <n v="10.478"/>
    <n v="1.115"/>
    <n v="0.1111370386084005"/>
    <n v="0.12391779804836656"/>
  </r>
  <r>
    <x v="1"/>
    <x v="4"/>
    <s v="1398/8/7"/>
    <d v="2019-10-29T00:00:00"/>
    <n v="11.29"/>
    <n v="1.1112"/>
    <n v="0.11974968179889689"/>
    <n v="0.13306584641493421"/>
  </r>
  <r>
    <x v="1"/>
    <x v="4"/>
    <s v="1398/8/6"/>
    <d v="2019-10-28T00:00:00"/>
    <n v="10.956"/>
    <n v="1.1100000000000001"/>
    <n v="0.11620704285108188"/>
    <n v="0.1289898175647009"/>
  </r>
  <r>
    <x v="1"/>
    <x v="4"/>
    <s v="1398/8/3"/>
    <d v="2019-10-25T00:00:00"/>
    <n v="9.9540000000000006"/>
    <n v="1.1080000000000001"/>
    <n v="0.10557912600763683"/>
    <n v="0.11698167161646161"/>
  </r>
  <r>
    <x v="1"/>
    <x v="4"/>
    <s v="1398/8/2"/>
    <d v="2019-10-24T00:00:00"/>
    <n v="10.534000000000001"/>
    <n v="1.1104000000000001"/>
    <n v="0.11173101400084855"/>
    <n v="0.12406611794654224"/>
  </r>
  <r>
    <x v="1"/>
    <x v="4"/>
    <s v="1398/8/1"/>
    <d v="2019-10-23T00:00:00"/>
    <n v="10.281000000000001"/>
    <n v="1.1131"/>
    <n v="0.10904751803139584"/>
    <n v="0.12138079232074671"/>
  </r>
  <r>
    <x v="1"/>
    <x v="5"/>
    <s v="1398/7/30"/>
    <d v="2019-10-22T00:00:00"/>
    <n v="10.148"/>
    <n v="1.1125"/>
    <n v="0.10763682647433177"/>
    <n v="0.1197459694526941"/>
  </r>
  <r>
    <x v="1"/>
    <x v="5"/>
    <s v="1398/7/29"/>
    <d v="2019-10-21T00:00:00"/>
    <n v="10.247"/>
    <n v="1.1149"/>
    <n v="0.10868689011455239"/>
    <n v="0.12117501378871445"/>
  </r>
  <r>
    <x v="1"/>
    <x v="5"/>
    <s v="1398/7/26"/>
    <d v="2019-10-18T00:00:00"/>
    <n v="10.106"/>
    <n v="1.1171"/>
    <n v="0.10719134492999575"/>
    <n v="0.11974345142129826"/>
  </r>
  <r>
    <x v="1"/>
    <x v="5"/>
    <s v="1398/7/25"/>
    <d v="2019-10-17T00:00:00"/>
    <n v="10.728"/>
    <n v="1.1124000000000001"/>
    <n v="0.11378871446754349"/>
    <n v="0.12657856597369538"/>
  </r>
  <r>
    <x v="1"/>
    <x v="5"/>
    <s v="1398/7/24"/>
    <d v="2019-10-16T00:00:00"/>
    <n v="11.087"/>
    <n v="1.1072"/>
    <n v="0.1175965210012728"/>
    <n v="0.13020286805260925"/>
  </r>
  <r>
    <x v="1"/>
    <x v="5"/>
    <s v="1398/7/23"/>
    <d v="2019-10-15T00:00:00"/>
    <n v="10.5"/>
    <n v="1.1072"/>
    <n v="0.1113703860840051"/>
    <n v="0.12330929147221044"/>
  </r>
  <r>
    <x v="1"/>
    <x v="5"/>
    <s v="1398/7/22"/>
    <d v="2019-10-14T00:00:00"/>
    <n v="8.8089999999999993"/>
    <n v="1.1029"/>
    <n v="9.3434450572761979E-2"/>
    <n v="0.10304885553669918"/>
  </r>
  <r>
    <x v="1"/>
    <x v="5"/>
    <s v="1398/7/19"/>
    <d v="2019-10-11T00:00:00"/>
    <n v="8.65"/>
    <n v="1.1042000000000001"/>
    <n v="9.1747984726347057E-2"/>
    <n v="0.10130812473483243"/>
  </r>
  <r>
    <x v="1"/>
    <x v="5"/>
    <s v="1398/7/18"/>
    <d v="2019-10-10T00:00:00"/>
    <n v="8.0120000000000005"/>
    <n v="1.1006"/>
    <n v="8.4980907933814173E-2"/>
    <n v="9.3529987271955883E-2"/>
  </r>
  <r>
    <x v="1"/>
    <x v="5"/>
    <s v="1398/7/17"/>
    <d v="2019-10-09T00:00:00"/>
    <n v="9.7110000000000003"/>
    <n v="1.0959000000000001"/>
    <n v="0.10300169707254986"/>
    <n v="0.1128795598218074"/>
  </r>
  <r>
    <x v="1"/>
    <x v="5"/>
    <s v="1398/7/16"/>
    <d v="2019-10-08T00:00:00"/>
    <n v="10.186"/>
    <n v="1.0960000000000001"/>
    <n v="0.10803988120492151"/>
    <n v="0.11841170980059398"/>
  </r>
  <r>
    <x v="1"/>
    <x v="5"/>
    <s v="1398/7/15"/>
    <d v="2019-10-07T00:00:00"/>
    <n v="11.519"/>
    <n v="1.0971"/>
    <n v="0.12217861688587187"/>
    <n v="0.13404216058549001"/>
  </r>
  <r>
    <x v="1"/>
    <x v="5"/>
    <s v="1398/7/12"/>
    <d v="2019-10-04T00:00:00"/>
    <n v="11.952999999999999"/>
    <n v="1.0978000000000001"/>
    <n v="0.12678192617734407"/>
    <n v="0.13918119855748834"/>
  </r>
  <r>
    <x v="1"/>
    <x v="5"/>
    <s v="1398/7/11"/>
    <d v="2019-10-03T00:00:00"/>
    <n v="10.050000000000001"/>
    <n v="1.0966"/>
    <n v="0.10659736953754774"/>
    <n v="0.11689467543487485"/>
  </r>
  <r>
    <x v="1"/>
    <x v="5"/>
    <s v="1398/7/10"/>
    <d v="2019-10-02T00:00:00"/>
    <n v="10.259"/>
    <n v="1.0959000000000001"/>
    <n v="0.10881417055579126"/>
    <n v="0.11924944951209165"/>
  </r>
  <r>
    <x v="1"/>
    <x v="5"/>
    <s v="1398/7/9"/>
    <d v="2019-10-01T00:00:00"/>
    <n v="8.7710000000000008"/>
    <n v="1.0931999999999999"/>
    <n v="9.3031395842172265E-2"/>
    <n v="0.10170192193466271"/>
  </r>
  <r>
    <x v="1"/>
    <x v="5"/>
    <s v="1398/7/8"/>
    <d v="2019-09-30T00:00:00"/>
    <n v="9.86"/>
    <n v="1.0900000000000001"/>
    <n v="0.10458209588459906"/>
    <n v="0.11399448451421298"/>
  </r>
  <r>
    <x v="1"/>
    <x v="5"/>
    <s v="1398/7/5"/>
    <d v="2019-09-27T00:00:00"/>
    <n v="10.16"/>
    <n v="1.0939000000000001"/>
    <n v="0.10776410691557065"/>
    <n v="0.11788315655494273"/>
  </r>
  <r>
    <x v="1"/>
    <x v="5"/>
    <s v="1398/7/4"/>
    <d v="2019-09-26T00:00:00"/>
    <n v="10.212"/>
    <n v="1.0922000000000001"/>
    <n v="0.10831565549427237"/>
    <n v="0.11830235893084429"/>
  </r>
  <r>
    <x v="1"/>
    <x v="5"/>
    <s v="1398/7/3"/>
    <d v="2019-09-25T00:00:00"/>
    <n v="11.095000000000001"/>
    <n v="1.0943000000000001"/>
    <n v="0.11768137462876538"/>
    <n v="0.12877872825625797"/>
  </r>
  <r>
    <x v="1"/>
    <x v="5"/>
    <s v="1398/7/2"/>
    <d v="2019-09-24T00:00:00"/>
    <n v="9.98"/>
    <n v="1.1020000000000001"/>
    <n v="0.1058549002969877"/>
    <n v="0.11665210012728046"/>
  </r>
  <r>
    <x v="1"/>
    <x v="5"/>
    <s v="1398/7/1"/>
    <d v="2019-09-23T00:00:00"/>
    <n v="9.3800000000000008"/>
    <n v="1.0992999999999999"/>
    <n v="9.9490878235044558E-2"/>
    <n v="0.10937032244378447"/>
  </r>
  <r>
    <x v="1"/>
    <x v="6"/>
    <s v="1398/6/29"/>
    <d v="2019-09-20T00:00:00"/>
    <n v="9.1829999999999998"/>
    <n v="1.1017999999999999"/>
    <n v="9.740135765803988E-2"/>
    <n v="0.10731681586762833"/>
  </r>
  <r>
    <x v="1"/>
    <x v="6"/>
    <s v="1398/6/28"/>
    <d v="2019-09-19T00:00:00"/>
    <n v="9.4019999999999992"/>
    <n v="1.1041000000000001"/>
    <n v="9.9724225710649123E-2"/>
    <n v="0.11010551760712771"/>
  </r>
  <r>
    <x v="1"/>
    <x v="6"/>
    <s v="1398/6/27"/>
    <d v="2019-09-18T00:00:00"/>
    <n v="9.7070000000000007"/>
    <n v="1.103"/>
    <n v="0.10295927025880357"/>
    <n v="0.11356407509546033"/>
  </r>
  <r>
    <x v="1"/>
    <x v="6"/>
    <s v="1398/6/26"/>
    <d v="2019-09-17T00:00:00"/>
    <n v="11.19"/>
    <n v="1.1073"/>
    <n v="0.1186890114552397"/>
    <n v="0.13142434238438691"/>
  </r>
  <r>
    <x v="1"/>
    <x v="6"/>
    <s v="1398/6/25"/>
    <d v="2019-09-16T00:00:00"/>
    <n v="11.113"/>
    <n v="1.1002000000000001"/>
    <n v="0.11787229529062367"/>
    <n v="0.12968309927874416"/>
  </r>
  <r>
    <x v="1"/>
    <x v="6"/>
    <s v="1398/6/22"/>
    <d v="2019-09-13T00:00:00"/>
    <n v="10.804"/>
    <n v="1.1074999999999999"/>
    <n v="0.11459482392872296"/>
    <n v="0.12691376750106068"/>
  </r>
  <r>
    <x v="1"/>
    <x v="6"/>
    <s v="1398/6/21"/>
    <d v="2019-09-12T00:00:00"/>
    <n v="10.210000000000001"/>
    <n v="1.1063000000000001"/>
    <n v="0.10829444208739925"/>
    <n v="0.11980614128128979"/>
  </r>
  <r>
    <x v="1"/>
    <x v="6"/>
    <s v="1398/6/20"/>
    <d v="2019-09-11T00:00:00"/>
    <n v="10.654999999999999"/>
    <n v="1.101"/>
    <n v="0.11301442511667373"/>
    <n v="0.12442888205345777"/>
  </r>
  <r>
    <x v="1"/>
    <x v="6"/>
    <s v="1398/6/19"/>
    <d v="2019-09-10T00:00:00"/>
    <n v="9.3780000000000001"/>
    <n v="1.1043000000000001"/>
    <n v="9.9469664828171406E-2"/>
    <n v="0.1098443508697497"/>
  </r>
  <r>
    <x v="1"/>
    <x v="6"/>
    <s v="1398/6/18"/>
    <d v="2019-09-09T00:00:00"/>
    <n v="9.3130000000000006"/>
    <n v="1.1048"/>
    <n v="9.878022910479424E-2"/>
    <n v="0.10913239711497667"/>
  </r>
  <r>
    <x v="1"/>
    <x v="6"/>
    <s v="1398/6/15"/>
    <d v="2019-09-06T00:00:00"/>
    <n v="7.9180000000000001"/>
    <n v="1.1029"/>
    <n v="8.3983877810776417E-2"/>
    <n v="9.2625818837505314E-2"/>
  </r>
  <r>
    <x v="1"/>
    <x v="6"/>
    <s v="1398/6/14"/>
    <d v="2019-09-05T00:00:00"/>
    <n v="7.5119999999999996"/>
    <n v="1.1034999999999999"/>
    <n v="7.9677556215528203E-2"/>
    <n v="8.7924183283835361E-2"/>
  </r>
  <r>
    <x v="1"/>
    <x v="6"/>
    <s v="1398/6/13"/>
    <d v="2019-09-04T00:00:00"/>
    <n v="7.3120000000000003"/>
    <n v="1.1034999999999999"/>
    <n v="7.7556215528213832E-2"/>
    <n v="8.5583283835383953E-2"/>
  </r>
  <r>
    <x v="1"/>
    <x v="6"/>
    <s v="1398/6/12"/>
    <d v="2019-09-03T00:00:00"/>
    <n v="7.69"/>
    <n v="1.0940000000000001"/>
    <n v="8.1565549427238024E-2"/>
    <n v="8.9232711073398405E-2"/>
  </r>
  <r>
    <x v="1"/>
    <x v="6"/>
    <s v="1398/6/11"/>
    <d v="2019-09-02T00:00:00"/>
    <n v="9.3010000000000002"/>
    <n v="1.0964"/>
    <n v="9.8652948663555368E-2"/>
    <n v="0.10816309291472211"/>
  </r>
  <r>
    <x v="1"/>
    <x v="6"/>
    <s v="1398/6/8"/>
    <d v="2019-08-30T00:00:00"/>
    <n v="9.9090000000000007"/>
    <n v="1.0991"/>
    <n v="0.10510182435299109"/>
    <n v="0.11551741514637251"/>
  </r>
  <r>
    <x v="1"/>
    <x v="6"/>
    <s v="1398/6/7"/>
    <d v="2019-08-29T00:00:00"/>
    <n v="10.154"/>
    <n v="1.1056999999999999"/>
    <n v="0.1077004666949512"/>
    <n v="0.11908440602460753"/>
  </r>
  <r>
    <x v="1"/>
    <x v="6"/>
    <s v="1398/6/6"/>
    <d v="2019-08-28T00:00:00"/>
    <n v="10.17"/>
    <n v="1.1077999999999999"/>
    <n v="0.10787017394993635"/>
    <n v="0.11949857870173948"/>
  </r>
  <r>
    <x v="1"/>
    <x v="6"/>
    <s v="1398/6/5"/>
    <d v="2019-08-27T00:00:00"/>
    <n v="9.8160000000000007"/>
    <n v="1.1091"/>
    <n v="0.1041154009333899"/>
    <n v="0.11547439117522273"/>
  </r>
  <r>
    <x v="1"/>
    <x v="6"/>
    <s v="1398/6/1"/>
    <d v="2019-08-23T00:00:00"/>
    <n v="10.129"/>
    <n v="1.1144000000000001"/>
    <n v="0.1074352991090369"/>
    <n v="0.11972589732711073"/>
  </r>
  <r>
    <x v="1"/>
    <x v="7"/>
    <s v="1398/5/31"/>
    <d v="2019-08-22T00:00:00"/>
    <n v="10.012"/>
    <n v="1.1079000000000001"/>
    <n v="0.106194314806958"/>
    <n v="0.11765268137462878"/>
  </r>
  <r>
    <x v="1"/>
    <x v="7"/>
    <s v="1398/5/30"/>
    <d v="2019-08-21T00:00:00"/>
    <n v="9.9060000000000006"/>
    <n v="1.1085"/>
    <n v="0.10507000424268138"/>
    <n v="0.11647009970301232"/>
  </r>
  <r>
    <x v="1"/>
    <x v="7"/>
    <s v="1398/5/29"/>
    <d v="2019-08-20T00:00:00"/>
    <n v="9.5489999999999995"/>
    <n v="1.1100000000000001"/>
    <n v="0.1012834111158252"/>
    <n v="0.11242458633856599"/>
  </r>
  <r>
    <x v="1"/>
    <x v="7"/>
    <s v="1398/5/28"/>
    <d v="2019-08-19T00:00:00"/>
    <n v="9.5440000000000005"/>
    <n v="1.1077999999999999"/>
    <n v="0.10123037759864234"/>
    <n v="0.11214301230377598"/>
  </r>
  <r>
    <x v="1"/>
    <x v="7"/>
    <s v="1398/5/25"/>
    <d v="2019-08-16T00:00:00"/>
    <n v="9.4849999999999994"/>
    <n v="1.109"/>
    <n v="0.10060458209588459"/>
    <n v="0.11157048154433601"/>
  </r>
  <r>
    <x v="1"/>
    <x v="7"/>
    <s v="1398/5/24"/>
    <d v="2019-08-15T00:00:00"/>
    <n v="9.6980000000000004"/>
    <n v="1.1107"/>
    <n v="0.10286380992787442"/>
    <n v="0.11425083368689011"/>
  </r>
  <r>
    <x v="1"/>
    <x v="7"/>
    <s v="1398/5/23"/>
    <d v="2019-08-14T00:00:00"/>
    <n v="10.693"/>
    <n v="1.1172"/>
    <n v="0.11341747984726347"/>
    <n v="0.12671000848536274"/>
  </r>
  <r>
    <x v="1"/>
    <x v="7"/>
    <s v="1398/5/22"/>
    <d v="2019-08-13T00:00:00"/>
    <n v="10.438000000000001"/>
    <n v="1.1176999999999999"/>
    <n v="0.11071277047093764"/>
    <n v="0.12374366355536699"/>
  </r>
  <r>
    <x v="1"/>
    <x v="7"/>
    <s v="1398/5/21"/>
    <d v="2019-08-12T00:00:00"/>
    <n v="10.542999999999999"/>
    <n v="1.1214"/>
    <n v="0.11182647433177767"/>
    <n v="0.12540220831565546"/>
  </r>
  <r>
    <x v="1"/>
    <x v="7"/>
    <s v="1398/5/20"/>
    <d v="2019-08-11T00:00:00"/>
    <n v="10.385"/>
    <n v="1.1200000000000001"/>
    <n v="0.11015061518879932"/>
    <n v="0.12336868901145524"/>
  </r>
  <r>
    <x v="1"/>
    <x v="7"/>
    <s v="1398/5/18"/>
    <d v="2019-08-09T00:00:00"/>
    <n v="9.9329999999999998"/>
    <n v="1.1200000000000001"/>
    <n v="0.10535638523546881"/>
    <n v="0.11799915146372508"/>
  </r>
  <r>
    <x v="1"/>
    <x v="7"/>
    <s v="1398/5/17"/>
    <d v="2019-08-08T00:00:00"/>
    <n v="9.6790000000000003"/>
    <n v="1.1180000000000001"/>
    <n v="0.10266228256257955"/>
    <n v="0.11477643190496395"/>
  </r>
  <r>
    <x v="1"/>
    <x v="7"/>
    <s v="1398/5/16"/>
    <d v="2019-08-07T00:00:00"/>
    <n v="9.3460000000000001"/>
    <n v="1.1198999999999999"/>
    <n v="9.9130250318201107E-2"/>
    <n v="0.11101596733135341"/>
  </r>
  <r>
    <x v="1"/>
    <x v="7"/>
    <s v="1398/5/15"/>
    <d v="2019-08-06T00:00:00"/>
    <n v="10.118"/>
    <n v="1.1200000000000001"/>
    <n v="0.10731862537123463"/>
    <n v="0.1201968604157828"/>
  </r>
  <r>
    <x v="1"/>
    <x v="7"/>
    <s v="1398/5/14"/>
    <d v="2019-08-05T00:00:00"/>
    <n v="11.378"/>
    <n v="1.1202000000000001"/>
    <n v="0.12068307170131523"/>
    <n v="0.13518917691981333"/>
  </r>
  <r>
    <x v="1"/>
    <x v="7"/>
    <s v="1398/5/13"/>
    <d v="2019-08-04T00:00:00"/>
    <n v="11.295999999999999"/>
    <n v="1.1109"/>
    <n v="0.11981332201951633"/>
    <n v="0.13310061943148069"/>
  </r>
  <r>
    <x v="1"/>
    <x v="7"/>
    <s v="1398/5/11"/>
    <d v="2019-08-02T00:00:00"/>
    <n v="11.329000000000001"/>
    <n v="1.1109"/>
    <n v="0.12016334323292321"/>
    <n v="0.1334894579974544"/>
  </r>
  <r>
    <x v="1"/>
    <x v="7"/>
    <s v="1398/5/10"/>
    <d v="2019-08-01T00:00:00"/>
    <n v="10.167"/>
    <n v="1.1085"/>
    <n v="0.10783835383962664"/>
    <n v="0.11953881523122614"/>
  </r>
  <r>
    <x v="1"/>
    <x v="7"/>
    <s v="1398/5/8"/>
    <d v="2019-07-30T00:00:00"/>
    <n v="9.5649999999999995"/>
    <n v="1.1154999999999999"/>
    <n v="0.10145311837081035"/>
    <n v="0.11317095354263894"/>
  </r>
  <r>
    <x v="1"/>
    <x v="7"/>
    <s v="1398/5/7"/>
    <d v="2019-07-29T00:00:00"/>
    <n v="10.025"/>
    <n v="1.1144000000000001"/>
    <n v="0.10633220195163344"/>
    <n v="0.11849660585490031"/>
  </r>
  <r>
    <x v="1"/>
    <x v="7"/>
    <s v="1398/5/5"/>
    <d v="2019-07-27T00:00:00"/>
    <n v="10.012"/>
    <n v="1.1127"/>
    <n v="0.106194314806958"/>
    <n v="0.11816241408570216"/>
  </r>
  <r>
    <x v="1"/>
    <x v="7"/>
    <s v="1398/5/4"/>
    <d v="2019-07-26T00:00:00"/>
    <n v="10.032999999999999"/>
    <n v="1.1127"/>
    <n v="0.10641705557912601"/>
    <n v="0.11841025774289352"/>
  </r>
  <r>
    <x v="1"/>
    <x v="7"/>
    <s v="1398/5/3"/>
    <d v="2019-07-25T00:00:00"/>
    <n v="10.279"/>
    <n v="1.1147"/>
    <n v="0.1090263046245227"/>
    <n v="0.12153162176495545"/>
  </r>
  <r>
    <x v="1"/>
    <x v="7"/>
    <s v="1398/5/2"/>
    <d v="2019-07-24T00:00:00"/>
    <n v="10.787000000000001"/>
    <n v="1.1141000000000001"/>
    <n v="0.11441450997030124"/>
    <n v="0.12746920555791263"/>
  </r>
  <r>
    <x v="1"/>
    <x v="7"/>
    <s v="1398/5/1"/>
    <d v="2019-07-23T00:00:00"/>
    <n v="10.19"/>
    <n v="1.1153"/>
    <n v="0.10808230801866779"/>
    <n v="0.12054419813322019"/>
  </r>
  <r>
    <x v="1"/>
    <x v="8"/>
    <s v="1398/4/31"/>
    <d v="2019-07-22T00:00:00"/>
    <n v="10.757"/>
    <n v="1.121"/>
    <n v="0.11409630886720407"/>
    <n v="0.12790196224013575"/>
  </r>
  <r>
    <x v="1"/>
    <x v="8"/>
    <s v="1398/4/29"/>
    <d v="2019-07-20T00:00:00"/>
    <n v="10.701000000000001"/>
    <n v="1.1222000000000001"/>
    <n v="0.11350233347475605"/>
    <n v="0.12737231862537124"/>
  </r>
  <r>
    <x v="1"/>
    <x v="8"/>
    <s v="1398/4/28"/>
    <d v="2019-07-19T00:00:00"/>
    <n v="10.749000000000001"/>
    <n v="1.1222000000000001"/>
    <n v="0.1140114552397115"/>
    <n v="0.12794365507000424"/>
  </r>
  <r>
    <x v="1"/>
    <x v="8"/>
    <s v="1398/4/27"/>
    <d v="2019-07-18T00:00:00"/>
    <n v="11.164999999999999"/>
    <n v="1.1276999999999999"/>
    <n v="0.1184238438693254"/>
    <n v="0.13354656873143825"/>
  </r>
  <r>
    <x v="1"/>
    <x v="8"/>
    <s v="1398/4/26"/>
    <d v="2019-07-17T00:00:00"/>
    <n v="11.252000000000001"/>
    <n v="1.1224000000000001"/>
    <n v="0.11934662706830718"/>
    <n v="0.13395465422146799"/>
  </r>
  <r>
    <x v="1"/>
    <x v="8"/>
    <s v="1398/4/25"/>
    <d v="2019-07-16T00:00:00"/>
    <n v="12.946"/>
    <n v="1.1211"/>
    <n v="0.13731438268985999"/>
    <n v="0.15394315443360204"/>
  </r>
  <r>
    <x v="1"/>
    <x v="8"/>
    <s v="1398/4/24"/>
    <d v="2019-07-15T00:00:00"/>
    <n v="12.909000000000001"/>
    <n v="1.1257999999999999"/>
    <n v="0.13692193466270683"/>
    <n v="0.15414671404327535"/>
  </r>
  <r>
    <x v="1"/>
    <x v="8"/>
    <s v="1398/4/21"/>
    <d v="2019-07-12T00:00:00"/>
    <n v="12.775"/>
    <n v="1.1271"/>
    <n v="0.13550063640220619"/>
    <n v="0.15272276728892659"/>
  </r>
  <r>
    <x v="1"/>
    <x v="8"/>
    <s v="1398/4/20"/>
    <d v="2019-07-11T00:00:00"/>
    <n v="12.201000000000001"/>
    <n v="1.1254"/>
    <n v="0.12941238862961393"/>
    <n v="0.14564070216376751"/>
  </r>
  <r>
    <x v="1"/>
    <x v="8"/>
    <s v="1398/4/19"/>
    <d v="2019-07-10T00:00:00"/>
    <n v="11.699"/>
    <n v="1.1251"/>
    <n v="0.12408782350445481"/>
    <n v="0.13961121022486211"/>
  </r>
  <r>
    <x v="1"/>
    <x v="8"/>
    <s v="1398/4/18"/>
    <d v="2019-07-09T00:00:00"/>
    <n v="11.894"/>
    <n v="1.1208"/>
    <n v="0.12615613067458634"/>
    <n v="0.14139579126007637"/>
  </r>
  <r>
    <x v="1"/>
    <x v="8"/>
    <s v="1398/4/17"/>
    <d v="2019-07-08T00:00:00"/>
    <n v="11.105"/>
    <n v="1.1214999999999999"/>
    <n v="0.1177874416631311"/>
    <n v="0.13209861582520152"/>
  </r>
  <r>
    <x v="1"/>
    <x v="8"/>
    <s v="1398/4/14"/>
    <d v="2019-07-05T00:00:00"/>
    <n v="10.340999999999999"/>
    <n v="1.1226"/>
    <n v="0.10968392023759015"/>
    <n v="0.12313116885871871"/>
  </r>
  <r>
    <x v="1"/>
    <x v="8"/>
    <s v="1398/4/13"/>
    <d v="2019-07-04T00:00:00"/>
    <n v="10.282"/>
    <n v="1.1285000000000001"/>
    <n v="0.10905812473483241"/>
    <n v="0.12307209376325838"/>
  </r>
  <r>
    <x v="1"/>
    <x v="8"/>
    <s v="1398/4/12"/>
    <d v="2019-07-03T00:00:00"/>
    <n v="10.287000000000001"/>
    <n v="1.1277999999999999"/>
    <n v="0.10911115825201528"/>
    <n v="0.12305556427662283"/>
  </r>
  <r>
    <x v="1"/>
    <x v="8"/>
    <s v="1398/4/11"/>
    <d v="2019-07-02T00:00:00"/>
    <n v="10.185"/>
    <n v="1.1285000000000001"/>
    <n v="0.10802927450148495"/>
    <n v="0.12191103627492576"/>
  </r>
  <r>
    <x v="1"/>
    <x v="8"/>
    <s v="1398/4/10"/>
    <d v="2019-07-01T00:00:00"/>
    <n v="9.3919999999999995"/>
    <n v="1.1285000000000001"/>
    <n v="9.9618158676283403E-2"/>
    <n v="0.11241909206618582"/>
  </r>
  <r>
    <x v="1"/>
    <x v="8"/>
    <s v="1398/4/7"/>
    <d v="2019-06-28T00:00:00"/>
    <n v="10.119999999999999"/>
    <n v="1.137"/>
    <n v="0.10733983877810775"/>
    <n v="0.12204539669070852"/>
  </r>
  <r>
    <x v="1"/>
    <x v="8"/>
    <s v="1398/4/6"/>
    <d v="2019-06-27T00:00:00"/>
    <n v="10.09"/>
    <n v="1.137"/>
    <n v="0.10702163767501061"/>
    <n v="0.12168360203648707"/>
  </r>
  <r>
    <x v="1"/>
    <x v="8"/>
    <s v="1398/4/5"/>
    <d v="2019-06-26T00:00:00"/>
    <n v="9.6199999999999992"/>
    <n v="1.1369"/>
    <n v="0.1020364870598218"/>
    <n v="0.11600528213831141"/>
  </r>
  <r>
    <x v="1"/>
    <x v="8"/>
    <s v="1398/4/4"/>
    <d v="2019-06-25T00:00:00"/>
    <n v="9.85"/>
    <n v="1.1367"/>
    <n v="0.10447602885023334"/>
    <n v="0.11875790199406024"/>
  </r>
  <r>
    <x v="1"/>
    <x v="8"/>
    <s v="1398/4/3"/>
    <d v="2019-06-24T00:00:00"/>
    <n v="10.199999999999999"/>
    <n v="1.1397999999999999"/>
    <n v="0.10818837505303351"/>
    <n v="0.12331310988544759"/>
  </r>
  <r>
    <x v="1"/>
    <x v="9"/>
    <s v="1398/3/31"/>
    <d v="2019-06-21T00:00:00"/>
    <n v="10.36"/>
    <n v="1.1368"/>
    <n v="0.10988544760288502"/>
    <n v="0.12491777683495969"/>
  </r>
  <r>
    <x v="1"/>
    <x v="9"/>
    <s v="1398/3/30"/>
    <d v="2019-06-20T00:00:00"/>
    <n v="10.15"/>
    <n v="1.1292"/>
    <n v="0.10765803988120493"/>
    <n v="0.1215674586338566"/>
  </r>
  <r>
    <x v="1"/>
    <x v="9"/>
    <s v="1398/3/29"/>
    <d v="2019-06-19T00:00:00"/>
    <n v="10.48"/>
    <n v="1.1226"/>
    <n v="0.11115825201527366"/>
    <n v="0.12478625371234621"/>
  </r>
  <r>
    <x v="1"/>
    <x v="9"/>
    <s v="1398/3/28"/>
    <d v="2019-06-18T00:00:00"/>
    <n v="11.03"/>
    <n v="1.1193"/>
    <n v="0.1169919389053882"/>
    <n v="0.13094907721680102"/>
  </r>
  <r>
    <x v="1"/>
    <x v="9"/>
    <s v="1398/3/27"/>
    <d v="2019-06-17T00:00:00"/>
    <n v="11.57"/>
    <n v="1.1217999999999999"/>
    <n v="0.12271955876113703"/>
    <n v="0.13766680101824352"/>
  </r>
  <r>
    <x v="1"/>
    <x v="9"/>
    <s v="1398/3/24"/>
    <d v="2019-06-14T00:00:00"/>
    <n v="11.32"/>
    <n v="1.1209"/>
    <n v="0.12006788290199406"/>
    <n v="0.13458408994484514"/>
  </r>
  <r>
    <x v="1"/>
    <x v="9"/>
    <s v="1398/3/23"/>
    <d v="2019-06-13T00:00:00"/>
    <n v="11.4"/>
    <n v="1.1276999999999999"/>
    <n v="0.12091641917691981"/>
    <n v="0.13635744590581245"/>
  </r>
  <r>
    <x v="1"/>
    <x v="9"/>
    <s v="1398/3/22"/>
    <d v="2019-06-12T00:00:00"/>
    <n v="11.14"/>
    <n v="1.1289"/>
    <n v="0.11815867628341112"/>
    <n v="0.13338932965634281"/>
  </r>
  <r>
    <x v="1"/>
    <x v="9"/>
    <s v="1398/3/21"/>
    <d v="2019-06-11T00:00:00"/>
    <n v="11.2"/>
    <n v="1.1332"/>
    <n v="0.11879507848960542"/>
    <n v="0.13461858294442086"/>
  </r>
  <r>
    <x v="1"/>
    <x v="9"/>
    <s v="1398/3/20"/>
    <d v="2019-06-10T00:00:00"/>
    <n v="11.8"/>
    <n v="1.1315"/>
    <n v="0.12515910055154858"/>
    <n v="0.1416175222740772"/>
  </r>
  <r>
    <x v="1"/>
    <x v="9"/>
    <s v="1398/3/17"/>
    <d v="2019-06-07T00:00:00"/>
    <n v="11.52"/>
    <n v="1.1333"/>
    <n v="0.12218922358930843"/>
    <n v="0.13847704709376324"/>
  </r>
  <r>
    <x v="1"/>
    <x v="9"/>
    <s v="1398/3/16"/>
    <d v="2019-06-06T00:00:00"/>
    <n v="11.1"/>
    <n v="1.1275999999999999"/>
    <n v="0.11773440814594824"/>
    <n v="0.13275731862537121"/>
  </r>
  <r>
    <x v="1"/>
    <x v="9"/>
    <s v="1398/3/15"/>
    <d v="2019-06-05T00:00:00"/>
    <n v="11.6"/>
    <n v="1.1221000000000001"/>
    <n v="0.12303775986423419"/>
    <n v="0.13806067034365721"/>
  </r>
  <r>
    <x v="1"/>
    <x v="9"/>
    <s v="1398/3/14"/>
    <d v="2019-06-04T00:00:00"/>
    <n v="11.91"/>
    <n v="1.1252"/>
    <n v="0.1263258379295715"/>
    <n v="0.14214183283835385"/>
  </r>
  <r>
    <x v="1"/>
    <x v="9"/>
    <s v="1398/3/13"/>
    <d v="2019-06-03T00:00:00"/>
    <n v="11.1"/>
    <n v="1.1241000000000001"/>
    <n v="0.11773440814594824"/>
    <n v="0.13234524819686042"/>
  </r>
  <r>
    <x v="1"/>
    <x v="9"/>
    <s v="1398/3/10"/>
    <d v="2019-05-31T00:00:00"/>
    <n v="11.21"/>
    <n v="1.1169"/>
    <n v="0.11890114552397116"/>
    <n v="0.13280068943572337"/>
  </r>
  <r>
    <x v="1"/>
    <x v="9"/>
    <s v="1398/3/9"/>
    <d v="2019-05-30T00:00:00"/>
    <n v="11.78"/>
    <n v="1.1131"/>
    <n v="0.12494696648281713"/>
    <n v="0.13907846839202373"/>
  </r>
  <r>
    <x v="1"/>
    <x v="9"/>
    <s v="1398/3/8"/>
    <d v="2019-05-29T00:00:00"/>
    <n v="12.22"/>
    <n v="1.1131"/>
    <n v="0.12961391599490879"/>
    <n v="0.14427324989393298"/>
  </r>
  <r>
    <x v="1"/>
    <x v="9"/>
    <s v="1398/3/7"/>
    <d v="2019-05-28T00:00:00"/>
    <n v="12.52"/>
    <n v="1.1160000000000001"/>
    <n v="0.13279592702588036"/>
    <n v="0.14820025456088251"/>
  </r>
  <r>
    <x v="1"/>
    <x v="9"/>
    <s v="1398/3/6"/>
    <d v="2019-05-27T00:00:00"/>
    <n v="12.16"/>
    <n v="1.1198999999999999"/>
    <n v="0.12897751378871447"/>
    <n v="0.14444191769198131"/>
  </r>
  <r>
    <x v="1"/>
    <x v="9"/>
    <s v="1398/3/3"/>
    <d v="2019-05-24T00:00:00"/>
    <n v="12.25"/>
    <n v="1.1204000000000001"/>
    <n v="0.12993211709800595"/>
    <n v="0.14557594399660587"/>
  </r>
  <r>
    <x v="1"/>
    <x v="9"/>
    <s v="1398/3/2"/>
    <d v="2019-05-23T00:00:00"/>
    <n v="12.6"/>
    <n v="1.1180000000000001"/>
    <n v="0.13364446330080609"/>
    <n v="0.14941450997030123"/>
  </r>
  <r>
    <x v="1"/>
    <x v="9"/>
    <s v="1398/3/1"/>
    <d v="2019-05-22T00:00:00"/>
    <n v="12.65"/>
    <n v="1.1153"/>
    <n v="0.13417479847263472"/>
    <n v="0.14964515273652951"/>
  </r>
  <r>
    <x v="1"/>
    <x v="10"/>
    <s v="1398/2/31"/>
    <d v="2019-05-21T00:00:00"/>
    <n v="12.71"/>
    <n v="1.1160000000000001"/>
    <n v="0.13481120067882904"/>
    <n v="0.15044929995757322"/>
  </r>
  <r>
    <x v="1"/>
    <x v="10"/>
    <s v="1398/2/30"/>
    <d v="2019-05-20T00:00:00"/>
    <n v="12.9"/>
    <n v="1.1171"/>
    <n v="0.13682647433177769"/>
    <n v="0.15284885447602886"/>
  </r>
  <r>
    <x v="1"/>
    <x v="10"/>
    <s v="1398/2/27"/>
    <d v="2019-05-17T00:00:00"/>
    <n v="12.86"/>
    <n v="1.1157999999999999"/>
    <n v="0.13640220619431481"/>
    <n v="0.15219758167161646"/>
  </r>
  <r>
    <x v="1"/>
    <x v="10"/>
    <s v="1398/2/26"/>
    <d v="2019-05-16T00:00:00"/>
    <n v="13.39"/>
    <n v="1.1173999999999999"/>
    <n v="0.14202375901569791"/>
    <n v="0.15869734832414084"/>
  </r>
  <r>
    <x v="1"/>
    <x v="10"/>
    <s v="1398/2/25"/>
    <d v="2019-05-15T00:00:00"/>
    <n v="13.86"/>
    <n v="1.1202000000000001"/>
    <n v="0.14700890963088672"/>
    <n v="0.16467938056851933"/>
  </r>
  <r>
    <x v="1"/>
    <x v="10"/>
    <s v="1398/2/24"/>
    <d v="2019-05-14T00:00:00"/>
    <n v="13.78"/>
    <n v="1.1204000000000001"/>
    <n v="0.14616037335596097"/>
    <n v="0.16375808230801867"/>
  </r>
  <r>
    <x v="1"/>
    <x v="10"/>
    <s v="1398/2/23"/>
    <d v="2019-05-13T00:00:00"/>
    <n v="13.76"/>
    <n v="1.1224000000000001"/>
    <n v="0.14594823928722953"/>
    <n v="0.16381230377598643"/>
  </r>
  <r>
    <x v="1"/>
    <x v="10"/>
    <s v="1398/2/20"/>
    <d v="2019-05-10T00:00:00"/>
    <n v="14"/>
    <n v="1.1234999999999999"/>
    <n v="0.14849384811200678"/>
    <n v="0.16683283835383961"/>
  </r>
  <r>
    <x v="1"/>
    <x v="10"/>
    <s v="1398/2/19"/>
    <d v="2019-05-09T00:00:00"/>
    <n v="14.46"/>
    <n v="1.1222000000000001"/>
    <n v="0.15337293169282987"/>
    <n v="0.17211510394569368"/>
  </r>
  <r>
    <x v="1"/>
    <x v="10"/>
    <s v="1398/2/18"/>
    <d v="2019-05-08T00:00:00"/>
    <n v="14.32"/>
    <n v="1.1192"/>
    <n v="0.15188799321170982"/>
    <n v="0.16999304200254561"/>
  </r>
  <r>
    <x v="1"/>
    <x v="10"/>
    <s v="1398/2/17"/>
    <d v="2019-05-07T00:00:00"/>
    <n v="14.16"/>
    <n v="1.1191"/>
    <n v="0.1501909206618583"/>
    <n v="0.16807865931268562"/>
  </r>
  <r>
    <x v="1"/>
    <x v="10"/>
    <s v="1398/2/16"/>
    <d v="2019-05-06T00:00:00"/>
    <n v="14.34"/>
    <n v="1.1200000000000001"/>
    <n v="0.15210012728044123"/>
    <n v="0.1703521425540942"/>
  </r>
  <r>
    <x v="1"/>
    <x v="10"/>
    <s v="1398/2/13"/>
    <d v="2019-05-03T00:00:00"/>
    <n v="14.57"/>
    <n v="1.1202000000000001"/>
    <n v="0.15453966907085279"/>
    <n v="0.1731153372931693"/>
  </r>
  <r>
    <x v="1"/>
    <x v="10"/>
    <s v="1398/2/12"/>
    <d v="2019-05-02T00:00:00"/>
    <n v="14.37"/>
    <n v="1.1178999999999999"/>
    <n v="0.15241832838353839"/>
    <n v="0.17038844929995756"/>
  </r>
  <r>
    <x v="1"/>
    <x v="10"/>
    <s v="1398/2/11"/>
    <d v="2019-05-01T00:00:00"/>
    <n v="14.06"/>
    <n v="1.1195999999999999"/>
    <n v="0.1491302503182011"/>
    <n v="0.16696622825625793"/>
  </r>
  <r>
    <x v="1"/>
    <x v="10"/>
    <s v="1398/2/10"/>
    <d v="2019-04-30T00:00:00"/>
    <n v="14.39"/>
    <n v="1.1216999999999999"/>
    <n v="0.15263046245226983"/>
    <n v="0.17120558973271105"/>
  </r>
  <r>
    <x v="1"/>
    <x v="10"/>
    <s v="1398/2/9"/>
    <d v="2019-04-29T00:00:00"/>
    <n v="14.49"/>
    <n v="1.1186"/>
    <n v="0.15369113279592703"/>
    <n v="0.17191890114552397"/>
  </r>
  <r>
    <x v="1"/>
    <x v="10"/>
    <s v="1398/2/6"/>
    <d v="2019-04-26T00:00:00"/>
    <n v="14.42"/>
    <n v="1.1149"/>
    <n v="0.15294866355536699"/>
    <n v="0.17052246499787865"/>
  </r>
  <r>
    <x v="1"/>
    <x v="10"/>
    <s v="1398/2/5"/>
    <d v="2019-04-25T00:00:00"/>
    <n v="14.54"/>
    <n v="1.1132"/>
    <n v="0.1542214679677556"/>
    <n v="0.17167933814170552"/>
  </r>
  <r>
    <x v="1"/>
    <x v="10"/>
    <s v="1398/2/4"/>
    <d v="2019-04-24T00:00:00"/>
    <n v="14.26"/>
    <n v="1.1153999999999999"/>
    <n v="0.1512515910055155"/>
    <n v="0.16870602460755196"/>
  </r>
  <r>
    <x v="1"/>
    <x v="10"/>
    <s v="1398/2/3"/>
    <d v="2019-04-23T00:00:00"/>
    <n v="14.42"/>
    <n v="1.1227"/>
    <n v="0.15294866355536699"/>
    <n v="0.17171546457361053"/>
  </r>
  <r>
    <x v="1"/>
    <x v="10"/>
    <s v="1398/2/2"/>
    <d v="2019-04-22T00:00:00"/>
    <n v="14.46"/>
    <n v="1.1257999999999999"/>
    <n v="0.15337293169282987"/>
    <n v="0.17266724649978785"/>
  </r>
  <r>
    <x v="1"/>
    <x v="11"/>
    <s v="1398/1/29"/>
    <d v="2019-04-18T00:00:00"/>
    <n v="14.46"/>
    <n v="1.1231"/>
    <n v="0.15337293169282987"/>
    <n v="0.17225313958421723"/>
  </r>
  <r>
    <x v="1"/>
    <x v="11"/>
    <s v="1398/1/28"/>
    <d v="2019-04-17T00:00:00"/>
    <n v="15.2"/>
    <n v="1.1296999999999999"/>
    <n v="0.16122189223589309"/>
    <n v="0.1821323716588884"/>
  </r>
  <r>
    <x v="1"/>
    <x v="11"/>
    <s v="1398/1/27"/>
    <d v="2019-04-16T00:00:00"/>
    <n v="14.84"/>
    <n v="1.1281000000000001"/>
    <n v="0.1574034789987272"/>
    <n v="0.17756686465846416"/>
  </r>
  <r>
    <x v="1"/>
    <x v="11"/>
    <s v="1398/1/26"/>
    <d v="2019-04-15T00:00:00"/>
    <n v="15.01"/>
    <n v="1.1309"/>
    <n v="0.15920661858294441"/>
    <n v="0.18004676495545183"/>
  </r>
  <r>
    <x v="1"/>
    <x v="11"/>
    <s v="1398/1/23"/>
    <d v="2019-04-12T00:00:00"/>
    <n v="15.85"/>
    <n v="1.1302000000000001"/>
    <n v="0.16811624946966483"/>
    <n v="0.1900049851506152"/>
  </r>
  <r>
    <x v="1"/>
    <x v="11"/>
    <s v="1398/1/22"/>
    <d v="2019-04-11T00:00:00"/>
    <n v="16"/>
    <n v="1.1253"/>
    <n v="0.1697072549851506"/>
    <n v="0.19097157403478995"/>
  </r>
  <r>
    <x v="1"/>
    <x v="11"/>
    <s v="1398/1/21"/>
    <d v="2019-04-10T00:00:00"/>
    <n v="15.73"/>
    <n v="1.1274"/>
    <n v="0.16684344505727619"/>
    <n v="0.18809929995757316"/>
  </r>
  <r>
    <x v="1"/>
    <x v="11"/>
    <s v="1398/1/20"/>
    <d v="2019-04-09T00:00:00"/>
    <n v="16.760000000000002"/>
    <n v="1.1263000000000001"/>
    <n v="0.17776834959694529"/>
    <n v="0.20022049215103949"/>
  </r>
  <r>
    <x v="1"/>
    <x v="11"/>
    <s v="1398/1/19"/>
    <d v="2019-04-08T00:00:00"/>
    <n v="15.96"/>
    <n v="1.1261000000000001"/>
    <n v="0.16928298684768775"/>
    <n v="0.19062957148918119"/>
  </r>
  <r>
    <x v="1"/>
    <x v="11"/>
    <s v="1398/1/16"/>
    <d v="2019-04-05T00:00:00"/>
    <n v="16.63"/>
    <n v="1.1215999999999999"/>
    <n v="0.1763894781501909"/>
    <n v="0.1978384386932541"/>
  </r>
  <r>
    <x v="1"/>
    <x v="11"/>
    <s v="1398/1/15"/>
    <d v="2019-04-04T00:00:00"/>
    <n v="14.81"/>
    <n v="1.1221000000000001"/>
    <n v="0.15708527789563004"/>
    <n v="0.17626539032668648"/>
  </r>
  <r>
    <x v="1"/>
    <x v="11"/>
    <s v="1398/1/14"/>
    <d v="2019-04-03T00:00:00"/>
    <n v="14.19"/>
    <n v="1.1234999999999999"/>
    <n v="0.15050912176495546"/>
    <n v="0.16909699830292746"/>
  </r>
  <r>
    <x v="1"/>
    <x v="11"/>
    <s v="1398/1/13"/>
    <d v="2019-04-02T00:00:00"/>
    <n v="13.46"/>
    <n v="1.1204000000000001"/>
    <n v="0.14276622825625795"/>
    <n v="0.15995528213831142"/>
  </r>
  <r>
    <x v="1"/>
    <x v="11"/>
    <s v="1398/1/12"/>
    <d v="2019-04-01T00:00:00"/>
    <n v="13.84"/>
    <n v="1.1213"/>
    <n v="0.14679677556215528"/>
    <n v="0.16460322443784473"/>
  </r>
  <r>
    <x v="1"/>
    <x v="11"/>
    <s v="1398/1/9"/>
    <d v="2019-03-29T00:00:00"/>
    <n v="14.21"/>
    <n v="1.1217999999999999"/>
    <n v="0.1507212558336869"/>
    <n v="0.16907910479422994"/>
  </r>
  <r>
    <x v="1"/>
    <x v="11"/>
    <s v="1398/1/8"/>
    <d v="2019-03-28T00:00:00"/>
    <n v="14.4"/>
    <n v="1.1222000000000001"/>
    <n v="0.15273652948663555"/>
    <n v="0.17140093338990242"/>
  </r>
  <r>
    <x v="1"/>
    <x v="11"/>
    <s v="1398/1/7"/>
    <d v="2019-03-27T00:00:00"/>
    <n v="14.99"/>
    <n v="1.1247"/>
    <n v="0.15899448451421297"/>
    <n v="0.17882109673313534"/>
  </r>
  <r>
    <x v="1"/>
    <x v="11"/>
    <s v="1398/1/6"/>
    <d v="2019-03-26T00:00:00"/>
    <n v="14.38"/>
    <n v="1.1266"/>
    <n v="0.15252439541790414"/>
    <n v="0.17183398387781079"/>
  </r>
  <r>
    <x v="1"/>
    <x v="11"/>
    <s v="1398/1/5"/>
    <d v="2019-03-25T00:00:00"/>
    <n v="14.19"/>
    <n v="1.1313"/>
    <n v="0.15050912176495546"/>
    <n v="0.1702709694526941"/>
  </r>
  <r>
    <x v="1"/>
    <x v="11"/>
    <s v="1398/1/2"/>
    <d v="2019-03-22T00:00:00"/>
    <n v="14.45"/>
    <n v="1.1314"/>
    <n v="0.15326686465846415"/>
    <n v="0.17340613067458632"/>
  </r>
  <r>
    <x v="1"/>
    <x v="11"/>
    <s v="1398/1/1"/>
    <d v="2019-03-21T00:00:00"/>
    <n v="14.56"/>
    <n v="1.1375"/>
    <n v="0.15443360203648707"/>
    <n v="0.17566822231650403"/>
  </r>
  <r>
    <x v="2"/>
    <x v="0"/>
    <s v="1397/12/29"/>
    <d v="2019-03-20T00:00:00"/>
    <n v="15.21"/>
    <n v="1.1414"/>
    <n v="0.16132795927025881"/>
    <n v="0.1841397327110734"/>
  </r>
  <r>
    <x v="2"/>
    <x v="0"/>
    <s v="1397/12/28"/>
    <d v="2019-03-19T00:00:00"/>
    <n v="15"/>
    <n v="1.1352"/>
    <n v="0.15910055154857869"/>
    <n v="0.18061094611794654"/>
  </r>
  <r>
    <x v="2"/>
    <x v="0"/>
    <s v="1397/12/27"/>
    <d v="2019-03-18T00:00:00"/>
    <n v="14.98"/>
    <n v="1.1336999999999999"/>
    <n v="0.15888841747984728"/>
    <n v="0.18013179889690284"/>
  </r>
  <r>
    <x v="2"/>
    <x v="0"/>
    <s v="1397/12/24"/>
    <d v="2019-03-15T00:00:00"/>
    <n v="15.25"/>
    <n v="1.1325000000000001"/>
    <n v="0.16175222740772169"/>
    <n v="0.18318439753924481"/>
  </r>
  <r>
    <x v="2"/>
    <x v="0"/>
    <s v="1397/12/23"/>
    <d v="2019-03-14T00:00:00"/>
    <n v="15.6"/>
    <n v="1.1304000000000001"/>
    <n v="0.16546457361052183"/>
    <n v="0.18704115400933388"/>
  </r>
  <r>
    <x v="2"/>
    <x v="0"/>
    <s v="1397/12/22"/>
    <d v="2019-03-13T00:00:00"/>
    <n v="15.73"/>
    <n v="1.1327"/>
    <n v="0.16684344505727619"/>
    <n v="0.18898357021637674"/>
  </r>
  <r>
    <x v="2"/>
    <x v="0"/>
    <s v="1397/12/21"/>
    <d v="2019-03-12T00:00:00"/>
    <n v="16.21"/>
    <n v="1.1288"/>
    <n v="0.17193466270683072"/>
    <n v="0.19407984726347052"/>
  </r>
  <r>
    <x v="2"/>
    <x v="0"/>
    <s v="1397/12/20"/>
    <d v="2019-03-11T00:00:00"/>
    <n v="16.62"/>
    <n v="1.1249"/>
    <n v="0.17628341111582521"/>
    <n v="0.19830120916419178"/>
  </r>
  <r>
    <x v="2"/>
    <x v="0"/>
    <s v="1397/12/17"/>
    <d v="2019-03-08T00:00:00"/>
    <n v="16.73"/>
    <n v="1.1240000000000001"/>
    <n v="0.1774501484938481"/>
    <n v="0.19945396690708528"/>
  </r>
  <r>
    <x v="2"/>
    <x v="0"/>
    <s v="1397/12/16"/>
    <d v="2019-03-07T00:00:00"/>
    <n v="16.87"/>
    <n v="1.1194"/>
    <n v="0.17893508697496818"/>
    <n v="0.20029993635977938"/>
  </r>
  <r>
    <x v="2"/>
    <x v="0"/>
    <s v="1397/12/15"/>
    <d v="2019-03-06T00:00:00"/>
    <n v="16.850000000000001"/>
    <n v="1.1307"/>
    <n v="0.17872295290623674"/>
    <n v="0.20208204285108189"/>
  </r>
  <r>
    <x v="2"/>
    <x v="0"/>
    <s v="1397/12/14"/>
    <d v="2019-03-05T00:00:00"/>
    <n v="17.18"/>
    <n v="1.1308"/>
    <n v="0.18222316504030547"/>
    <n v="0.20605795502757743"/>
  </r>
  <r>
    <x v="2"/>
    <x v="0"/>
    <s v="1397/12/13"/>
    <d v="2019-03-04T00:00:00"/>
    <n v="17.399999999999999"/>
    <n v="1.1339999999999999"/>
    <n v="0.18455663979635129"/>
    <n v="0.20928722952906234"/>
  </r>
  <r>
    <x v="2"/>
    <x v="0"/>
    <s v="1397/12/10"/>
    <d v="2019-03-01T00:00:00"/>
    <n v="17.32"/>
    <n v="1.1376999999999999"/>
    <n v="0.18370810352142555"/>
    <n v="0.20900470937632584"/>
  </r>
  <r>
    <x v="2"/>
    <x v="0"/>
    <s v="1397/12/9"/>
    <d v="2019-02-28T00:00:00"/>
    <n v="17.809999999999999"/>
    <n v="1.1371"/>
    <n v="0.18890538820534578"/>
    <n v="0.21480431692829868"/>
  </r>
  <r>
    <x v="2"/>
    <x v="0"/>
    <s v="1397/12/8"/>
    <d v="2019-02-27T00:00:00"/>
    <n v="17.690000000000001"/>
    <n v="1.1369"/>
    <n v="0.18763258379295716"/>
    <n v="0.21331948451421301"/>
  </r>
  <r>
    <x v="2"/>
    <x v="0"/>
    <s v="1397/12/7"/>
    <d v="2019-02-26T00:00:00"/>
    <n v="17.04"/>
    <n v="1.1387"/>
    <n v="0.18073822655918539"/>
    <n v="0.20580661858294441"/>
  </r>
  <r>
    <x v="2"/>
    <x v="0"/>
    <s v="1397/12/6"/>
    <d v="2019-02-25T00:00:00"/>
    <n v="16.95"/>
    <n v="1.1358999999999999"/>
    <n v="0.17978362324989391"/>
    <n v="0.20421621764955447"/>
  </r>
  <r>
    <x v="2"/>
    <x v="0"/>
    <s v="1397/12/3"/>
    <d v="2019-02-22T00:00:00"/>
    <n v="17.23"/>
    <n v="1.1343000000000001"/>
    <n v="0.18275350021213407"/>
    <n v="0.20729729529062368"/>
  </r>
  <r>
    <x v="2"/>
    <x v="0"/>
    <s v="1397/12/2"/>
    <d v="2019-02-21T00:00:00"/>
    <n v="17.52"/>
    <n v="1.1335999999999999"/>
    <n v="0.18582944420873992"/>
    <n v="0.21065625795502757"/>
  </r>
  <r>
    <x v="2"/>
    <x v="0"/>
    <s v="1397/12/1"/>
    <d v="2019-02-20T00:00:00"/>
    <n v="18.14"/>
    <n v="1.1336999999999999"/>
    <n v="0.19240560033941451"/>
    <n v="0.21813022910479421"/>
  </r>
  <r>
    <x v="2"/>
    <x v="1"/>
    <s v="1397/11/30"/>
    <d v="2019-02-19T00:00:00"/>
    <n v="17.7"/>
    <n v="1.1341000000000001"/>
    <n v="0.18773865082732286"/>
    <n v="0.21291440390326688"/>
  </r>
  <r>
    <x v="2"/>
    <x v="1"/>
    <s v="1397/11/29"/>
    <d v="2019-02-18T00:00:00"/>
    <n v="17.43"/>
    <n v="1.1311"/>
    <n v="0.18487484089944844"/>
    <n v="0.20911193254136615"/>
  </r>
  <r>
    <x v="2"/>
    <x v="1"/>
    <s v="1397/11/26"/>
    <d v="2019-02-15T00:00:00"/>
    <n v="18.100000000000001"/>
    <n v="1.1294999999999999"/>
    <n v="0.19198133220195165"/>
    <n v="0.21684291472210437"/>
  </r>
  <r>
    <x v="2"/>
    <x v="1"/>
    <s v="1397/11/25"/>
    <d v="2019-02-14T00:00:00"/>
    <n v="17.760000000000002"/>
    <n v="1.1301000000000001"/>
    <n v="0.1883750530335172"/>
    <n v="0.21288264743317781"/>
  </r>
  <r>
    <x v="2"/>
    <x v="1"/>
    <s v="1397/11/24"/>
    <d v="2019-02-13T00:00:00"/>
    <n v="18.02"/>
    <n v="1.1267"/>
    <n v="0.19113279592702587"/>
    <n v="0.21534932117098005"/>
  </r>
  <r>
    <x v="2"/>
    <x v="1"/>
    <s v="1397/11/23"/>
    <d v="2019-02-12T00:00:00"/>
    <n v="17.79"/>
    <n v="1.1325000000000001"/>
    <n v="0.18869325413661434"/>
    <n v="0.21369511030971575"/>
  </r>
  <r>
    <x v="2"/>
    <x v="1"/>
    <s v="1397/11/22"/>
    <d v="2019-02-11T00:00:00"/>
    <n v="18.05"/>
    <n v="1.1275999999999999"/>
    <n v="0.19145099703012305"/>
    <n v="0.21588014425116675"/>
  </r>
  <r>
    <x v="2"/>
    <x v="1"/>
    <s v="1397/11/19"/>
    <d v="2019-02-08T00:00:00"/>
    <n v="18.260000000000002"/>
    <n v="1.133"/>
    <n v="0.19367840475180315"/>
    <n v="0.21943763258379295"/>
  </r>
  <r>
    <x v="2"/>
    <x v="1"/>
    <s v="1397/11/18"/>
    <d v="2019-02-07T00:00:00"/>
    <n v="18.91"/>
    <n v="1.1341000000000001"/>
    <n v="0.20057276198557489"/>
    <n v="0.22746956936784049"/>
  </r>
  <r>
    <x v="2"/>
    <x v="1"/>
    <s v="1397/11/17"/>
    <d v="2019-02-06T00:00:00"/>
    <n v="18.920000000000002"/>
    <n v="1.1362000000000001"/>
    <n v="0.20067882901994061"/>
    <n v="0.22801128553245653"/>
  </r>
  <r>
    <x v="2"/>
    <x v="1"/>
    <s v="1397/11/16"/>
    <d v="2019-02-05T00:00:00"/>
    <n v="19.14"/>
    <n v="1.1415"/>
    <n v="0.20301230377598642"/>
    <n v="0.23173854476028849"/>
  </r>
  <r>
    <x v="2"/>
    <x v="1"/>
    <s v="1397/11/15"/>
    <d v="2019-02-04T00:00:00"/>
    <n v="19.36"/>
    <n v="1.1437999999999999"/>
    <n v="0.20534577853203223"/>
    <n v="0.23487450148493846"/>
  </r>
  <r>
    <x v="2"/>
    <x v="1"/>
    <s v="1397/11/12"/>
    <d v="2019-02-01T00:00:00"/>
    <n v="19.3"/>
    <n v="1.1456"/>
    <n v="0.20470937632583794"/>
    <n v="0.23451506151887994"/>
  </r>
  <r>
    <x v="2"/>
    <x v="1"/>
    <s v="1397/11/11"/>
    <d v="2019-01-31T00:00:00"/>
    <n v="19.850000000000001"/>
    <n v="1.1446000000000001"/>
    <n v="0.21054306321595248"/>
    <n v="0.24098759015697921"/>
  </r>
  <r>
    <x v="2"/>
    <x v="1"/>
    <s v="1397/11/10"/>
    <d v="2019-01-30T00:00:00"/>
    <n v="20.149999999999999"/>
    <n v="1.1478999999999999"/>
    <n v="0.21372507424692405"/>
    <n v="0.24533501272804409"/>
  </r>
  <r>
    <x v="2"/>
    <x v="1"/>
    <s v="1397/11/9"/>
    <d v="2019-01-29T00:00:00"/>
    <n v="20.59"/>
    <n v="1.1432"/>
    <n v="0.2183920237590157"/>
    <n v="0.24966576156130674"/>
  </r>
  <r>
    <x v="2"/>
    <x v="1"/>
    <s v="1397/11/8"/>
    <d v="2019-01-28T00:00:00"/>
    <n v="20.55"/>
    <n v="1.1434"/>
    <n v="0.21796775562155282"/>
    <n v="0.24922433177768349"/>
  </r>
  <r>
    <x v="2"/>
    <x v="1"/>
    <s v="1397/11/5"/>
    <d v="2019-01-25T00:00:00"/>
    <n v="20.89"/>
    <n v="1.1415"/>
    <n v="0.22157403478998727"/>
    <n v="0.25292676071277048"/>
  </r>
  <r>
    <x v="2"/>
    <x v="1"/>
    <s v="1397/11/4"/>
    <d v="2019-01-24T00:00:00"/>
    <n v="21.28"/>
    <n v="1.1306"/>
    <n v="0.22571064913025032"/>
    <n v="0.255188459906661"/>
  </r>
  <r>
    <x v="2"/>
    <x v="1"/>
    <s v="1397/11/3"/>
    <d v="2019-01-23T00:00:00"/>
    <n v="22.19"/>
    <n v="1.1380999999999999"/>
    <n v="0.23536274925753076"/>
    <n v="0.26786634492999573"/>
  </r>
  <r>
    <x v="2"/>
    <x v="1"/>
    <s v="1397/11/2"/>
    <d v="2019-01-22T00:00:00"/>
    <n v="21.81"/>
    <n v="1.1358999999999999"/>
    <n v="0.23133220195163343"/>
    <n v="0.2627702481968604"/>
  </r>
  <r>
    <x v="2"/>
    <x v="1"/>
    <s v="1397/11/1"/>
    <d v="2019-01-21T00:00:00"/>
    <n v="21.77"/>
    <n v="1.1366000000000001"/>
    <n v="0.23090793381417055"/>
    <n v="0.26244995757318623"/>
  </r>
  <r>
    <x v="2"/>
    <x v="2"/>
    <s v="1397/10/28"/>
    <d v="2019-01-18T00:00:00"/>
    <n v="22.6"/>
    <n v="1.1363000000000001"/>
    <n v="0.23971149766652525"/>
    <n v="0.27238417479847266"/>
  </r>
  <r>
    <x v="2"/>
    <x v="2"/>
    <s v="1397/10/27"/>
    <d v="2019-01-17T00:00:00"/>
    <n v="22.99"/>
    <n v="1.1397999999999999"/>
    <n v="0.24384811200678827"/>
    <n v="0.27793807806533727"/>
  </r>
  <r>
    <x v="2"/>
    <x v="2"/>
    <s v="1397/10/26"/>
    <d v="2019-01-16T00:00:00"/>
    <n v="22.01"/>
    <n v="1.1399999999999999"/>
    <n v="0.23345354263894783"/>
    <n v="0.26613703860840049"/>
  </r>
  <r>
    <x v="2"/>
    <x v="2"/>
    <s v="1397/10/25"/>
    <d v="2019-01-15T00:00:00"/>
    <n v="22"/>
    <n v="1.1416999999999999"/>
    <n v="0.23334747560458211"/>
    <n v="0.26641281289775137"/>
  </r>
  <r>
    <x v="2"/>
    <x v="2"/>
    <s v="1397/10/24"/>
    <d v="2019-01-14T00:00:00"/>
    <n v="21.68"/>
    <n v="1.1476999999999999"/>
    <n v="0.22995333050487907"/>
    <n v="0.26391743742044971"/>
  </r>
  <r>
    <x v="2"/>
    <x v="2"/>
    <s v="1397/10/21"/>
    <d v="2019-01-11T00:00:00"/>
    <n v="22.26"/>
    <n v="1.1469"/>
    <n v="0.2361052184980908"/>
    <n v="0.27078907509546035"/>
  </r>
  <r>
    <x v="2"/>
    <x v="2"/>
    <s v="1397/10/20"/>
    <d v="2019-01-10T00:00:00"/>
    <n v="21.67"/>
    <n v="1.1499999999999999"/>
    <n v="0.22984726347051337"/>
    <n v="0.26432435299109036"/>
  </r>
  <r>
    <x v="2"/>
    <x v="2"/>
    <s v="1397/10/19"/>
    <d v="2019-01-09T00:00:00"/>
    <n v="21.72"/>
    <n v="1.1543000000000001"/>
    <n v="0.23037759864234195"/>
    <n v="0.26592486211285532"/>
  </r>
  <r>
    <x v="2"/>
    <x v="2"/>
    <s v="1397/10/18"/>
    <d v="2019-01-08T00:00:00"/>
    <n v="22.09"/>
    <n v="1.1442000000000001"/>
    <n v="0.23430207891387356"/>
    <n v="0.26808843869325416"/>
  </r>
  <r>
    <x v="2"/>
    <x v="2"/>
    <s v="1397/10/17"/>
    <d v="2019-01-07T00:00:00"/>
    <n v="21.53"/>
    <n v="1.1476"/>
    <n v="0.22836232498939329"/>
    <n v="0.26206860415782773"/>
  </r>
  <r>
    <x v="2"/>
    <x v="2"/>
    <s v="1397/10/14"/>
    <d v="2019-01-04T00:00:00"/>
    <n v="22.93"/>
    <n v="1.1395"/>
    <n v="0.24321170980059398"/>
    <n v="0.27713974331777685"/>
  </r>
  <r>
    <x v="2"/>
    <x v="2"/>
    <s v="1397/10/13"/>
    <d v="2019-01-03T00:00:00"/>
    <n v="22.26"/>
    <n v="1.1394"/>
    <n v="0.2361052184980908"/>
    <n v="0.26901828595672467"/>
  </r>
  <r>
    <x v="2"/>
    <x v="2"/>
    <s v="1397/10/12"/>
    <d v="2019-01-02T00:00:00"/>
    <n v="22.47"/>
    <n v="1.1343000000000001"/>
    <n v="0.23833262621977089"/>
    <n v="0.27034069792108611"/>
  </r>
  <r>
    <x v="2"/>
    <x v="3"/>
    <s v="1397/9/27"/>
    <d v="2018-12-18T00:00:00"/>
    <n v="23.73"/>
    <n v="1.1361000000000001"/>
    <n v="0.25169707254985152"/>
    <n v="0.28595304412388634"/>
  </r>
  <r>
    <x v="2"/>
    <x v="3"/>
    <s v="1397/9/26"/>
    <d v="2018-12-17T00:00:00"/>
    <n v="24.68"/>
    <n v="1.1347"/>
    <n v="0.2617734408145948"/>
    <n v="0.29703432329232071"/>
  </r>
  <r>
    <x v="2"/>
    <x v="3"/>
    <s v="1397/9/23"/>
    <d v="2018-12-14T00:00:00"/>
    <n v="24.65"/>
    <n v="1.1309"/>
    <n v="0.26145523971149764"/>
    <n v="0.29567973058973268"/>
  </r>
  <r>
    <x v="2"/>
    <x v="3"/>
    <s v="1397/9/22"/>
    <d v="2018-12-13T00:00:00"/>
    <n v="24.23"/>
    <n v="1.1363000000000001"/>
    <n v="0.25700042426813746"/>
    <n v="0.29202958209588464"/>
  </r>
  <r>
    <x v="2"/>
    <x v="3"/>
    <s v="1397/9/21"/>
    <d v="2018-12-12T00:00:00"/>
    <n v="23.92"/>
    <n v="1.1368"/>
    <n v="0.2537123462028002"/>
    <n v="0.28842019516334327"/>
  </r>
  <r>
    <x v="2"/>
    <x v="3"/>
    <s v="1397/9/20"/>
    <d v="2018-12-11T00:00:00"/>
    <n v="23.62"/>
    <n v="1.1315999999999999"/>
    <n v="0.2505303351718286"/>
    <n v="0.28350012728044122"/>
  </r>
  <r>
    <x v="2"/>
    <x v="3"/>
    <s v="1397/9/19"/>
    <d v="2018-12-10T00:00:00"/>
    <n v="23.25"/>
    <n v="1.1355999999999999"/>
    <n v="0.24660585490029699"/>
    <n v="0.28004560882477725"/>
  </r>
  <r>
    <x v="2"/>
    <x v="3"/>
    <s v="1397/9/16"/>
    <d v="2018-12-07T00:00:00"/>
    <n v="23.14"/>
    <n v="1.1377999999999999"/>
    <n v="0.24543911752227407"/>
    <n v="0.27926062791684342"/>
  </r>
  <r>
    <x v="2"/>
    <x v="3"/>
    <s v="1397/9/15"/>
    <d v="2018-12-06T00:00:00"/>
    <n v="23.17"/>
    <n v="1.1375999999999999"/>
    <n v="0.24575731862537126"/>
    <n v="0.27957352566822236"/>
  </r>
  <r>
    <x v="2"/>
    <x v="3"/>
    <s v="1397/9/14"/>
    <d v="2018-12-05T00:00:00"/>
    <n v="23.82"/>
    <n v="1.1344000000000001"/>
    <n v="0.252651675859143"/>
    <n v="0.28660806109461184"/>
  </r>
  <r>
    <x v="2"/>
    <x v="3"/>
    <s v="1397/9/13"/>
    <d v="2018-12-04T00:00:00"/>
    <n v="24.42"/>
    <n v="1.1345000000000001"/>
    <n v="0.25901569792108614"/>
    <n v="0.29385330929147224"/>
  </r>
  <r>
    <x v="2"/>
    <x v="3"/>
    <s v="1397/9/12"/>
    <d v="2018-12-03T00:00:00"/>
    <n v="25.08"/>
    <n v="1.1354"/>
    <n v="0.26601612218922355"/>
    <n v="0.30203470513364439"/>
  </r>
  <r>
    <x v="2"/>
    <x v="3"/>
    <s v="1397/9/9"/>
    <d v="2018-11-30T00:00:00"/>
    <n v="24.69"/>
    <n v="1.1316999999999999"/>
    <n v="0.26187950784896058"/>
    <n v="0.29636903903266865"/>
  </r>
  <r>
    <x v="2"/>
    <x v="3"/>
    <s v="1397/9/8"/>
    <d v="2018-11-29T00:00:00"/>
    <n v="24.98"/>
    <n v="1.1393"/>
    <n v="0.2649554518455664"/>
    <n v="0.30186374628765378"/>
  </r>
  <r>
    <x v="2"/>
    <x v="3"/>
    <s v="1397/9/7"/>
    <d v="2018-11-28T00:00:00"/>
    <n v="24.3"/>
    <n v="1.1366000000000001"/>
    <n v="0.2577428935086975"/>
    <n v="0.29295057276198561"/>
  </r>
  <r>
    <x v="2"/>
    <x v="3"/>
    <s v="1397/9/6"/>
    <d v="2018-11-27T00:00:00"/>
    <n v="25.16"/>
    <n v="1.1288"/>
    <n v="0.26686465846414936"/>
    <n v="0.30123682647433181"/>
  </r>
  <r>
    <x v="2"/>
    <x v="3"/>
    <s v="1397/9/5"/>
    <d v="2018-11-26T00:00:00"/>
    <n v="24.54"/>
    <n v="1.1328"/>
    <n v="0.26028850233347472"/>
    <n v="0.29485481544336017"/>
  </r>
  <r>
    <x v="2"/>
    <x v="3"/>
    <s v="1397/9/2"/>
    <d v="2018-11-23T00:00:00"/>
    <n v="24.82"/>
    <n v="1.1341000000000001"/>
    <n v="0.26325837929571488"/>
    <n v="0.29856132795927026"/>
  </r>
  <r>
    <x v="2"/>
    <x v="3"/>
    <s v="1397/9/1"/>
    <d v="2018-11-22T00:00:00"/>
    <n v="24.71"/>
    <n v="1.1408"/>
    <n v="0.26209164191769196"/>
    <n v="0.29899414509970301"/>
  </r>
  <r>
    <x v="2"/>
    <x v="4"/>
    <s v="1397/8/30"/>
    <d v="2018-11-21T00:00:00"/>
    <n v="24.5"/>
    <n v="1.1385000000000001"/>
    <n v="0.2598642341960119"/>
    <n v="0.29585543063215958"/>
  </r>
  <r>
    <x v="2"/>
    <x v="4"/>
    <s v="1397/8/29"/>
    <d v="2018-11-20T00:00:00"/>
    <n v="24.35"/>
    <n v="1.1371"/>
    <n v="0.2582732286805261"/>
    <n v="0.29368248833262622"/>
  </r>
  <r>
    <x v="2"/>
    <x v="4"/>
    <s v="1397/8/28"/>
    <d v="2018-11-19T00:00:00"/>
    <n v="24.15"/>
    <n v="1.1453"/>
    <n v="0.2561518879932117"/>
    <n v="0.29337075731862539"/>
  </r>
  <r>
    <x v="2"/>
    <x v="4"/>
    <s v="1397/8/25"/>
    <d v="2018-11-16T00:00:00"/>
    <n v="25.96"/>
    <n v="1.1419999999999999"/>
    <n v="0.2753500212134069"/>
    <n v="0.31444972422571066"/>
  </r>
  <r>
    <x v="2"/>
    <x v="4"/>
    <s v="1397/8/24"/>
    <d v="2018-11-15T00:00:00"/>
    <n v="26.68"/>
    <n v="1.1328"/>
    <n v="0.28298684768773863"/>
    <n v="0.32056750106067033"/>
  </r>
  <r>
    <x v="2"/>
    <x v="4"/>
    <s v="1397/8/23"/>
    <d v="2018-11-14T00:00:00"/>
    <n v="26.28"/>
    <n v="1.131"/>
    <n v="0.27874416631310989"/>
    <n v="0.3152596521001273"/>
  </r>
  <r>
    <x v="2"/>
    <x v="4"/>
    <s v="1397/8/22"/>
    <d v="2018-11-13T00:00:00"/>
    <n v="26.52"/>
    <n v="1.1291"/>
    <n v="0.28128977513788711"/>
    <n v="0.31760428510818833"/>
  </r>
  <r>
    <x v="2"/>
    <x v="4"/>
    <s v="1397/8/21"/>
    <d v="2018-11-12T00:00:00"/>
    <n v="25.96"/>
    <n v="1.1217999999999999"/>
    <n v="0.2753500212134069"/>
    <n v="0.30888765379719985"/>
  </r>
  <r>
    <x v="2"/>
    <x v="4"/>
    <s v="1397/8/18"/>
    <d v="2018-11-09T00:00:00"/>
    <n v="24.33"/>
    <n v="1.1335999999999999"/>
    <n v="0.25806109461179461"/>
    <n v="0.29253805685193035"/>
  </r>
  <r>
    <x v="2"/>
    <x v="4"/>
    <s v="1397/8/17"/>
    <d v="2018-11-08T00:00:00"/>
    <n v="24.43"/>
    <n v="1.1363000000000001"/>
    <n v="0.25912176495545186"/>
    <n v="0.29444006151887997"/>
  </r>
  <r>
    <x v="2"/>
    <x v="4"/>
    <s v="1397/8/16"/>
    <d v="2018-11-07T00:00:00"/>
    <n v="24.42"/>
    <n v="1.1426000000000001"/>
    <n v="0.25901569792108614"/>
    <n v="0.29595133644463306"/>
  </r>
  <r>
    <x v="2"/>
    <x v="4"/>
    <s v="1397/8/15"/>
    <d v="2018-11-06T00:00:00"/>
    <n v="23.9"/>
    <n v="1.1427"/>
    <n v="0.2535002121340687"/>
    <n v="0.28967469240560034"/>
  </r>
  <r>
    <x v="2"/>
    <x v="4"/>
    <s v="1397/8/14"/>
    <d v="2018-11-05T00:00:00"/>
    <n v="23.81"/>
    <n v="1.1407"/>
    <n v="0.25254560882477722"/>
    <n v="0.2880787759864234"/>
  </r>
  <r>
    <x v="2"/>
    <x v="4"/>
    <s v="1397/8/11"/>
    <d v="2018-11-02T00:00:00"/>
    <n v="24.28"/>
    <n v="1.1387"/>
    <n v="0.25753075943996606"/>
    <n v="0.29325027577428936"/>
  </r>
  <r>
    <x v="2"/>
    <x v="4"/>
    <s v="1397/8/10"/>
    <d v="2018-11-01T00:00:00"/>
    <n v="23.65"/>
    <n v="1.1409"/>
    <n v="0.25084853627492576"/>
    <n v="0.28619309503606283"/>
  </r>
  <r>
    <x v="2"/>
    <x v="4"/>
    <s v="1397/8/9"/>
    <d v="2018-10-31T00:00:00"/>
    <n v="24.33"/>
    <n v="1.1312"/>
    <n v="0.25806109461179461"/>
    <n v="0.29191871022486204"/>
  </r>
  <r>
    <x v="2"/>
    <x v="4"/>
    <s v="1397/8/8"/>
    <d v="2018-10-30T00:00:00"/>
    <n v="24.42"/>
    <n v="1.1344000000000001"/>
    <n v="0.25901569792108614"/>
    <n v="0.29382740772168014"/>
  </r>
  <r>
    <x v="2"/>
    <x v="4"/>
    <s v="1397/8/7"/>
    <d v="2018-10-29T00:00:00"/>
    <n v="24.58"/>
    <n v="1.1373"/>
    <n v="0.2607127704709376"/>
    <n v="0.29650863385659731"/>
  </r>
  <r>
    <x v="2"/>
    <x v="4"/>
    <s v="1397/8/4"/>
    <d v="2018-10-26T00:00:00"/>
    <n v="24.28"/>
    <n v="1.1403000000000001"/>
    <n v="0.25753075943996606"/>
    <n v="0.29366232498939332"/>
  </r>
  <r>
    <x v="2"/>
    <x v="4"/>
    <s v="1397/8/3"/>
    <d v="2018-10-25T00:00:00"/>
    <n v="24.87"/>
    <n v="1.1375999999999999"/>
    <n v="0.26378871446754348"/>
    <n v="0.30008604157827745"/>
  </r>
  <r>
    <x v="2"/>
    <x v="4"/>
    <s v="1397/8/2"/>
    <d v="2018-10-24T00:00:00"/>
    <n v="25.26"/>
    <n v="1.1392"/>
    <n v="0.26792532880780656"/>
    <n v="0.30522053457785325"/>
  </r>
  <r>
    <x v="2"/>
    <x v="4"/>
    <s v="1397/8/1"/>
    <d v="2018-10-23T00:00:00"/>
    <n v="25.67"/>
    <n v="1.1471"/>
    <n v="0.27227407721680102"/>
    <n v="0.31232559397539245"/>
  </r>
  <r>
    <x v="2"/>
    <x v="5"/>
    <s v="1397/7/30"/>
    <d v="2018-10-22T00:00:00"/>
    <n v="26.11"/>
    <n v="1.1465000000000001"/>
    <n v="0.27694102672889265"/>
    <n v="0.31751288714467546"/>
  </r>
  <r>
    <x v="2"/>
    <x v="5"/>
    <s v="1397/7/27"/>
    <d v="2018-10-19T00:00:00"/>
    <n v="26.86"/>
    <n v="1.1515"/>
    <n v="0.28489605430632159"/>
    <n v="0.32805780653372929"/>
  </r>
  <r>
    <x v="2"/>
    <x v="5"/>
    <s v="1397/7/26"/>
    <d v="2018-10-18T00:00:00"/>
    <n v="26.03"/>
    <n v="1.1453"/>
    <n v="0.27609249045396694"/>
    <n v="0.31620872931692834"/>
  </r>
  <r>
    <x v="2"/>
    <x v="5"/>
    <s v="1397/7/25"/>
    <d v="2018-10-17T00:00:00"/>
    <n v="25.94"/>
    <n v="1.1500999999999999"/>
    <n v="0.27513788714467546"/>
    <n v="0.31643608400509121"/>
  </r>
  <r>
    <x v="2"/>
    <x v="5"/>
    <s v="1397/7/24"/>
    <d v="2018-10-16T00:00:00"/>
    <n v="26.33"/>
    <n v="1.1575"/>
    <n v="0.27927450148493849"/>
    <n v="0.32326023546881627"/>
  </r>
  <r>
    <x v="2"/>
    <x v="5"/>
    <s v="1397/7/23"/>
    <d v="2018-10-15T00:00:00"/>
    <n v="26.63"/>
    <n v="1.1578999999999999"/>
    <n v="0.28245651251591003"/>
    <n v="0.32705639584217222"/>
  </r>
  <r>
    <x v="2"/>
    <x v="5"/>
    <s v="1397/7/20"/>
    <d v="2018-10-12T00:00:00"/>
    <n v="26.63"/>
    <n v="1.1563000000000001"/>
    <n v="0.28245651251591003"/>
    <n v="0.32660446542214677"/>
  </r>
  <r>
    <x v="2"/>
    <x v="5"/>
    <s v="1397/7/19"/>
    <d v="2018-10-11T00:00:00"/>
    <n v="25.76"/>
    <n v="1.1594"/>
    <n v="0.2732286805260925"/>
    <n v="0.31678133220195165"/>
  </r>
  <r>
    <x v="2"/>
    <x v="5"/>
    <s v="1397/7/18"/>
    <d v="2018-10-10T00:00:00"/>
    <n v="26.22"/>
    <n v="1.1519999999999999"/>
    <n v="0.27810776410691557"/>
    <n v="0.32038014425116673"/>
  </r>
  <r>
    <x v="2"/>
    <x v="5"/>
    <s v="1397/7/17"/>
    <d v="2018-10-09T00:00:00"/>
    <n v="26.84"/>
    <n v="1.149"/>
    <n v="0.28468392023759015"/>
    <n v="0.32710182435299107"/>
  </r>
  <r>
    <x v="2"/>
    <x v="5"/>
    <s v="1397/7/16"/>
    <d v="2018-10-08T00:00:00"/>
    <n v="27.22"/>
    <n v="1.1492"/>
    <n v="0.28871446754348745"/>
    <n v="0.3317906661009758"/>
  </r>
  <r>
    <x v="2"/>
    <x v="5"/>
    <s v="1397/7/13"/>
    <d v="2018-10-05T00:00:00"/>
    <n v="27.9"/>
    <n v="1.1524000000000001"/>
    <n v="0.29592702588035635"/>
    <n v="0.34102630462452271"/>
  </r>
  <r>
    <x v="2"/>
    <x v="5"/>
    <s v="1397/7/12"/>
    <d v="2018-10-04T00:00:00"/>
    <n v="27.47"/>
    <n v="1.1515"/>
    <n v="0.29136614340263045"/>
    <n v="0.33550811412812898"/>
  </r>
  <r>
    <x v="2"/>
    <x v="5"/>
    <s v="1397/7/11"/>
    <d v="2018-10-03T00:00:00"/>
    <n v="27.11"/>
    <n v="1.1477999999999999"/>
    <n v="0.28754773016546459"/>
    <n v="0.33004728468392025"/>
  </r>
  <r>
    <x v="2"/>
    <x v="5"/>
    <s v="1397/7/10"/>
    <d v="2018-10-02T00:00:00"/>
    <n v="27.26"/>
    <n v="1.1548"/>
    <n v="0.28913873568095039"/>
    <n v="0.33389741196436151"/>
  </r>
  <r>
    <x v="2"/>
    <x v="5"/>
    <s v="1397/7/9"/>
    <d v="2018-10-01T00:00:00"/>
    <n v="27.44"/>
    <n v="1.1577999999999999"/>
    <n v="0.29104794229953329"/>
    <n v="0.33697530759439964"/>
  </r>
  <r>
    <x v="2"/>
    <x v="5"/>
    <s v="1397/7/6"/>
    <d v="2018-09-28T00:00:00"/>
    <n v="27.33"/>
    <n v="1.1609"/>
    <n v="0.28988120492151037"/>
    <n v="0.33652309079338139"/>
  </r>
  <r>
    <x v="2"/>
    <x v="5"/>
    <s v="1397/7/5"/>
    <d v="2018-09-27T00:00:00"/>
    <n v="27.89"/>
    <n v="1.1640999999999999"/>
    <n v="0.29582095884599069"/>
    <n v="0.34436517819261775"/>
  </r>
  <r>
    <x v="2"/>
    <x v="5"/>
    <s v="1397/7/4"/>
    <d v="2018-09-26T00:00:00"/>
    <n v="28.26"/>
    <n v="1.1739999999999999"/>
    <n v="0.29974543911752227"/>
    <n v="0.35190114552397112"/>
  </r>
  <r>
    <x v="2"/>
    <x v="5"/>
    <s v="1397/7/3"/>
    <d v="2018-09-25T00:00:00"/>
    <n v="29.23"/>
    <n v="1.1772"/>
    <n v="0.31003394145099705"/>
    <n v="0.36497195587611375"/>
  </r>
  <r>
    <x v="2"/>
    <x v="5"/>
    <s v="1397/7/2"/>
    <d v="2018-09-24T00:00:00"/>
    <n v="29.24"/>
    <n v="1.1748000000000001"/>
    <n v="0.31014000848536272"/>
    <n v="0.36435248196860415"/>
  </r>
  <r>
    <x v="2"/>
    <x v="6"/>
    <s v="1397/6/30"/>
    <d v="2018-09-21T00:00:00"/>
    <n v="28.72"/>
    <n v="1.175"/>
    <n v="0.30462452269834533"/>
    <n v="0.35793381417055581"/>
  </r>
  <r>
    <x v="2"/>
    <x v="6"/>
    <s v="1397/6/29"/>
    <d v="2018-09-20T00:00:00"/>
    <n v="28.59"/>
    <n v="1.1777"/>
    <n v="0.30324565125159098"/>
    <n v="0.35713240347899866"/>
  </r>
  <r>
    <x v="2"/>
    <x v="6"/>
    <s v="1397/6/28"/>
    <d v="2018-09-19T00:00:00"/>
    <n v="28.32"/>
    <n v="1.1673"/>
    <n v="0.30038184132371659"/>
    <n v="0.35063572337717436"/>
  </r>
  <r>
    <x v="2"/>
    <x v="6"/>
    <s v="1397/6/27"/>
    <d v="2018-09-18T00:00:00"/>
    <n v="27.41"/>
    <n v="1.1667000000000001"/>
    <n v="0.29072974119643613"/>
    <n v="0.33919438905388205"/>
  </r>
  <r>
    <x v="2"/>
    <x v="6"/>
    <s v="1397/6/26"/>
    <d v="2018-09-17T00:00:00"/>
    <n v="28.08"/>
    <n v="1.1682999999999999"/>
    <n v="0.29783623249893931"/>
    <n v="0.34796207042851079"/>
  </r>
  <r>
    <x v="2"/>
    <x v="6"/>
    <s v="1397/6/23"/>
    <d v="2018-09-14T00:00:00"/>
    <n v="26.93"/>
    <n v="1.163"/>
    <n v="0.28563852354688163"/>
    <n v="0.33219760288502337"/>
  </r>
  <r>
    <x v="2"/>
    <x v="6"/>
    <s v="1397/6/22"/>
    <d v="2018-09-13T00:00:00"/>
    <n v="26.81"/>
    <n v="1.169"/>
    <n v="0.28436571913449299"/>
    <n v="0.33242352566822231"/>
  </r>
  <r>
    <x v="2"/>
    <x v="6"/>
    <s v="1397/6/21"/>
    <d v="2018-09-12T00:00:00"/>
    <n v="27.49"/>
    <n v="1.1626000000000001"/>
    <n v="0.29157827747136189"/>
    <n v="0.33898890538820536"/>
  </r>
  <r>
    <x v="2"/>
    <x v="6"/>
    <s v="1397/6/20"/>
    <d v="2018-09-11T00:00:00"/>
    <n v="28.78"/>
    <n v="1.1607000000000001"/>
    <n v="0.30526092490453965"/>
    <n v="0.35431635553669921"/>
  </r>
  <r>
    <x v="2"/>
    <x v="6"/>
    <s v="1397/6/19"/>
    <d v="2018-09-10T00:00:00"/>
    <n v="29.13"/>
    <n v="1.1594"/>
    <n v="0.3089732711073398"/>
    <n v="0.35822361052184976"/>
  </r>
  <r>
    <x v="2"/>
    <x v="6"/>
    <s v="1397/6/16"/>
    <d v="2018-09-07T00:00:00"/>
    <n v="27.99"/>
    <n v="1.1553"/>
    <n v="0.29688162918964783"/>
    <n v="0.34298734620280014"/>
  </r>
  <r>
    <x v="2"/>
    <x v="6"/>
    <s v="1397/6/15"/>
    <d v="2018-09-06T00:00:00"/>
    <n v="27.45"/>
    <n v="1.1621999999999999"/>
    <n v="0.29115400933389901"/>
    <n v="0.3383791896478574"/>
  </r>
  <r>
    <x v="2"/>
    <x v="6"/>
    <s v="1397/6/14"/>
    <d v="2018-09-05T00:00:00"/>
    <n v="27.02"/>
    <n v="1.1629"/>
    <n v="0.28659312685617311"/>
    <n v="0.33327914722104374"/>
  </r>
  <r>
    <x v="2"/>
    <x v="6"/>
    <s v="1397/6/13"/>
    <d v="2018-09-04T00:00:00"/>
    <n v="26.71"/>
    <n v="1.1581999999999999"/>
    <n v="0.28330504879083579"/>
    <n v="0.32812390750954601"/>
  </r>
  <r>
    <x v="2"/>
    <x v="6"/>
    <s v="1397/6/12"/>
    <d v="2018-09-03T00:00:00"/>
    <n v="26.24"/>
    <n v="1.1624000000000001"/>
    <n v="0.27831989817564701"/>
    <n v="0.32351904963937211"/>
  </r>
  <r>
    <x v="2"/>
    <x v="6"/>
    <s v="1397/6/9"/>
    <d v="2018-08-31T00:00:00"/>
    <n v="25.84"/>
    <n v="1.1600999999999999"/>
    <n v="0.27407721680101826"/>
    <n v="0.31795697921086125"/>
  </r>
  <r>
    <x v="2"/>
    <x v="6"/>
    <s v="1397/6/8"/>
    <d v="2018-08-30T00:00:00"/>
    <n v="26.21"/>
    <n v="1.1671"/>
    <n v="0.27800169707254985"/>
    <n v="0.32445578065337294"/>
  </r>
  <r>
    <x v="2"/>
    <x v="6"/>
    <s v="1397/6/7"/>
    <d v="2018-08-29T00:00:00"/>
    <n v="25.87"/>
    <n v="1.1708000000000001"/>
    <n v="0.27439541790411542"/>
    <n v="0.32126215528213836"/>
  </r>
  <r>
    <x v="2"/>
    <x v="6"/>
    <s v="1397/6/6"/>
    <d v="2018-08-28T00:00:00"/>
    <n v="25.36"/>
    <n v="1.1695"/>
    <n v="0.26898599915146371"/>
    <n v="0.31457912600763682"/>
  </r>
  <r>
    <x v="2"/>
    <x v="6"/>
    <s v="1397/6/5"/>
    <d v="2018-08-27T00:00:00"/>
    <n v="25.41"/>
    <n v="1.1677999999999999"/>
    <n v="0.26951633432329231"/>
    <n v="0.31474117522274075"/>
  </r>
  <r>
    <x v="2"/>
    <x v="6"/>
    <s v="1397/6/2"/>
    <d v="2018-08-24T00:00:00"/>
    <n v="24.98"/>
    <n v="1.1623000000000001"/>
    <n v="0.2649554518455664"/>
    <n v="0.30795772168010188"/>
  </r>
  <r>
    <x v="2"/>
    <x v="6"/>
    <s v="1397/6/1"/>
    <d v="2018-08-23T00:00:00"/>
    <n v="24.76"/>
    <n v="1.1538999999999999"/>
    <n v="0.26262197708952056"/>
    <n v="0.30303949936359775"/>
  </r>
  <r>
    <x v="2"/>
    <x v="7"/>
    <s v="1397/5/31"/>
    <d v="2018-08-22T00:00:00"/>
    <n v="24.45"/>
    <n v="1.1597"/>
    <n v="0.2593338990241833"/>
    <n v="0.30074952269834537"/>
  </r>
  <r>
    <x v="2"/>
    <x v="7"/>
    <s v="1397/5/30"/>
    <d v="2018-08-21T00:00:00"/>
    <n v="24.41"/>
    <n v="1.1571"/>
    <n v="0.25890963088672042"/>
    <n v="0.29958433389902422"/>
  </r>
  <r>
    <x v="2"/>
    <x v="7"/>
    <s v="1397/5/29"/>
    <d v="2018-08-20T00:00:00"/>
    <n v="24.18"/>
    <n v="1.1480999999999999"/>
    <n v="0.25647008909630886"/>
    <n v="0.29445330929147218"/>
  </r>
  <r>
    <x v="2"/>
    <x v="7"/>
    <s v="1397/5/26"/>
    <d v="2018-08-17T00:00:00"/>
    <n v="24.15"/>
    <n v="1.1438999999999999"/>
    <n v="0.2561518879932117"/>
    <n v="0.29301214467543485"/>
  </r>
  <r>
    <x v="2"/>
    <x v="7"/>
    <s v="1397/5/25"/>
    <d v="2018-08-16T00:00:00"/>
    <n v="23.83"/>
    <n v="1.1376999999999999"/>
    <n v="0.25275774289350866"/>
    <n v="0.28756248408994478"/>
  </r>
  <r>
    <x v="2"/>
    <x v="7"/>
    <s v="1397/5/24"/>
    <d v="2018-08-15T00:00:00"/>
    <n v="23.52"/>
    <n v="1.1345000000000001"/>
    <n v="0.2494696648281714"/>
    <n v="0.28302333474756047"/>
  </r>
  <r>
    <x v="2"/>
    <x v="7"/>
    <s v="1397/5/23"/>
    <d v="2018-08-14T00:00:00"/>
    <n v="23.72"/>
    <n v="1.1344000000000001"/>
    <n v="0.2515910055154858"/>
    <n v="0.28540483665676714"/>
  </r>
  <r>
    <x v="2"/>
    <x v="7"/>
    <s v="1397/5/22"/>
    <d v="2018-08-13T00:00:00"/>
    <n v="23.5"/>
    <n v="1.1409"/>
    <n v="0.24925753075943996"/>
    <n v="0.28437791684344504"/>
  </r>
  <r>
    <x v="2"/>
    <x v="7"/>
    <s v="1397/5/19"/>
    <d v="2018-08-10T00:00:00"/>
    <n v="22.88"/>
    <n v="1.1411"/>
    <n v="0.24268137462876538"/>
    <n v="0.27692371658888415"/>
  </r>
  <r>
    <x v="2"/>
    <x v="7"/>
    <s v="1397/5/18"/>
    <d v="2018-08-09T00:00:00"/>
    <n v="22.71"/>
    <n v="1.1527000000000001"/>
    <n v="0.24087823504454817"/>
    <n v="0.27766034153585067"/>
  </r>
  <r>
    <x v="2"/>
    <x v="7"/>
    <s v="1397/5/17"/>
    <d v="2018-08-08T00:00:00"/>
    <n v="22.6"/>
    <n v="1.1611"/>
    <n v="0.23971149766652525"/>
    <n v="0.2783290199406025"/>
  </r>
  <r>
    <x v="2"/>
    <x v="7"/>
    <s v="1397/5/16"/>
    <d v="2018-08-07T00:00:00"/>
    <n v="22.61"/>
    <n v="1.1598999999999999"/>
    <n v="0.23981756470089097"/>
    <n v="0.27816439329656339"/>
  </r>
  <r>
    <x v="2"/>
    <x v="7"/>
    <s v="1397/5/15"/>
    <d v="2018-08-06T00:00:00"/>
    <n v="22.5"/>
    <n v="1.1554"/>
    <n v="0.23865082732286805"/>
    <n v="0.27573716588884173"/>
  </r>
  <r>
    <x v="2"/>
    <x v="7"/>
    <s v="1397/5/12"/>
    <d v="2018-08-03T00:00:00"/>
    <n v="22.26"/>
    <n v="1.1567000000000001"/>
    <n v="0.2361052184980908"/>
    <n v="0.27310290623674166"/>
  </r>
  <r>
    <x v="2"/>
    <x v="7"/>
    <s v="1397/5/11"/>
    <d v="2018-08-02T00:00:00"/>
    <n v="21.94"/>
    <n v="1.1584000000000001"/>
    <n v="0.23271107339838779"/>
    <n v="0.26957250742469241"/>
  </r>
  <r>
    <x v="2"/>
    <x v="7"/>
    <s v="1397/5/10"/>
    <d v="2018-08-01T00:00:00"/>
    <n v="21.93"/>
    <n v="1.1659999999999999"/>
    <n v="0.23260500636402207"/>
    <n v="0.27121743742044974"/>
  </r>
  <r>
    <x v="2"/>
    <x v="7"/>
    <s v="1397/5/9"/>
    <d v="2018-07-31T00:00:00"/>
    <n v="22.11"/>
    <n v="1.1691"/>
    <n v="0.234514212982605"/>
    <n v="0.2741705663979635"/>
  </r>
  <r>
    <x v="2"/>
    <x v="7"/>
    <s v="1397/5/8"/>
    <d v="2018-07-30T00:00:00"/>
    <n v="22.19"/>
    <n v="1.1706000000000001"/>
    <n v="0.23536274925753076"/>
    <n v="0.27551563428086551"/>
  </r>
  <r>
    <x v="2"/>
    <x v="7"/>
    <s v="1397/5/5"/>
    <d v="2018-07-27T00:00:00"/>
    <n v="21.89"/>
    <n v="1.1657999999999999"/>
    <n v="0.23218073822655919"/>
    <n v="0.27067630462452269"/>
  </r>
  <r>
    <x v="2"/>
    <x v="7"/>
    <s v="1397/5/4"/>
    <d v="2018-07-26T00:00:00"/>
    <n v="22.11"/>
    <n v="1.1642999999999999"/>
    <n v="0.234514212982605"/>
    <n v="0.27304489817564698"/>
  </r>
  <r>
    <x v="2"/>
    <x v="7"/>
    <s v="1397/5/3"/>
    <d v="2018-07-25T00:00:00"/>
    <n v="22.17"/>
    <n v="1.1728000000000001"/>
    <n v="0.23515061518879934"/>
    <n v="0.27578464149342391"/>
  </r>
  <r>
    <x v="2"/>
    <x v="7"/>
    <s v="1397/5/2"/>
    <d v="2018-07-24T00:00:00"/>
    <n v="22.1"/>
    <n v="1.1686000000000001"/>
    <n v="0.2344081459482393"/>
    <n v="0.27392935935511248"/>
  </r>
  <r>
    <x v="2"/>
    <x v="7"/>
    <s v="1397/5/1"/>
    <d v="2018-07-23T00:00:00"/>
    <n v="22.03"/>
    <n v="1.1692"/>
    <n v="0.23366567670767927"/>
    <n v="0.27320190920661858"/>
  </r>
  <r>
    <x v="2"/>
    <x v="8"/>
    <s v="1397/4/29"/>
    <d v="2018-07-20T00:00:00"/>
    <n v="21.87"/>
    <n v="1.1719999999999999"/>
    <n v="0.23196860415782775"/>
    <n v="0.2718672040729741"/>
  </r>
  <r>
    <x v="2"/>
    <x v="8"/>
    <s v="1397/4/28"/>
    <d v="2018-07-19T00:00:00"/>
    <n v="22.15"/>
    <n v="1.1642999999999999"/>
    <n v="0.23493848112006788"/>
    <n v="0.27353887356809498"/>
  </r>
  <r>
    <x v="2"/>
    <x v="8"/>
    <s v="1397/4/27"/>
    <d v="2018-07-18T00:00:00"/>
    <n v="22.14"/>
    <n v="1.1638999999999999"/>
    <n v="0.23483241408570216"/>
    <n v="0.27332144675434872"/>
  </r>
  <r>
    <x v="2"/>
    <x v="8"/>
    <s v="1397/4/26"/>
    <d v="2018-07-17T00:00:00"/>
    <n v="21.85"/>
    <n v="1.1660999999999999"/>
    <n v="0.23175647008909633"/>
    <n v="0.27025121977089522"/>
  </r>
  <r>
    <x v="2"/>
    <x v="8"/>
    <s v="1397/4/25"/>
    <d v="2018-07-16T00:00:00"/>
    <n v="22.02"/>
    <n v="1.171"/>
    <n v="0.23355960967331352"/>
    <n v="0.27349830292745014"/>
  </r>
  <r>
    <x v="2"/>
    <x v="8"/>
    <s v="1397/4/22"/>
    <d v="2018-07-13T00:00:00"/>
    <n v="22.26"/>
    <n v="1.1685000000000001"/>
    <n v="0.2361052184980908"/>
    <n v="0.2758889478150191"/>
  </r>
  <r>
    <x v="2"/>
    <x v="8"/>
    <s v="1397/4/21"/>
    <d v="2018-07-12T00:00:00"/>
    <n v="21.97"/>
    <n v="1.1672"/>
    <n v="0.23302927450148492"/>
    <n v="0.27199176919813323"/>
  </r>
  <r>
    <x v="2"/>
    <x v="8"/>
    <s v="1397/4/20"/>
    <d v="2018-07-11T00:00:00"/>
    <n v="22.58"/>
    <n v="1.1674"/>
    <n v="0.23949936359779378"/>
    <n v="0.27959155706406447"/>
  </r>
  <r>
    <x v="2"/>
    <x v="8"/>
    <s v="1397/4/20"/>
    <d v="2018-07-11T00:00:00"/>
    <n v="22.58"/>
    <n v="1.1674"/>
    <n v="0.23949936359779378"/>
    <n v="0.27959155706406447"/>
  </r>
  <r>
    <x v="2"/>
    <x v="8"/>
    <s v="1397/4/19"/>
    <d v="2018-07-10T00:00:00"/>
    <n v="22.73"/>
    <n v="1.1744000000000001"/>
    <n v="0.24109036911327961"/>
    <n v="0.28313652948663559"/>
  </r>
  <r>
    <x v="2"/>
    <x v="8"/>
    <s v="1397/4/18"/>
    <d v="2018-07-09T00:00:00"/>
    <n v="22.73"/>
    <n v="1.1751"/>
    <n v="0.24109036911327961"/>
    <n v="0.28330529274501487"/>
  </r>
  <r>
    <x v="2"/>
    <x v="8"/>
    <s v="1397/4/15"/>
    <d v="2018-07-06T00:00:00"/>
    <n v="22.36"/>
    <n v="1.1747000000000001"/>
    <n v="0.23716588884174797"/>
    <n v="0.27859876962240138"/>
  </r>
  <r>
    <x v="2"/>
    <x v="8"/>
    <s v="1397/4/14"/>
    <d v="2018-07-05T00:00:00"/>
    <n v="22.46"/>
    <n v="1.1691"/>
    <n v="0.2382265591854052"/>
    <n v="0.27851067034365723"/>
  </r>
  <r>
    <x v="2"/>
    <x v="8"/>
    <s v="1397/4/13"/>
    <d v="2018-07-04T00:00:00"/>
    <n v="22.25"/>
    <n v="1.1656"/>
    <n v="0.23599915146372508"/>
    <n v="0.27508061094611796"/>
  </r>
  <r>
    <x v="2"/>
    <x v="8"/>
    <s v="1397/4/12"/>
    <d v="2018-07-03T00:00:00"/>
    <n v="22.28"/>
    <n v="1.1657"/>
    <n v="0.23631735256682224"/>
    <n v="0.27547513788714467"/>
  </r>
  <r>
    <x v="2"/>
    <x v="8"/>
    <s v="1397/4/11"/>
    <d v="2018-07-02T00:00:00"/>
    <n v="22.2"/>
    <n v="1.1640999999999999"/>
    <n v="0.23546881629189648"/>
    <n v="0.27410924904539669"/>
  </r>
  <r>
    <x v="2"/>
    <x v="8"/>
    <s v="1397/4/8"/>
    <d v="2018-06-29T00:00:00"/>
    <n v="21.87"/>
    <n v="1.1685000000000001"/>
    <n v="0.23196860415782775"/>
    <n v="0.27105531395842175"/>
  </r>
  <r>
    <x v="2"/>
    <x v="8"/>
    <s v="1397/4/7"/>
    <d v="2018-06-28T00:00:00"/>
    <n v="21.95"/>
    <n v="1.1569"/>
    <n v="0.23281714043275348"/>
    <n v="0.2693461497666525"/>
  </r>
  <r>
    <x v="2"/>
    <x v="8"/>
    <s v="1397/4/6"/>
    <d v="2018-06-27T00:00:00"/>
    <n v="22.04"/>
    <n v="1.1554"/>
    <n v="0.23377174374204496"/>
    <n v="0.27009987271955876"/>
  </r>
  <r>
    <x v="2"/>
    <x v="8"/>
    <s v="1397/4/5"/>
    <d v="2018-06-26T00:00:00"/>
    <n v="21.46"/>
    <n v="1.1647000000000001"/>
    <n v="0.22761985574883326"/>
    <n v="0.26510884599066609"/>
  </r>
  <r>
    <x v="2"/>
    <x v="8"/>
    <s v="1397/4/4"/>
    <d v="2018-06-25T00:00:00"/>
    <n v="21.59"/>
    <n v="1.1704000000000001"/>
    <n v="0.22899872719558761"/>
    <n v="0.26802011030971579"/>
  </r>
  <r>
    <x v="2"/>
    <x v="8"/>
    <s v="1397/4/1"/>
    <d v="2018-06-22T00:00:00"/>
    <n v="21.68"/>
    <n v="1.1657"/>
    <n v="0.22995333050487907"/>
    <n v="0.26805659736953752"/>
  </r>
  <r>
    <x v="2"/>
    <x v="9"/>
    <s v="1397/3/31"/>
    <d v="2018-06-21T00:00:00"/>
    <n v="21.57"/>
    <n v="1.1603000000000001"/>
    <n v="0.22878659312685617"/>
    <n v="0.26546108400509122"/>
  </r>
  <r>
    <x v="2"/>
    <x v="9"/>
    <s v="1397/3/30"/>
    <d v="2018-06-20T00:00:00"/>
    <n v="21.49"/>
    <n v="1.1572"/>
    <n v="0.22793805685193039"/>
    <n v="0.26376991938905386"/>
  </r>
  <r>
    <x v="2"/>
    <x v="9"/>
    <s v="1397/3/29"/>
    <d v="2018-06-19T00:00:00"/>
    <n v="21.7"/>
    <n v="1.159"/>
    <n v="0.23016546457361051"/>
    <n v="0.26676177344081459"/>
  </r>
  <r>
    <x v="2"/>
    <x v="9"/>
    <s v="1397/3/28"/>
    <d v="2018-06-18T00:00:00"/>
    <n v="22.18"/>
    <n v="1.1623000000000001"/>
    <n v="0.23525668222316504"/>
    <n v="0.27343884174798477"/>
  </r>
  <r>
    <x v="2"/>
    <x v="9"/>
    <s v="1397/3/25"/>
    <d v="2018-06-15T00:00:00"/>
    <n v="21.76"/>
    <n v="1.1609"/>
    <n v="0.23080186677980485"/>
    <n v="0.26793788714467548"/>
  </r>
  <r>
    <x v="2"/>
    <x v="9"/>
    <s v="1397/3/24"/>
    <d v="2018-06-14T00:00:00"/>
    <n v="22.49"/>
    <n v="1.1569"/>
    <n v="0.23854476028850233"/>
    <n v="0.27597243317776837"/>
  </r>
  <r>
    <x v="2"/>
    <x v="9"/>
    <s v="1397/3/23"/>
    <d v="2018-06-13T00:00:00"/>
    <n v="22.39"/>
    <n v="1.1791"/>
    <n v="0.23748408994484516"/>
    <n v="0.28001749045396696"/>
  </r>
  <r>
    <x v="2"/>
    <x v="9"/>
    <s v="1397/3/22"/>
    <d v="2018-06-12T00:00:00"/>
    <n v="21.79"/>
    <n v="1.1745000000000001"/>
    <n v="0.23112006788290199"/>
    <n v="0.2714505197284684"/>
  </r>
  <r>
    <x v="2"/>
    <x v="9"/>
    <s v="1397/3/21"/>
    <d v="2018-06-11T00:00:00"/>
    <n v="21.34"/>
    <n v="1.1783999999999999"/>
    <n v="0.22634705133644462"/>
    <n v="0.26672736529486629"/>
  </r>
  <r>
    <x v="2"/>
    <x v="9"/>
    <s v="1397/3/18"/>
    <d v="2018-06-08T00:00:00"/>
    <n v="21.54"/>
    <n v="1.1768000000000001"/>
    <n v="0.22846839202375901"/>
    <n v="0.26886160373355961"/>
  </r>
  <r>
    <x v="2"/>
    <x v="9"/>
    <s v="1397/3/17"/>
    <d v="2018-06-07T00:00:00"/>
    <n v="21.65"/>
    <n v="1.1798999999999999"/>
    <n v="0.22963512940178191"/>
    <n v="0.27094648918116249"/>
  </r>
  <r>
    <x v="2"/>
    <x v="9"/>
    <s v="1397/3/16"/>
    <d v="2018-06-06T00:00:00"/>
    <n v="21.31"/>
    <n v="1.1773"/>
    <n v="0.22602885023334746"/>
    <n v="0.26610376537971997"/>
  </r>
  <r>
    <x v="2"/>
    <x v="9"/>
    <s v="1397/3/15"/>
    <d v="2018-06-05T00:00:00"/>
    <n v="21.48"/>
    <n v="1.1718"/>
    <n v="0.2278319898175647"/>
    <n v="0.2669735256682223"/>
  </r>
  <r>
    <x v="2"/>
    <x v="9"/>
    <s v="1397/3/14"/>
    <d v="2018-06-04T00:00:00"/>
    <n v="21.95"/>
    <n v="1.1698999999999999"/>
    <n v="0.23281714043275348"/>
    <n v="0.27237277259227827"/>
  </r>
  <r>
    <x v="2"/>
    <x v="9"/>
    <s v="1397/3/11"/>
    <d v="2018-06-01T00:00:00"/>
    <n v="21.76"/>
    <n v="1.1660999999999999"/>
    <n v="0.23080186677980485"/>
    <n v="0.26913805685193043"/>
  </r>
  <r>
    <x v="2"/>
    <x v="9"/>
    <s v="1397/3/10"/>
    <d v="2018-05-31T00:00:00"/>
    <n v="22.6"/>
    <n v="1.1692"/>
    <n v="0.23971149766652525"/>
    <n v="0.28027068307170133"/>
  </r>
  <r>
    <x v="2"/>
    <x v="9"/>
    <s v="1397/3/9"/>
    <d v="2018-05-30T00:00:00"/>
    <n v="23.06"/>
    <n v="1.1662999999999999"/>
    <n v="0.24459058124734831"/>
    <n v="0.28526599490878229"/>
  </r>
  <r>
    <x v="2"/>
    <x v="9"/>
    <s v="1397/3/8"/>
    <d v="2018-05-29T00:00:00"/>
    <n v="22.79"/>
    <n v="1.1539999999999999"/>
    <n v="0.2417267713194739"/>
    <n v="0.27895269410267287"/>
  </r>
  <r>
    <x v="2"/>
    <x v="9"/>
    <s v="1397/3/7"/>
    <d v="2018-05-28T00:00:00"/>
    <n v="21.96"/>
    <n v="1.1623000000000001"/>
    <n v="0.23292320746711923"/>
    <n v="0.27072664403903268"/>
  </r>
  <r>
    <x v="2"/>
    <x v="9"/>
    <s v="1397/3/4"/>
    <d v="2018-05-25T00:00:00"/>
    <n v="21.92"/>
    <n v="1.1652"/>
    <n v="0.23249893932965635"/>
    <n v="0.27090776410691558"/>
  </r>
  <r>
    <x v="2"/>
    <x v="9"/>
    <s v="1397/3/1"/>
    <d v="2018-05-22T00:00:00"/>
    <n v="22.97"/>
    <n v="1.1778999999999999"/>
    <n v="0.24363597793805683"/>
    <n v="0.28697881841323714"/>
  </r>
  <r>
    <x v="2"/>
    <x v="10"/>
    <s v="1397/2/31"/>
    <d v="2018-05-21T00:00:00"/>
    <n v="22.32"/>
    <n v="1.1791"/>
    <n v="0.23674162070428512"/>
    <n v="0.27914204497242256"/>
  </r>
  <r>
    <x v="2"/>
    <x v="10"/>
    <s v="1397/2/28"/>
    <d v="2018-05-18T00:00:00"/>
    <n v="22.05"/>
    <n v="1.1778"/>
    <n v="0.23387781077641071"/>
    <n v="0.27546128553245652"/>
  </r>
  <r>
    <x v="2"/>
    <x v="10"/>
    <s v="1397/2/27"/>
    <d v="2018-05-17T00:00:00"/>
    <n v="22.24"/>
    <n v="1.1795"/>
    <n v="0.23589308442935933"/>
    <n v="0.27823589308442931"/>
  </r>
  <r>
    <x v="2"/>
    <x v="10"/>
    <s v="1397/2/26"/>
    <d v="2018-05-16T00:00:00"/>
    <n v="21.58"/>
    <n v="1.1807000000000001"/>
    <n v="0.22889266016122187"/>
    <n v="0.27025356385235466"/>
  </r>
  <r>
    <x v="2"/>
    <x v="10"/>
    <s v="1397/2/25"/>
    <d v="2018-05-15T00:00:00"/>
    <n v="21.69"/>
    <n v="1.1838"/>
    <n v="0.23005939753924481"/>
    <n v="0.27234431480695798"/>
  </r>
  <r>
    <x v="2"/>
    <x v="10"/>
    <s v="1397/2/24"/>
    <d v="2018-05-14T00:00:00"/>
    <n v="21.6"/>
    <n v="1.1927000000000001"/>
    <n v="0.22910479422995333"/>
    <n v="0.27325328807806537"/>
  </r>
  <r>
    <x v="2"/>
    <x v="10"/>
    <s v="1397/2/21"/>
    <d v="2018-05-11T00:00:00"/>
    <n v="21.24"/>
    <n v="1.1943999999999999"/>
    <n v="0.22528638099278742"/>
    <n v="0.26908205345778524"/>
  </r>
  <r>
    <x v="2"/>
    <x v="10"/>
    <s v="1397/2/20"/>
    <d v="2018-05-10T00:00:00"/>
    <n v="20.89"/>
    <n v="1.1915"/>
    <n v="0.22157403478998727"/>
    <n v="0.26400546245226986"/>
  </r>
  <r>
    <x v="2"/>
    <x v="10"/>
    <s v="1397/2/19"/>
    <d v="2018-05-09T00:00:00"/>
    <n v="20.84"/>
    <n v="1.1850000000000001"/>
    <n v="0.22104369961815867"/>
    <n v="0.26193678404751802"/>
  </r>
  <r>
    <x v="2"/>
    <x v="10"/>
    <s v="1397/2/18"/>
    <d v="2018-05-08T00:00:00"/>
    <n v="20.68"/>
    <n v="1.1863999999999999"/>
    <n v="0.21934662706830715"/>
    <n v="0.26023283835383959"/>
  </r>
  <r>
    <x v="2"/>
    <x v="10"/>
    <s v="1397/2/17"/>
    <d v="2018-05-07T00:00:00"/>
    <n v="20.65"/>
    <n v="1.1921999999999999"/>
    <n v="0.21902842596520999"/>
    <n v="0.26112568943572334"/>
  </r>
  <r>
    <x v="2"/>
    <x v="10"/>
    <s v="1397/2/14"/>
    <d v="2018-05-04T00:00:00"/>
    <n v="20.399999999999999"/>
    <n v="1.196"/>
    <n v="0.21637675010606702"/>
    <n v="0.25878659312685615"/>
  </r>
  <r>
    <x v="2"/>
    <x v="10"/>
    <s v="1397/2/13"/>
    <d v="2018-05-03T00:00:00"/>
    <n v="19.899999999999999"/>
    <n v="1.1988000000000001"/>
    <n v="0.21107339838778105"/>
    <n v="0.25303478998727197"/>
  </r>
  <r>
    <x v="2"/>
    <x v="10"/>
    <s v="1397/2/12"/>
    <d v="2018-05-02T00:00:00"/>
    <n v="19.88"/>
    <n v="1.1951000000000001"/>
    <n v="0.21086126431904961"/>
    <n v="0.25200029698769622"/>
  </r>
  <r>
    <x v="2"/>
    <x v="10"/>
    <s v="1397/2/11"/>
    <d v="2018-05-01T00:00:00"/>
    <n v="20.16"/>
    <n v="1.1993"/>
    <n v="0.21383114128128977"/>
    <n v="0.25644768773865084"/>
  </r>
  <r>
    <x v="2"/>
    <x v="10"/>
    <s v="1397/2/10"/>
    <d v="2018-04-30T00:00:00"/>
    <n v="20.6"/>
    <n v="1.2079"/>
    <n v="0.21849809079338142"/>
    <n v="0.26392384386932544"/>
  </r>
  <r>
    <x v="2"/>
    <x v="10"/>
    <s v="1397/2/7"/>
    <d v="2018-04-27T00:00:00"/>
    <n v="20.190000000000001"/>
    <n v="1.2130000000000001"/>
    <n v="0.21414934238438693"/>
    <n v="0.25976315231226138"/>
  </r>
  <r>
    <x v="2"/>
    <x v="10"/>
    <s v="1397/2/6"/>
    <d v="2018-04-26T00:00:00"/>
    <n v="20.170000000000002"/>
    <n v="1.2102999999999999"/>
    <n v="0.21393720831565552"/>
    <n v="0.25892820322443788"/>
  </r>
  <r>
    <x v="2"/>
    <x v="10"/>
    <s v="1397/2/5"/>
    <d v="2018-04-25T00:00:00"/>
    <n v="19.87"/>
    <n v="1.2161"/>
    <n v="0.21075519728468392"/>
    <n v="0.25629939541790409"/>
  </r>
  <r>
    <x v="2"/>
    <x v="10"/>
    <s v="1397/2/4"/>
    <d v="2018-04-24T00:00:00"/>
    <n v="19.68"/>
    <n v="1.2232000000000001"/>
    <n v="0.20873992363173524"/>
    <n v="0.25533067458633857"/>
  </r>
  <r>
    <x v="2"/>
    <x v="10"/>
    <s v="1397/2/3"/>
    <d v="2018-04-23T00:00:00"/>
    <n v="19.940000000000001"/>
    <n v="1.2209000000000001"/>
    <n v="0.21149766652524396"/>
    <n v="0.25821750106067037"/>
  </r>
  <r>
    <x v="2"/>
    <x v="11"/>
    <s v="1397/1/31"/>
    <d v="2018-04-20T00:00:00"/>
    <n v="19.77"/>
    <n v="1.2287999999999999"/>
    <n v="0.20969452694102672"/>
    <n v="0.25767263470513363"/>
  </r>
  <r>
    <x v="2"/>
    <x v="11"/>
    <s v="1397/1/30"/>
    <d v="2018-04-19T00:00:00"/>
    <n v="19.760000000000002"/>
    <n v="1.2345999999999999"/>
    <n v="0.20958845990666103"/>
    <n v="0.2587579126007637"/>
  </r>
  <r>
    <x v="2"/>
    <x v="11"/>
    <s v="1397/1/29"/>
    <d v="2018-04-18T00:00:00"/>
    <n v="19.350000000000001"/>
    <n v="1.2373000000000001"/>
    <n v="0.20523971149766654"/>
    <n v="0.25394309503606283"/>
  </r>
  <r>
    <x v="2"/>
    <x v="11"/>
    <s v="1397/1/28"/>
    <d v="2018-04-17T00:00:00"/>
    <n v="19.079999999999998"/>
    <n v="1.2370000000000001"/>
    <n v="0.2023759015697921"/>
    <n v="0.25033899024183287"/>
  </r>
  <r>
    <x v="2"/>
    <x v="11"/>
    <s v="1397/1/27"/>
    <d v="2018-04-16T00:00:00"/>
    <n v="19.440000000000001"/>
    <n v="1.238"/>
    <n v="0.20619431480695802"/>
    <n v="0.25526856173101403"/>
  </r>
  <r>
    <x v="2"/>
    <x v="11"/>
    <s v="1397/1/24"/>
    <d v="2018-04-13T00:00:00"/>
    <n v="19.600000000000001"/>
    <n v="1.2331000000000001"/>
    <n v="0.20789138735680951"/>
    <n v="0.2563508697496818"/>
  </r>
  <r>
    <x v="2"/>
    <x v="11"/>
    <s v="1397/1/23"/>
    <d v="2018-04-12T00:00:00"/>
    <n v="19.22"/>
    <n v="1.2326999999999999"/>
    <n v="0.20386084005091215"/>
    <n v="0.25129925753075938"/>
  </r>
  <r>
    <x v="2"/>
    <x v="11"/>
    <s v="1397/1/22"/>
    <d v="2018-04-11T00:00:00"/>
    <n v="19.3"/>
    <n v="1.2366999999999999"/>
    <n v="0.20470937632583794"/>
    <n v="0.25316408570216375"/>
  </r>
  <r>
    <x v="2"/>
    <x v="11"/>
    <s v="1397/1/21"/>
    <d v="2018-04-10T00:00:00"/>
    <n v="18.86"/>
    <n v="1.2356"/>
    <n v="0.20004242681374629"/>
    <n v="0.24717242257106492"/>
  </r>
  <r>
    <x v="2"/>
    <x v="11"/>
    <s v="1397/1/20"/>
    <d v="2018-04-09T00:00:00"/>
    <n v="18.64"/>
    <n v="1.2321"/>
    <n v="0.19770895205770048"/>
    <n v="0.24359719983029277"/>
  </r>
  <r>
    <x v="2"/>
    <x v="11"/>
    <s v="1397/1/17"/>
    <d v="2018-04-06T00:00:00"/>
    <n v="18.16"/>
    <n v="1.2282999999999999"/>
    <n v="0.19261773440814595"/>
    <n v="0.23659236317352567"/>
  </r>
  <r>
    <x v="2"/>
    <x v="11"/>
    <s v="1397/1/16"/>
    <d v="2018-04-05T00:00:00"/>
    <n v="18.16"/>
    <n v="1.224"/>
    <n v="0.19261773440814595"/>
    <n v="0.23576410691557062"/>
  </r>
  <r>
    <x v="2"/>
    <x v="11"/>
    <s v="1397/1/15"/>
    <d v="2018-04-04T00:00:00"/>
    <n v="18.190000000000001"/>
    <n v="1.2278"/>
    <n v="0.19293593551124311"/>
    <n v="0.23688674162070428"/>
  </r>
  <r>
    <x v="2"/>
    <x v="11"/>
    <s v="1397/1/14"/>
    <d v="2018-04-03T00:00:00"/>
    <n v="18.05"/>
    <n v="1.2270000000000001"/>
    <n v="0.19145099703012305"/>
    <n v="0.23491037335596102"/>
  </r>
  <r>
    <x v="2"/>
    <x v="11"/>
    <s v="1397/1/13"/>
    <d v="2018-04-02T00:00:00"/>
    <n v="18.21"/>
    <n v="1.2302"/>
    <n v="0.19314806957997455"/>
    <n v="0.23761075519728467"/>
  </r>
  <r>
    <x v="2"/>
    <x v="11"/>
    <s v="1397/1/9"/>
    <d v="2018-03-29T00:00:00"/>
    <n v="18.21"/>
    <n v="1.2302"/>
    <n v="0.19314806957997455"/>
    <n v="0.23761075519728467"/>
  </r>
  <r>
    <x v="2"/>
    <x v="11"/>
    <s v="1397/1/8"/>
    <d v="2018-03-28T00:00:00"/>
    <n v="18.16"/>
    <n v="1.2307999999999999"/>
    <n v="0.19261773440814595"/>
    <n v="0.23707390750954602"/>
  </r>
  <r>
    <x v="2"/>
    <x v="11"/>
    <s v="1397/1/7"/>
    <d v="2018-03-27T00:00:00"/>
    <n v="18.489999999999998"/>
    <n v="1.2403"/>
    <n v="0.19611794654221465"/>
    <n v="0.24324508909630882"/>
  </r>
  <r>
    <x v="2"/>
    <x v="11"/>
    <s v="1397/1/6"/>
    <d v="2018-03-26T00:00:00"/>
    <n v="17.98"/>
    <n v="1.2443"/>
    <n v="0.19070852778956301"/>
    <n v="0.23729862112855324"/>
  </r>
  <r>
    <x v="2"/>
    <x v="11"/>
    <s v="1397/1/3"/>
    <d v="2018-03-23T00:00:00"/>
    <n v="18.45"/>
    <n v="1.2353000000000001"/>
    <n v="0.1956936784047518"/>
    <n v="0.24174040093338992"/>
  </r>
  <r>
    <x v="2"/>
    <x v="11"/>
    <s v="1397/1/2"/>
    <d v="2018-03-22T00:00:00"/>
    <n v="19.02"/>
    <n v="1.2302"/>
    <n v="0.20173949936359778"/>
    <n v="0.24817993211709799"/>
  </r>
  <r>
    <x v="2"/>
    <x v="11"/>
    <s v="1397/1/1"/>
    <d v="2018-03-21T00:00:00"/>
    <n v="19.38"/>
    <n v="1.2338"/>
    <n v="0.20555791260076367"/>
    <n v="0.25361735256682222"/>
  </r>
  <r>
    <x v="3"/>
    <x v="0"/>
    <s v="1396/12/29"/>
    <d v="2018-03-20T00:00:00"/>
    <n v="19.16"/>
    <n v="1.2242"/>
    <n v="0.20322443784471786"/>
    <n v="0.24878735680950359"/>
  </r>
  <r>
    <x v="3"/>
    <x v="0"/>
    <s v="1396/12/28"/>
    <d v="2018-03-19T00:00:00"/>
    <n v="18.739999999999998"/>
    <n v="1.2335"/>
    <n v="0.19876962240135765"/>
    <n v="0.24518232923207467"/>
  </r>
  <r>
    <x v="3"/>
    <x v="0"/>
    <s v="1396/12/25"/>
    <d v="2018-03-16T00:00:00"/>
    <n v="18.68"/>
    <n v="1.2289000000000001"/>
    <n v="0.19813322019516333"/>
    <n v="0.24348591429783623"/>
  </r>
  <r>
    <x v="3"/>
    <x v="0"/>
    <s v="1396/12/24"/>
    <d v="2018-03-15T00:00:00"/>
    <n v="18.920000000000002"/>
    <n v="1.2304999999999999"/>
    <n v="0.20067882901994061"/>
    <n v="0.24693529910903692"/>
  </r>
  <r>
    <x v="3"/>
    <x v="0"/>
    <s v="1396/12/23"/>
    <d v="2018-03-14T00:00:00"/>
    <n v="18.41"/>
    <n v="1.2366999999999999"/>
    <n v="0.19526941026728892"/>
    <n v="0.24148967967755619"/>
  </r>
  <r>
    <x v="3"/>
    <x v="0"/>
    <s v="1396/12/22"/>
    <d v="2018-03-13T00:00:00"/>
    <n v="19.600000000000001"/>
    <n v="1.2390000000000001"/>
    <n v="0.20789138735680951"/>
    <n v="0.257577428935087"/>
  </r>
  <r>
    <x v="3"/>
    <x v="0"/>
    <s v="1396/12/21"/>
    <d v="2018-03-12T00:00:00"/>
    <n v="19.829999999999998"/>
    <n v="1.2334000000000001"/>
    <n v="0.21033092914722101"/>
    <n v="0.25942216801018242"/>
  </r>
  <r>
    <x v="3"/>
    <x v="0"/>
    <s v="1396/12/18"/>
    <d v="2018-03-09T00:00:00"/>
    <n v="18.940000000000001"/>
    <n v="1.2306999999999999"/>
    <n v="0.20089096308867205"/>
    <n v="0.24723650827322868"/>
  </r>
  <r>
    <x v="3"/>
    <x v="0"/>
    <s v="1396/12/17"/>
    <d v="2018-03-08T00:00:00"/>
    <n v="18.28"/>
    <n v="1.2312000000000001"/>
    <n v="0.19389053882053459"/>
    <n v="0.23871803139584219"/>
  </r>
  <r>
    <x v="3"/>
    <x v="0"/>
    <s v="1396/12/16"/>
    <d v="2018-03-07T00:00:00"/>
    <n v="17.8"/>
    <n v="1.2413000000000001"/>
    <n v="0.18879932117098006"/>
    <n v="0.23435659736953757"/>
  </r>
  <r>
    <x v="3"/>
    <x v="0"/>
    <s v="1396/12/15"/>
    <d v="2018-03-06T00:00:00"/>
    <n v="17.809999999999999"/>
    <n v="1.2403999999999999"/>
    <n v="0.18890538820534578"/>
    <n v="0.2343182435299109"/>
  </r>
  <r>
    <x v="3"/>
    <x v="0"/>
    <s v="1396/12/14"/>
    <d v="2018-03-05T00:00:00"/>
    <n v="17.54"/>
    <n v="1.2336"/>
    <n v="0.18604157827747136"/>
    <n v="0.22950089096308868"/>
  </r>
  <r>
    <x v="3"/>
    <x v="0"/>
    <s v="1396/12/11"/>
    <d v="2018-03-02T00:00:00"/>
    <n v="17.93"/>
    <n v="1.2317"/>
    <n v="0.19017819261773442"/>
    <n v="0.23424247984726349"/>
  </r>
  <r>
    <x v="3"/>
    <x v="0"/>
    <s v="1396/12/10"/>
    <d v="2018-03-01T00:00:00"/>
    <n v="17.54"/>
    <n v="1.2267999999999999"/>
    <n v="0.18604157827747136"/>
    <n v="0.22823580823080186"/>
  </r>
  <r>
    <x v="3"/>
    <x v="0"/>
    <s v="1396/12/9"/>
    <d v="2018-02-28T00:00:00"/>
    <n v="17.350000000000001"/>
    <n v="1.2194"/>
    <n v="0.18402630462452271"/>
    <n v="0.224401675859143"/>
  </r>
  <r>
    <x v="3"/>
    <x v="0"/>
    <s v="1396/12/8"/>
    <d v="2018-02-27T00:00:00"/>
    <n v="17.52"/>
    <n v="1.2232000000000001"/>
    <n v="0.18582944420873992"/>
    <n v="0.22730657615613067"/>
  </r>
  <r>
    <x v="3"/>
    <x v="0"/>
    <s v="1396/12/7"/>
    <d v="2018-02-26T00:00:00"/>
    <n v="18.600000000000001"/>
    <n v="1.2318"/>
    <n v="0.1972846839202376"/>
    <n v="0.24301527365294867"/>
  </r>
  <r>
    <x v="3"/>
    <x v="0"/>
    <s v="1396/12/4"/>
    <d v="2018-02-23T00:00:00"/>
    <n v="20.71"/>
    <n v="1.2293000000000001"/>
    <n v="0.21966482817140434"/>
    <n v="0.2700339732711074"/>
  </r>
  <r>
    <x v="3"/>
    <x v="0"/>
    <s v="1396/12/3"/>
    <d v="2018-02-22T00:00:00"/>
    <n v="19.93"/>
    <n v="1.2331000000000001"/>
    <n v="0.21139159949087824"/>
    <n v="0.26066698133220195"/>
  </r>
  <r>
    <x v="3"/>
    <x v="0"/>
    <s v="1396/12/2"/>
    <d v="2018-02-21T00:00:00"/>
    <n v="19.809999999999999"/>
    <n v="1.2283999999999999"/>
    <n v="0.2101187950784896"/>
    <n v="0.25810992787441661"/>
  </r>
  <r>
    <x v="3"/>
    <x v="0"/>
    <s v="1396/12/1"/>
    <d v="2018-02-20T00:00:00"/>
    <n v="19.89"/>
    <n v="1.2338"/>
    <n v="0.21096733135341536"/>
    <n v="0.26029149342384389"/>
  </r>
  <r>
    <x v="3"/>
    <x v="1"/>
    <s v="1396/11/30"/>
    <d v="2018-02-19T00:00:00"/>
    <n v="19.18"/>
    <n v="1.2407999999999999"/>
    <n v="0.2034365719134493"/>
    <n v="0.25242409843020785"/>
  </r>
  <r>
    <x v="3"/>
    <x v="1"/>
    <s v="1396/11/27"/>
    <d v="2018-02-16T00:00:00"/>
    <n v="18.2"/>
    <n v="1.2405999999999999"/>
    <n v="0.19304200254560883"/>
    <n v="0.23948790835808229"/>
  </r>
  <r>
    <x v="3"/>
    <x v="1"/>
    <s v="1396/11/26"/>
    <d v="2018-02-15T00:00:00"/>
    <n v="17.77"/>
    <n v="1.2505999999999999"/>
    <n v="0.1884811200678829"/>
    <n v="0.23571448875689432"/>
  </r>
  <r>
    <x v="3"/>
    <x v="1"/>
    <s v="1396/11/25"/>
    <d v="2018-02-14T00:00:00"/>
    <n v="18.149999999999999"/>
    <n v="1.2450000000000001"/>
    <n v="0.1925116673737802"/>
    <n v="0.23967702588035636"/>
  </r>
  <r>
    <x v="3"/>
    <x v="1"/>
    <s v="1396/11/24"/>
    <d v="2018-02-13T00:00:00"/>
    <n v="18.309999999999999"/>
    <n v="1.2352000000000001"/>
    <n v="0.19420873992363172"/>
    <n v="0.2398866355536699"/>
  </r>
  <r>
    <x v="3"/>
    <x v="1"/>
    <s v="1396/11/23"/>
    <d v="2018-02-12T00:00:00"/>
    <n v="17.95"/>
    <n v="1.2292000000000001"/>
    <n v="0.19039032668646583"/>
    <n v="0.2340277895630038"/>
  </r>
  <r>
    <x v="3"/>
    <x v="1"/>
    <s v="1396/11/20"/>
    <d v="2018-02-09T00:00:00"/>
    <n v="17.899999999999999"/>
    <n v="1.2235"/>
    <n v="0.18985999151463723"/>
    <n v="0.23229369961815866"/>
  </r>
  <r>
    <x v="3"/>
    <x v="1"/>
    <s v="1396/11/19"/>
    <d v="2018-02-08T00:00:00"/>
    <n v="17.899999999999999"/>
    <n v="1.2246999999999999"/>
    <n v="0.18985999151463723"/>
    <n v="0.2325215316079762"/>
  </r>
  <r>
    <x v="3"/>
    <x v="1"/>
    <s v="1396/11/18"/>
    <d v="2018-02-07T00:00:00"/>
    <n v="18.260000000000002"/>
    <n v="1.2263999999999999"/>
    <n v="0.19367840475180315"/>
    <n v="0.23752719558761137"/>
  </r>
  <r>
    <x v="3"/>
    <x v="1"/>
    <s v="1396/11/17"/>
    <d v="2018-02-06T00:00:00"/>
    <n v="17.86"/>
    <n v="1.2377"/>
    <n v="0.18943572337717438"/>
    <n v="0.23446459482392873"/>
  </r>
  <r>
    <x v="3"/>
    <x v="1"/>
    <s v="1396/11/16"/>
    <d v="2018-02-05T00:00:00"/>
    <n v="17.62"/>
    <n v="1.2367999999999999"/>
    <n v="0.18689011455239712"/>
    <n v="0.23114569367840473"/>
  </r>
  <r>
    <x v="3"/>
    <x v="1"/>
    <s v="1396/11/13"/>
    <d v="2018-02-02T00:00:00"/>
    <n v="18.18"/>
    <n v="1.2462"/>
    <n v="0.19282986847687739"/>
    <n v="0.24030458209588459"/>
  </r>
  <r>
    <x v="3"/>
    <x v="1"/>
    <s v="1396/11/12"/>
    <d v="2018-02-01T00:00:00"/>
    <n v="18.25"/>
    <n v="1.2509999999999999"/>
    <n v="0.19357233771743743"/>
    <n v="0.2421589944845142"/>
  </r>
  <r>
    <x v="3"/>
    <x v="1"/>
    <s v="1396/11/11"/>
    <d v="2018-01-31T00:00:00"/>
    <n v="17.95"/>
    <n v="1.2421"/>
    <n v="0.19039032668646583"/>
    <n v="0.23648382477725921"/>
  </r>
  <r>
    <x v="3"/>
    <x v="1"/>
    <s v="1396/11/10"/>
    <d v="2018-01-30T00:00:00"/>
    <n v="17.29"/>
    <n v="1.2402"/>
    <n v="0.18338990241832837"/>
    <n v="0.22744015697921083"/>
  </r>
  <r>
    <x v="3"/>
    <x v="1"/>
    <s v="1396/11/9"/>
    <d v="2018-01-29T00:00:00"/>
    <n v="17.489999999999998"/>
    <n v="1.2383"/>
    <n v="0.18551124310564274"/>
    <n v="0.22971857233771739"/>
  </r>
  <r>
    <x v="3"/>
    <x v="1"/>
    <s v="1396/11/6"/>
    <d v="2018-01-26T00:00:00"/>
    <n v="17.850000000000001"/>
    <n v="1.2421"/>
    <n v="0.18932965634280866"/>
    <n v="0.23516636614340264"/>
  </r>
  <r>
    <x v="3"/>
    <x v="1"/>
    <s v="1396/11/5"/>
    <d v="2018-01-25T00:00:00"/>
    <n v="17.78"/>
    <n v="1.2396"/>
    <n v="0.18858718710224864"/>
    <n v="0.23377267713194744"/>
  </r>
  <r>
    <x v="3"/>
    <x v="1"/>
    <s v="1396/11/4"/>
    <d v="2018-01-24T00:00:00"/>
    <n v="17.86"/>
    <n v="1.2407999999999999"/>
    <n v="0.18943572337717438"/>
    <n v="0.23505184556639794"/>
  </r>
  <r>
    <x v="3"/>
    <x v="1"/>
    <s v="1396/11/3"/>
    <d v="2018-01-23T00:00:00"/>
    <n v="18.23"/>
    <n v="1.2299"/>
    <n v="0.19336020364870599"/>
    <n v="0.23781371446754349"/>
  </r>
  <r>
    <x v="3"/>
    <x v="1"/>
    <s v="1396/11/2"/>
    <d v="2018-01-22T00:00:00"/>
    <n v="18.54"/>
    <n v="1.2262"/>
    <n v="0.19664828171404328"/>
    <n v="0.24113012303775985"/>
  </r>
  <r>
    <x v="3"/>
    <x v="2"/>
    <s v="1396/10/29"/>
    <d v="2018-01-19T00:00:00"/>
    <n v="18.18"/>
    <n v="1.2222"/>
    <n v="0.19282986847687739"/>
    <n v="0.23567666525243952"/>
  </r>
  <r>
    <x v="3"/>
    <x v="2"/>
    <s v="1396/10/28"/>
    <d v="2018-01-18T00:00:00"/>
    <n v="18.3"/>
    <n v="1.2239"/>
    <n v="0.19410267288926603"/>
    <n v="0.23756226134917269"/>
  </r>
  <r>
    <x v="3"/>
    <x v="2"/>
    <s v="1396/10/27"/>
    <d v="2018-01-17T00:00:00"/>
    <n v="18.47"/>
    <n v="1.2185999999999999"/>
    <n v="0.19590581247348324"/>
    <n v="0.23873082308018664"/>
  </r>
  <r>
    <x v="3"/>
    <x v="2"/>
    <s v="1396/10/26"/>
    <d v="2018-01-16T00:00:00"/>
    <n v="19"/>
    <n v="1.2261"/>
    <n v="0.20152736529486634"/>
    <n v="0.24709270258803562"/>
  </r>
  <r>
    <x v="3"/>
    <x v="2"/>
    <s v="1396/10/25"/>
    <d v="2018-01-15T00:00:00"/>
    <n v="19.18"/>
    <n v="1.2262999999999999"/>
    <n v="0.2034365719134493"/>
    <n v="0.24947426813746287"/>
  </r>
  <r>
    <x v="3"/>
    <x v="2"/>
    <s v="1396/10/22"/>
    <d v="2018-01-12T00:00:00"/>
    <n v="19.850000000000001"/>
    <n v="1.2186999999999999"/>
    <n v="0.21054306321595248"/>
    <n v="0.25658883114128128"/>
  </r>
  <r>
    <x v="3"/>
    <x v="2"/>
    <s v="1396/10/21"/>
    <d v="2018-01-11T00:00:00"/>
    <n v="19.329999999999998"/>
    <n v="1.2032"/>
    <n v="0.20502757742893507"/>
    <n v="0.24668918116249469"/>
  </r>
  <r>
    <x v="3"/>
    <x v="2"/>
    <s v="1396/10/20"/>
    <d v="2018-01-10T00:00:00"/>
    <n v="19.510000000000002"/>
    <n v="1.1947000000000001"/>
    <n v="0.20693678404751806"/>
    <n v="0.24722737590156985"/>
  </r>
  <r>
    <x v="3"/>
    <x v="2"/>
    <s v="1396/10/19"/>
    <d v="2018-01-09T00:00:00"/>
    <n v="19.45"/>
    <n v="1.1937"/>
    <n v="0.20630038184132371"/>
    <n v="0.24626076580398812"/>
  </r>
  <r>
    <x v="3"/>
    <x v="2"/>
    <s v="1396/10/18"/>
    <d v="2018-01-08T00:00:00"/>
    <n v="19.059999999999999"/>
    <n v="1.1967000000000001"/>
    <n v="0.20216376750106066"/>
    <n v="0.24192938056851931"/>
  </r>
  <r>
    <x v="3"/>
    <x v="2"/>
    <s v="1396/10/15"/>
    <d v="2018-01-05T00:00:00"/>
    <n v="18.93"/>
    <n v="1.2030000000000001"/>
    <n v="0.20078489605430633"/>
    <n v="0.24154422995333052"/>
  </r>
  <r>
    <x v="3"/>
    <x v="2"/>
    <s v="1396/10/14"/>
    <d v="2018-01-04T00:00:00"/>
    <n v="19.2"/>
    <n v="1.2068000000000001"/>
    <n v="0.20364870598218074"/>
    <n v="0.24576325837929575"/>
  </r>
  <r>
    <x v="3"/>
    <x v="2"/>
    <s v="1396/10/13"/>
    <d v="2018-01-03T00:00:00"/>
    <n v="19.309999999999999"/>
    <n v="1.2014"/>
    <n v="0.20481544336020363"/>
    <n v="0.24606527365294864"/>
  </r>
  <r>
    <x v="3"/>
    <x v="2"/>
    <s v="1396/10/12"/>
    <d v="2018-01-02T00:00:00"/>
    <n v="19.43"/>
    <n v="1.2059"/>
    <n v="0.20608824777259227"/>
    <n v="0.248521817988969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8">
  <r>
    <x v="0"/>
    <x v="0"/>
    <s v="1399/12/10"/>
    <d v="2021-02-28T00:00:00"/>
    <n v="2.66"/>
    <n v="9.399293286219082E-2"/>
  </r>
  <r>
    <x v="0"/>
    <x v="0"/>
    <s v="1399/12/9"/>
    <d v="2021-02-27T00:00:00"/>
    <n v="2.66"/>
    <n v="9.399293286219082E-2"/>
  </r>
  <r>
    <x v="0"/>
    <x v="0"/>
    <s v="1399/12/8"/>
    <d v="2021-02-26T00:00:00"/>
    <n v="2.66"/>
    <n v="9.399293286219082E-2"/>
  </r>
  <r>
    <x v="0"/>
    <x v="0"/>
    <s v="1399/12/7"/>
    <d v="2021-02-25T00:00:00"/>
    <n v="2.72"/>
    <n v="9.6113074204946997E-2"/>
  </r>
  <r>
    <x v="0"/>
    <x v="0"/>
    <s v="1399/12/6"/>
    <d v="2021-02-24T00:00:00"/>
    <n v="2.8"/>
    <n v="9.8939929328621903E-2"/>
  </r>
  <r>
    <x v="0"/>
    <x v="0"/>
    <s v="1399/12/5"/>
    <d v="2021-02-23T00:00:00"/>
    <n v="2.94"/>
    <n v="0.103886925795053"/>
  </r>
  <r>
    <x v="0"/>
    <x v="0"/>
    <s v="1399/12/4"/>
    <d v="2021-02-22T00:00:00"/>
    <n v="3.16"/>
    <n v="0.11166077738515902"/>
  </r>
  <r>
    <x v="0"/>
    <x v="0"/>
    <s v="1399/12/3"/>
    <d v="2021-02-21T00:00:00"/>
    <n v="4.96"/>
    <n v="0.17526501766784452"/>
  </r>
  <r>
    <x v="0"/>
    <x v="0"/>
    <s v="1399/12/2"/>
    <d v="2021-02-20T00:00:00"/>
    <n v="4.96"/>
    <n v="0.17526501766784452"/>
  </r>
  <r>
    <x v="0"/>
    <x v="0"/>
    <s v="1399/12/1"/>
    <d v="2021-02-19T00:00:00"/>
    <n v="4.96"/>
    <n v="0.17526501766784452"/>
  </r>
  <r>
    <x v="0"/>
    <x v="1"/>
    <s v="1399/11/30"/>
    <d v="2021-02-18T00:00:00"/>
    <n v="8.56"/>
    <n v="0.30247349823321557"/>
  </r>
  <r>
    <x v="0"/>
    <x v="1"/>
    <s v="1399/11/29"/>
    <d v="2021-02-17T00:00:00"/>
    <n v="23.86"/>
    <n v="0.84310954063604238"/>
  </r>
  <r>
    <x v="0"/>
    <x v="1"/>
    <s v="1399/11/28"/>
    <d v="2021-02-16T00:00:00"/>
    <n v="11.32"/>
    <n v="0.4"/>
  </r>
  <r>
    <x v="0"/>
    <x v="1"/>
    <s v="1399/11/27"/>
    <d v="2021-02-15T00:00:00"/>
    <n v="6.12"/>
    <n v="0.21625441696113074"/>
  </r>
  <r>
    <x v="0"/>
    <x v="1"/>
    <s v="1399/11/26"/>
    <d v="2021-02-14T00:00:00"/>
    <n v="6.12"/>
    <n v="0.21625441696113074"/>
  </r>
  <r>
    <x v="0"/>
    <x v="1"/>
    <s v="1399/11/25"/>
    <d v="2021-02-13T00:00:00"/>
    <n v="6.12"/>
    <n v="0.21625441696113074"/>
  </r>
  <r>
    <x v="0"/>
    <x v="1"/>
    <s v="1399/11/24"/>
    <d v="2021-02-12T00:00:00"/>
    <n v="6.12"/>
    <n v="0.21625441696113074"/>
  </r>
  <r>
    <x v="0"/>
    <x v="1"/>
    <s v="1399/11/23"/>
    <d v="2021-02-11T00:00:00"/>
    <n v="6.5"/>
    <n v="0.22968197879858657"/>
  </r>
  <r>
    <x v="0"/>
    <x v="1"/>
    <s v="1399/11/22"/>
    <d v="2021-02-10T00:00:00"/>
    <n v="3.76"/>
    <n v="0.13286219081272083"/>
  </r>
  <r>
    <x v="0"/>
    <x v="1"/>
    <s v="1399/11/21"/>
    <d v="2021-02-09T00:00:00"/>
    <n v="3.35"/>
    <n v="0.11837455830388692"/>
  </r>
  <r>
    <x v="0"/>
    <x v="1"/>
    <s v="1399/11/20"/>
    <d v="2021-02-08T00:00:00"/>
    <n v="3.4"/>
    <n v="0.12014134275618374"/>
  </r>
  <r>
    <x v="0"/>
    <x v="1"/>
    <s v="1399/11/19"/>
    <d v="2021-02-07T00:00:00"/>
    <n v="3.49"/>
    <n v="0.12332155477031803"/>
  </r>
  <r>
    <x v="0"/>
    <x v="1"/>
    <s v="1399/11/18"/>
    <d v="2021-02-06T00:00:00"/>
    <n v="3.49"/>
    <n v="0.12332155477031803"/>
  </r>
  <r>
    <x v="0"/>
    <x v="1"/>
    <s v="1399/11/17"/>
    <d v="2021-02-05T00:00:00"/>
    <n v="3.49"/>
    <n v="0.12332155477031803"/>
  </r>
  <r>
    <x v="0"/>
    <x v="1"/>
    <s v="1399/11/16"/>
    <d v="2021-02-04T00:00:00"/>
    <n v="2.99"/>
    <n v="0.10565371024734983"/>
  </r>
  <r>
    <x v="0"/>
    <x v="1"/>
    <s v="1399/11/15"/>
    <d v="2021-02-03T00:00:00"/>
    <n v="3.01"/>
    <n v="0.10636042402826854"/>
  </r>
  <r>
    <x v="0"/>
    <x v="1"/>
    <s v="1399/11/14"/>
    <d v="2021-02-02T00:00:00"/>
    <n v="3.24"/>
    <n v="0.11448763250883393"/>
  </r>
  <r>
    <x v="0"/>
    <x v="1"/>
    <s v="1399/11/13"/>
    <d v="2021-02-01T00:00:00"/>
    <n v="2.88"/>
    <n v="0.10176678445229681"/>
  </r>
  <r>
    <x v="0"/>
    <x v="1"/>
    <s v="1399/11/12"/>
    <d v="2021-01-31T00:00:00"/>
    <n v="2.68"/>
    <n v="9.469964664310955E-2"/>
  </r>
  <r>
    <x v="0"/>
    <x v="1"/>
    <s v="1399/11/11"/>
    <d v="2021-01-30T00:00:00"/>
    <n v="2.68"/>
    <n v="9.469964664310955E-2"/>
  </r>
  <r>
    <x v="0"/>
    <x v="1"/>
    <s v="1399/11/10"/>
    <d v="2021-01-29T00:00:00"/>
    <n v="2.68"/>
    <n v="9.469964664310955E-2"/>
  </r>
  <r>
    <x v="0"/>
    <x v="1"/>
    <s v="1399/11/9"/>
    <d v="2021-01-28T00:00:00"/>
    <n v="2.76"/>
    <n v="9.7526501766784443E-2"/>
  </r>
  <r>
    <x v="0"/>
    <x v="1"/>
    <s v="1399/11/8"/>
    <d v="2021-01-27T00:00:00"/>
    <n v="2.77"/>
    <n v="9.7879858657243815E-2"/>
  </r>
  <r>
    <x v="0"/>
    <x v="1"/>
    <s v="1399/11/7"/>
    <d v="2021-01-26T00:00:00"/>
    <n v="2.73"/>
    <n v="9.6466431095406355E-2"/>
  </r>
  <r>
    <x v="0"/>
    <x v="1"/>
    <s v="1399/11/6"/>
    <d v="2021-01-25T00:00:00"/>
    <n v="2.63"/>
    <n v="9.2932862190812718E-2"/>
  </r>
  <r>
    <x v="0"/>
    <x v="1"/>
    <s v="1399/11/5"/>
    <d v="2021-01-24T00:00:00"/>
    <n v="2.4500000000000002"/>
    <n v="8.6572438162544174E-2"/>
  </r>
  <r>
    <x v="0"/>
    <x v="1"/>
    <s v="1399/11/4"/>
    <d v="2021-01-23T00:00:00"/>
    <n v="2.4500000000000002"/>
    <n v="8.6572438162544174E-2"/>
  </r>
  <r>
    <x v="0"/>
    <x v="1"/>
    <s v="1399/11/3"/>
    <d v="2021-01-22T00:00:00"/>
    <n v="2.4500000000000002"/>
    <n v="8.6572438162544174E-2"/>
  </r>
  <r>
    <x v="0"/>
    <x v="1"/>
    <s v="1399/11/2"/>
    <d v="2021-01-21T00:00:00"/>
    <n v="2.4900000000000002"/>
    <n v="8.7985865724381634E-2"/>
  </r>
  <r>
    <x v="0"/>
    <x v="1"/>
    <s v="1399/11/1"/>
    <d v="2021-01-20T00:00:00"/>
    <n v="2.57"/>
    <n v="9.0812720848056527E-2"/>
  </r>
  <r>
    <x v="0"/>
    <x v="2"/>
    <s v="1399/10/30"/>
    <d v="2021-01-19T00:00:00"/>
    <n v="2.65"/>
    <n v="9.3639575971731448E-2"/>
  </r>
  <r>
    <x v="0"/>
    <x v="2"/>
    <s v="1399/10/29"/>
    <d v="2021-01-18T00:00:00"/>
    <n v="2.86"/>
    <n v="0.10106007067137808"/>
  </r>
  <r>
    <x v="0"/>
    <x v="2"/>
    <s v="1399/10/28"/>
    <d v="2021-01-17T00:00:00"/>
    <n v="2.86"/>
    <n v="0.10106007067137808"/>
  </r>
  <r>
    <x v="0"/>
    <x v="2"/>
    <s v="1399/10/27"/>
    <d v="2021-01-16T00:00:00"/>
    <n v="2.86"/>
    <n v="0.10106007067137808"/>
  </r>
  <r>
    <x v="0"/>
    <x v="2"/>
    <s v="1399/10/26"/>
    <d v="2021-01-15T00:00:00"/>
    <n v="2.86"/>
    <n v="0.10106007067137808"/>
  </r>
  <r>
    <x v="0"/>
    <x v="2"/>
    <s v="1399/10/25"/>
    <d v="2021-01-14T00:00:00"/>
    <n v="2.82"/>
    <n v="9.9646643109540634E-2"/>
  </r>
  <r>
    <x v="0"/>
    <x v="2"/>
    <s v="1399/10/24"/>
    <d v="2021-01-13T00:00:00"/>
    <n v="2.82"/>
    <n v="9.9646643109540634E-2"/>
  </r>
  <r>
    <x v="0"/>
    <x v="2"/>
    <s v="1399/10/23"/>
    <d v="2021-01-12T00:00:00"/>
    <n v="2.89"/>
    <n v="0.10212014134275618"/>
  </r>
  <r>
    <x v="0"/>
    <x v="2"/>
    <s v="1399/10/22"/>
    <d v="2021-01-11T00:00:00"/>
    <n v="2.71"/>
    <n v="9.5759717314487625E-2"/>
  </r>
  <r>
    <x v="0"/>
    <x v="2"/>
    <s v="1399/10/21"/>
    <d v="2021-01-10T00:00:00"/>
    <n v="2.77"/>
    <n v="9.7879858657243815E-2"/>
  </r>
  <r>
    <x v="0"/>
    <x v="2"/>
    <s v="1399/10/20"/>
    <d v="2021-01-09T00:00:00"/>
    <n v="2.77"/>
    <n v="9.7879858657243815E-2"/>
  </r>
  <r>
    <x v="0"/>
    <x v="2"/>
    <s v="1399/10/19"/>
    <d v="2021-01-08T00:00:00"/>
    <n v="2.77"/>
    <n v="9.7879858657243815E-2"/>
  </r>
  <r>
    <x v="0"/>
    <x v="2"/>
    <s v="1399/10/18"/>
    <d v="2021-01-07T00:00:00"/>
    <n v="2.81"/>
    <n v="9.9293286219081275E-2"/>
  </r>
  <r>
    <x v="0"/>
    <x v="2"/>
    <s v="1399/10/17"/>
    <d v="2021-01-06T00:00:00"/>
    <n v="2.76"/>
    <n v="9.7526501766784443E-2"/>
  </r>
  <r>
    <x v="0"/>
    <x v="2"/>
    <s v="1399/10/16"/>
    <d v="2021-01-05T00:00:00"/>
    <n v="2.77"/>
    <n v="9.7879858657243815E-2"/>
  </r>
  <r>
    <x v="0"/>
    <x v="2"/>
    <s v="1399/10/15"/>
    <d v="2021-01-04T00:00:00"/>
    <n v="2.6"/>
    <n v="9.187279151943463E-2"/>
  </r>
  <r>
    <x v="0"/>
    <x v="2"/>
    <s v="1399/10/14"/>
    <d v="2021-01-03T00:00:00"/>
    <n v="2.36"/>
    <n v="8.3392226148409881E-2"/>
  </r>
  <r>
    <x v="0"/>
    <x v="2"/>
    <s v="1399/10/13"/>
    <d v="2021-01-02T00:00:00"/>
    <n v="2.36"/>
    <n v="8.3392226148409881E-2"/>
  </r>
  <r>
    <x v="0"/>
    <x v="2"/>
    <s v="1399/10/12"/>
    <d v="2021-01-01T00:00:00"/>
    <n v="2.36"/>
    <n v="8.3392226148409881E-2"/>
  </r>
  <r>
    <x v="0"/>
    <x v="2"/>
    <s v="1399/10/11"/>
    <d v="2020-12-31T00:00:00"/>
    <n v="2.36"/>
    <n v="8.3392226148409881E-2"/>
  </r>
  <r>
    <x v="0"/>
    <x v="2"/>
    <s v="1399/10/10"/>
    <d v="2020-12-30T00:00:00"/>
    <n v="2.36"/>
    <n v="8.3392226148409881E-2"/>
  </r>
  <r>
    <x v="0"/>
    <x v="2"/>
    <s v="1399/10/9"/>
    <d v="2020-12-29T00:00:00"/>
    <n v="2.4"/>
    <n v="8.4805653710247342E-2"/>
  </r>
  <r>
    <x v="0"/>
    <x v="2"/>
    <s v="1399/10/8"/>
    <d v="2020-12-28T00:00:00"/>
    <n v="2.39"/>
    <n v="8.4452296819787984E-2"/>
  </r>
  <r>
    <x v="0"/>
    <x v="2"/>
    <s v="1399/10/7"/>
    <d v="2020-12-27T00:00:00"/>
    <n v="2.68"/>
    <n v="9.469964664310955E-2"/>
  </r>
  <r>
    <x v="0"/>
    <x v="2"/>
    <s v="1399/10/6"/>
    <d v="2020-12-26T00:00:00"/>
    <n v="2.68"/>
    <n v="9.469964664310955E-2"/>
  </r>
  <r>
    <x v="0"/>
    <x v="2"/>
    <s v="1399/10/5"/>
    <d v="2020-12-25T00:00:00"/>
    <n v="2.68"/>
    <n v="9.469964664310955E-2"/>
  </r>
  <r>
    <x v="0"/>
    <x v="2"/>
    <s v="1399/10/4"/>
    <d v="2020-12-24T00:00:00"/>
    <n v="2.68"/>
    <n v="9.469964664310955E-2"/>
  </r>
  <r>
    <x v="0"/>
    <x v="2"/>
    <s v="1399/10/3"/>
    <d v="2020-12-23T00:00:00"/>
    <n v="2.76"/>
    <n v="9.7526501766784443E-2"/>
  </r>
  <r>
    <x v="0"/>
    <x v="2"/>
    <s v="1399/10/2"/>
    <d v="2020-12-22T00:00:00"/>
    <n v="2.76"/>
    <n v="9.7526501766784443E-2"/>
  </r>
  <r>
    <x v="0"/>
    <x v="2"/>
    <s v="1399/10/1"/>
    <d v="2020-12-21T00:00:00"/>
    <n v="2.68"/>
    <n v="9.469964664310955E-2"/>
  </r>
  <r>
    <x v="0"/>
    <x v="3"/>
    <s v="1399/9/30"/>
    <d v="2020-12-20T00:00:00"/>
    <n v="2.73"/>
    <n v="9.6466431095406355E-2"/>
  </r>
  <r>
    <x v="0"/>
    <x v="3"/>
    <s v="1399/9/29"/>
    <d v="2020-12-19T00:00:00"/>
    <n v="2.73"/>
    <n v="9.6466431095406355E-2"/>
  </r>
  <r>
    <x v="0"/>
    <x v="3"/>
    <s v="1399/9/28"/>
    <d v="2020-12-18T00:00:00"/>
    <n v="2.73"/>
    <n v="9.6466431095406355E-2"/>
  </r>
  <r>
    <x v="0"/>
    <x v="3"/>
    <s v="1399/9/27"/>
    <d v="2020-12-17T00:00:00"/>
    <n v="2.7"/>
    <n v="9.5406360424028266E-2"/>
  </r>
  <r>
    <x v="0"/>
    <x v="3"/>
    <s v="1399/9/26"/>
    <d v="2020-12-16T00:00:00"/>
    <n v="2.73"/>
    <n v="9.6466431095406355E-2"/>
  </r>
  <r>
    <x v="0"/>
    <x v="3"/>
    <s v="1399/9/25"/>
    <d v="2020-12-15T00:00:00"/>
    <n v="2.63"/>
    <n v="9.2932862190812718E-2"/>
  </r>
  <r>
    <x v="0"/>
    <x v="3"/>
    <s v="1399/9/24"/>
    <d v="2020-12-14T00:00:00"/>
    <n v="2.69"/>
    <n v="9.5053003533568894E-2"/>
  </r>
  <r>
    <x v="0"/>
    <x v="3"/>
    <s v="1399/9/23"/>
    <d v="2020-12-13T00:00:00"/>
    <n v="2.54"/>
    <n v="8.9752650176678439E-2"/>
  </r>
  <r>
    <x v="0"/>
    <x v="3"/>
    <s v="1399/9/22"/>
    <d v="2020-12-12T00:00:00"/>
    <n v="2.54"/>
    <n v="8.9752650176678439E-2"/>
  </r>
  <r>
    <x v="0"/>
    <x v="3"/>
    <s v="1399/9/21"/>
    <d v="2020-12-11T00:00:00"/>
    <n v="2.54"/>
    <n v="8.9752650176678439E-2"/>
  </r>
  <r>
    <x v="0"/>
    <x v="3"/>
    <s v="1399/9/20"/>
    <d v="2020-12-10T00:00:00"/>
    <n v="2.4500000000000002"/>
    <n v="8.6572438162544174E-2"/>
  </r>
  <r>
    <x v="0"/>
    <x v="3"/>
    <s v="1399/9/19"/>
    <d v="2020-12-09T00:00:00"/>
    <n v="2.4500000000000002"/>
    <n v="8.6572438162544174E-2"/>
  </r>
  <r>
    <x v="0"/>
    <x v="3"/>
    <s v="1399/9/18"/>
    <d v="2020-12-08T00:00:00"/>
    <n v="2.36"/>
    <n v="8.3392226148409881E-2"/>
  </r>
  <r>
    <x v="0"/>
    <x v="3"/>
    <s v="1399/9/17"/>
    <d v="2020-12-07T00:00:00"/>
    <n v="2.39"/>
    <n v="8.4452296819787984E-2"/>
  </r>
  <r>
    <x v="0"/>
    <x v="3"/>
    <s v="1399/9/16"/>
    <d v="2020-12-06T00:00:00"/>
    <n v="2.48"/>
    <n v="8.7632508833922262E-2"/>
  </r>
  <r>
    <x v="0"/>
    <x v="3"/>
    <s v="1399/9/15"/>
    <d v="2020-12-05T00:00:00"/>
    <n v="2.48"/>
    <n v="8.7632508833922262E-2"/>
  </r>
  <r>
    <x v="0"/>
    <x v="3"/>
    <s v="1399/9/14"/>
    <d v="2020-12-04T00:00:00"/>
    <n v="2.48"/>
    <n v="8.7632508833922262E-2"/>
  </r>
  <r>
    <x v="0"/>
    <x v="3"/>
    <s v="1399/9/13"/>
    <d v="2020-12-03T00:00:00"/>
    <n v="2.46"/>
    <n v="8.6925795053003532E-2"/>
  </r>
  <r>
    <x v="0"/>
    <x v="3"/>
    <s v="1399/9/12"/>
    <d v="2020-12-02T00:00:00"/>
    <n v="2.75"/>
    <n v="9.7173144876325085E-2"/>
  </r>
  <r>
    <x v="0"/>
    <x v="3"/>
    <s v="1399/9/11"/>
    <d v="2020-12-01T00:00:00"/>
    <n v="2.89"/>
    <n v="0.10212014134275618"/>
  </r>
  <r>
    <x v="0"/>
    <x v="3"/>
    <s v="1399/9/10"/>
    <d v="2020-11-30T00:00:00"/>
    <n v="2.89"/>
    <n v="0.10212014134275618"/>
  </r>
  <r>
    <x v="0"/>
    <x v="3"/>
    <s v="1399/9/9"/>
    <d v="2020-11-29T00:00:00"/>
    <n v="2.4700000000000002"/>
    <n v="8.7279151943462904E-2"/>
  </r>
  <r>
    <x v="0"/>
    <x v="3"/>
    <s v="1399/9/8"/>
    <d v="2020-11-28T00:00:00"/>
    <n v="2.4700000000000002"/>
    <n v="8.7279151943462904E-2"/>
  </r>
  <r>
    <x v="0"/>
    <x v="3"/>
    <s v="1399/9/7"/>
    <d v="2020-11-27T00:00:00"/>
    <n v="2.4700000000000002"/>
    <n v="8.7279151943462904E-2"/>
  </r>
  <r>
    <x v="0"/>
    <x v="3"/>
    <s v="1399/9/6"/>
    <d v="2020-11-26T00:00:00"/>
    <n v="2.4700000000000002"/>
    <n v="8.7279151943462904E-2"/>
  </r>
  <r>
    <x v="0"/>
    <x v="3"/>
    <s v="1399/9/5"/>
    <d v="2020-11-25T00:00:00"/>
    <n v="2.4700000000000002"/>
    <n v="8.7279151943462904E-2"/>
  </r>
  <r>
    <x v="0"/>
    <x v="3"/>
    <s v="1399/9/4"/>
    <d v="2020-11-24T00:00:00"/>
    <n v="2.4700000000000002"/>
    <n v="8.7279151943462904E-2"/>
  </r>
  <r>
    <x v="0"/>
    <x v="3"/>
    <s v="1399/9/3"/>
    <d v="2020-11-23T00:00:00"/>
    <n v="2.23"/>
    <n v="7.8798586572438156E-2"/>
  </r>
  <r>
    <x v="0"/>
    <x v="3"/>
    <s v="1399/9/2"/>
    <d v="2020-11-22T00:00:00"/>
    <n v="2.2200000000000002"/>
    <n v="7.8445229681978798E-2"/>
  </r>
  <r>
    <x v="0"/>
    <x v="3"/>
    <s v="1399/9/1"/>
    <d v="2020-11-21T00:00:00"/>
    <n v="2.2200000000000002"/>
    <n v="7.8445229681978798E-2"/>
  </r>
  <r>
    <x v="0"/>
    <x v="4"/>
    <s v="1399/8/30"/>
    <d v="2020-11-20T00:00:00"/>
    <n v="2.2200000000000002"/>
    <n v="7.8445229681978798E-2"/>
  </r>
  <r>
    <x v="0"/>
    <x v="4"/>
    <s v="1399/8/29"/>
    <d v="2020-11-19T00:00:00"/>
    <n v="2.19"/>
    <n v="7.738515901060071E-2"/>
  </r>
  <r>
    <x v="0"/>
    <x v="4"/>
    <s v="1399/8/28"/>
    <d v="2020-11-18T00:00:00"/>
    <n v="2.37"/>
    <n v="8.3745583038869253E-2"/>
  </r>
  <r>
    <x v="0"/>
    <x v="4"/>
    <s v="1399/8/27"/>
    <d v="2020-11-17T00:00:00"/>
    <n v="2.5499999999999998"/>
    <n v="9.0106007067137797E-2"/>
  </r>
  <r>
    <x v="0"/>
    <x v="4"/>
    <s v="1399/8/26"/>
    <d v="2020-11-16T00:00:00"/>
    <n v="2.62"/>
    <n v="9.257950530035336E-2"/>
  </r>
  <r>
    <x v="0"/>
    <x v="4"/>
    <s v="1399/8/25"/>
    <d v="2020-11-15T00:00:00"/>
    <n v="2.82"/>
    <n v="9.9646643109540634E-2"/>
  </r>
  <r>
    <x v="0"/>
    <x v="4"/>
    <s v="1399/8/24"/>
    <d v="2020-11-14T00:00:00"/>
    <n v="2.82"/>
    <n v="9.9646643109540634E-2"/>
  </r>
  <r>
    <x v="0"/>
    <x v="4"/>
    <s v="1399/8/23"/>
    <d v="2020-11-13T00:00:00"/>
    <n v="2.82"/>
    <n v="9.9646643109540634E-2"/>
  </r>
  <r>
    <x v="0"/>
    <x v="4"/>
    <s v="1399/8/22"/>
    <d v="2020-11-12T00:00:00"/>
    <n v="2.81"/>
    <n v="9.9293286219081275E-2"/>
  </r>
  <r>
    <x v="0"/>
    <x v="4"/>
    <s v="1399/8/21"/>
    <d v="2020-11-11T00:00:00"/>
    <n v="2.75"/>
    <n v="9.7173144876325085E-2"/>
  </r>
  <r>
    <x v="0"/>
    <x v="4"/>
    <s v="1399/8/20"/>
    <d v="2020-11-10T00:00:00"/>
    <n v="2.74"/>
    <n v="9.6819787985865727E-2"/>
  </r>
  <r>
    <x v="0"/>
    <x v="4"/>
    <s v="1399/8/19"/>
    <d v="2020-11-09T00:00:00"/>
    <n v="2.63"/>
    <n v="9.2932862190812718E-2"/>
  </r>
  <r>
    <x v="0"/>
    <x v="4"/>
    <s v="1399/8/18"/>
    <d v="2020-11-08T00:00:00"/>
    <n v="2.67"/>
    <n v="9.4346289752650178E-2"/>
  </r>
  <r>
    <x v="0"/>
    <x v="4"/>
    <s v="1399/8/17"/>
    <d v="2020-11-07T00:00:00"/>
    <n v="2.67"/>
    <n v="9.4346289752650178E-2"/>
  </r>
  <r>
    <x v="0"/>
    <x v="4"/>
    <s v="1399/8/16"/>
    <d v="2020-11-06T00:00:00"/>
    <n v="2.67"/>
    <n v="9.4346289752650178E-2"/>
  </r>
  <r>
    <x v="0"/>
    <x v="4"/>
    <s v="1399/8/15"/>
    <d v="2020-11-05T00:00:00"/>
    <n v="2.69"/>
    <n v="9.5053003533568894E-2"/>
  </r>
  <r>
    <x v="0"/>
    <x v="4"/>
    <s v="1399/8/14"/>
    <d v="2020-11-04T00:00:00"/>
    <n v="2.63"/>
    <n v="9.2932862190812718E-2"/>
  </r>
  <r>
    <x v="0"/>
    <x v="4"/>
    <s v="1399/8/13"/>
    <d v="2020-11-03T00:00:00"/>
    <n v="2.88"/>
    <n v="0.10176678445229681"/>
  </r>
  <r>
    <x v="0"/>
    <x v="4"/>
    <s v="1399/8/12"/>
    <d v="2020-11-02T00:00:00"/>
    <n v="3.03"/>
    <n v="0.10706713780918727"/>
  </r>
  <r>
    <x v="0"/>
    <x v="4"/>
    <s v="1399/8/11"/>
    <d v="2020-11-01T00:00:00"/>
    <n v="3.03"/>
    <n v="0.10706713780918727"/>
  </r>
  <r>
    <x v="0"/>
    <x v="4"/>
    <s v="1399/8/10"/>
    <d v="2020-10-31T00:00:00"/>
    <n v="3.03"/>
    <n v="0.10706713780918727"/>
  </r>
  <r>
    <x v="0"/>
    <x v="4"/>
    <s v="1399/8/9"/>
    <d v="2020-10-30T00:00:00"/>
    <n v="3.03"/>
    <n v="0.10706713780918727"/>
  </r>
  <r>
    <x v="0"/>
    <x v="4"/>
    <s v="1399/8/8"/>
    <d v="2020-10-29T00:00:00"/>
    <n v="3.06"/>
    <n v="0.10812720848056537"/>
  </r>
  <r>
    <x v="0"/>
    <x v="4"/>
    <s v="1399/8/7"/>
    <d v="2020-10-28T00:00:00"/>
    <n v="3.14"/>
    <n v="0.11095406360424029"/>
  </r>
  <r>
    <x v="0"/>
    <x v="4"/>
    <s v="1399/8/6"/>
    <d v="2020-10-27T00:00:00"/>
    <n v="3.07"/>
    <n v="0.10848056537102473"/>
  </r>
  <r>
    <x v="0"/>
    <x v="4"/>
    <s v="1399/8/5"/>
    <d v="2020-10-26T00:00:00"/>
    <n v="3.14"/>
    <n v="0.11095406360424029"/>
  </r>
  <r>
    <x v="0"/>
    <x v="4"/>
    <s v="1399/8/4"/>
    <d v="2020-10-25T00:00:00"/>
    <n v="2.91"/>
    <n v="0.10282685512367491"/>
  </r>
  <r>
    <x v="0"/>
    <x v="4"/>
    <s v="1399/8/3"/>
    <d v="2020-10-24T00:00:00"/>
    <n v="2.91"/>
    <n v="0.10282685512367491"/>
  </r>
  <r>
    <x v="0"/>
    <x v="4"/>
    <s v="1399/8/2"/>
    <d v="2020-10-23T00:00:00"/>
    <n v="2.91"/>
    <n v="0.10282685512367491"/>
  </r>
  <r>
    <x v="0"/>
    <x v="4"/>
    <s v="1399/8/1"/>
    <d v="2020-10-22T00:00:00"/>
    <n v="2.99"/>
    <n v="0.10565371024734983"/>
  </r>
  <r>
    <x v="0"/>
    <x v="5"/>
    <s v="1399/7/30"/>
    <d v="2020-10-21T00:00:00"/>
    <n v="2.95"/>
    <n v="0.10424028268551237"/>
  </r>
  <r>
    <x v="0"/>
    <x v="5"/>
    <s v="1399/7/29"/>
    <d v="2020-10-20T00:00:00"/>
    <n v="2.57"/>
    <n v="9.0812720848056527E-2"/>
  </r>
  <r>
    <x v="0"/>
    <x v="5"/>
    <s v="1399/7/28"/>
    <d v="2020-10-19T00:00:00"/>
    <n v="2.2999999999999998"/>
    <n v="8.1272084805653705E-2"/>
  </r>
  <r>
    <x v="0"/>
    <x v="5"/>
    <s v="1399/7/27"/>
    <d v="2020-10-18T00:00:00"/>
    <n v="2.16"/>
    <n v="7.6325088339222621E-2"/>
  </r>
  <r>
    <x v="0"/>
    <x v="5"/>
    <s v="1399/7/26"/>
    <d v="2020-10-17T00:00:00"/>
    <n v="2.16"/>
    <n v="7.6325088339222621E-2"/>
  </r>
  <r>
    <x v="0"/>
    <x v="5"/>
    <s v="1399/7/25"/>
    <d v="2020-10-16T00:00:00"/>
    <n v="2.16"/>
    <n v="7.6325088339222621E-2"/>
  </r>
  <r>
    <x v="0"/>
    <x v="5"/>
    <s v="1399/7/24"/>
    <d v="2020-10-15T00:00:00"/>
    <n v="2.23"/>
    <n v="7.8798586572438156E-2"/>
  </r>
  <r>
    <x v="0"/>
    <x v="5"/>
    <s v="1399/7/23"/>
    <d v="2020-10-14T00:00:00"/>
    <n v="2.02"/>
    <n v="7.1378091872791524E-2"/>
  </r>
  <r>
    <x v="0"/>
    <x v="5"/>
    <s v="1399/7/22"/>
    <d v="2020-10-13T00:00:00"/>
    <n v="2.14"/>
    <n v="7.5618374558303891E-2"/>
  </r>
  <r>
    <x v="0"/>
    <x v="5"/>
    <s v="1399/7/21"/>
    <d v="2020-10-12T00:00:00"/>
    <n v="2.31"/>
    <n v="8.1625441696113077E-2"/>
  </r>
  <r>
    <x v="0"/>
    <x v="5"/>
    <s v="1399/7/20"/>
    <d v="2020-10-11T00:00:00"/>
    <n v="2.25"/>
    <n v="7.9505300353356886E-2"/>
  </r>
  <r>
    <x v="0"/>
    <x v="5"/>
    <s v="1399/7/19"/>
    <d v="2020-10-10T00:00:00"/>
    <n v="2.25"/>
    <n v="7.9505300353356886E-2"/>
  </r>
  <r>
    <x v="0"/>
    <x v="5"/>
    <s v="1399/7/18"/>
    <d v="2020-10-09T00:00:00"/>
    <n v="2.25"/>
    <n v="7.9505300353356886E-2"/>
  </r>
  <r>
    <x v="0"/>
    <x v="5"/>
    <s v="1399/7/17"/>
    <d v="2020-10-08T00:00:00"/>
    <n v="1.49"/>
    <n v="5.265017667844523E-2"/>
  </r>
  <r>
    <x v="0"/>
    <x v="5"/>
    <s v="1399/7/16"/>
    <d v="2020-10-07T00:00:00"/>
    <n v="2.0099999999999998"/>
    <n v="7.1024734982332152E-2"/>
  </r>
  <r>
    <x v="0"/>
    <x v="5"/>
    <s v="1399/7/15"/>
    <d v="2020-10-06T00:00:00"/>
    <n v="1.86"/>
    <n v="6.5724381625441697E-2"/>
  </r>
  <r>
    <x v="0"/>
    <x v="5"/>
    <s v="1399/7/14"/>
    <d v="2020-10-05T00:00:00"/>
    <n v="1.92"/>
    <n v="6.7844522968197873E-2"/>
  </r>
  <r>
    <x v="0"/>
    <x v="5"/>
    <s v="1399/7/13"/>
    <d v="2020-10-04T00:00:00"/>
    <n v="1.41"/>
    <n v="4.9823321554770317E-2"/>
  </r>
  <r>
    <x v="0"/>
    <x v="5"/>
    <s v="1399/7/12"/>
    <d v="2020-10-03T00:00:00"/>
    <n v="1.41"/>
    <n v="4.9823321554770317E-2"/>
  </r>
  <r>
    <x v="0"/>
    <x v="5"/>
    <s v="1399/7/11"/>
    <d v="2020-10-02T00:00:00"/>
    <n v="1.41"/>
    <n v="4.9823321554770317E-2"/>
  </r>
  <r>
    <x v="0"/>
    <x v="5"/>
    <s v="1399/7/10"/>
    <d v="2020-10-01T00:00:00"/>
    <n v="1.6"/>
    <n v="5.6537102473498232E-2"/>
  </r>
  <r>
    <x v="0"/>
    <x v="5"/>
    <s v="1399/7/9"/>
    <d v="2020-09-30T00:00:00"/>
    <n v="1.66"/>
    <n v="5.8657243816254416E-2"/>
  </r>
  <r>
    <x v="0"/>
    <x v="5"/>
    <s v="1399/7/8"/>
    <d v="2020-09-29T00:00:00"/>
    <n v="1.74"/>
    <n v="6.148409893992933E-2"/>
  </r>
  <r>
    <x v="0"/>
    <x v="5"/>
    <s v="1399/7/7"/>
    <d v="2020-09-28T00:00:00"/>
    <n v="1.83"/>
    <n v="6.4664310954063609E-2"/>
  </r>
  <r>
    <x v="0"/>
    <x v="5"/>
    <s v="1399/7/6"/>
    <d v="2020-09-27T00:00:00"/>
    <n v="1.9"/>
    <n v="6.7137809187279143E-2"/>
  </r>
  <r>
    <x v="0"/>
    <x v="5"/>
    <s v="1399/7/5"/>
    <d v="2020-09-26T00:00:00"/>
    <n v="1.9"/>
    <n v="6.7137809187279143E-2"/>
  </r>
  <r>
    <x v="0"/>
    <x v="5"/>
    <s v="1399/7/4"/>
    <d v="2020-09-25T00:00:00"/>
    <n v="1.9"/>
    <n v="6.7137809187279143E-2"/>
  </r>
  <r>
    <x v="0"/>
    <x v="5"/>
    <s v="1399/7/3"/>
    <d v="2020-09-24T00:00:00"/>
    <n v="1.93"/>
    <n v="6.8197879858657245E-2"/>
  </r>
  <r>
    <x v="0"/>
    <x v="5"/>
    <s v="1399/7/2"/>
    <d v="2020-09-23T00:00:00"/>
    <n v="1.74"/>
    <n v="6.148409893992933E-2"/>
  </r>
  <r>
    <x v="0"/>
    <x v="5"/>
    <s v="1399/7/1"/>
    <d v="2020-09-22T00:00:00"/>
    <n v="1.49"/>
    <n v="5.265017667844523E-2"/>
  </r>
  <r>
    <x v="0"/>
    <x v="6"/>
    <s v="1399/6/31"/>
    <d v="2020-09-21T00:00:00"/>
    <n v="1.33"/>
    <n v="4.699646643109541E-2"/>
  </r>
  <r>
    <x v="0"/>
    <x v="6"/>
    <s v="1399/6/30"/>
    <d v="2020-09-20T00:00:00"/>
    <n v="1.56"/>
    <n v="5.5123674911660779E-2"/>
  </r>
  <r>
    <x v="0"/>
    <x v="6"/>
    <s v="1399/6/29"/>
    <d v="2020-09-19T00:00:00"/>
    <n v="1.56"/>
    <n v="5.5123674911660779E-2"/>
  </r>
  <r>
    <x v="0"/>
    <x v="6"/>
    <s v="1399/6/28"/>
    <d v="2020-09-18T00:00:00"/>
    <n v="1.56"/>
    <n v="5.5123674911660779E-2"/>
  </r>
  <r>
    <x v="0"/>
    <x v="6"/>
    <s v="1399/6/27"/>
    <d v="2020-09-17T00:00:00"/>
    <n v="1.65"/>
    <n v="5.8303886925795051E-2"/>
  </r>
  <r>
    <x v="0"/>
    <x v="6"/>
    <s v="1399/6/26"/>
    <d v="2020-09-16T00:00:00"/>
    <n v="2.06"/>
    <n v="7.2791519434628971E-2"/>
  </r>
  <r>
    <x v="0"/>
    <x v="6"/>
    <s v="1399/6/25"/>
    <d v="2020-09-15T00:00:00"/>
    <n v="2.19"/>
    <n v="7.738515901060071E-2"/>
  </r>
  <r>
    <x v="0"/>
    <x v="6"/>
    <s v="1399/6/24"/>
    <d v="2020-09-14T00:00:00"/>
    <n v="2.1800000000000002"/>
    <n v="7.7031802120141352E-2"/>
  </r>
  <r>
    <x v="0"/>
    <x v="6"/>
    <s v="1399/6/23"/>
    <d v="2020-09-13T00:00:00"/>
    <n v="1.93"/>
    <n v="6.8197879858657245E-2"/>
  </r>
  <r>
    <x v="0"/>
    <x v="6"/>
    <s v="1399/6/22"/>
    <d v="2020-09-12T00:00:00"/>
    <n v="1.93"/>
    <n v="6.8197879858657245E-2"/>
  </r>
  <r>
    <x v="0"/>
    <x v="6"/>
    <s v="1399/6/21"/>
    <d v="2020-09-11T00:00:00"/>
    <n v="1.93"/>
    <n v="6.8197879858657245E-2"/>
  </r>
  <r>
    <x v="0"/>
    <x v="6"/>
    <s v="1399/6/20"/>
    <d v="2020-09-10T00:00:00"/>
    <n v="2.13"/>
    <n v="7.5265017667844519E-2"/>
  </r>
  <r>
    <x v="0"/>
    <x v="6"/>
    <s v="1399/6/19"/>
    <d v="2020-09-09T00:00:00"/>
    <n v="2.21"/>
    <n v="7.8091872791519426E-2"/>
  </r>
  <r>
    <x v="0"/>
    <x v="6"/>
    <s v="1399/6/18"/>
    <d v="2020-09-08T00:00:00"/>
    <n v="2.35"/>
    <n v="8.3038869257950537E-2"/>
  </r>
  <r>
    <x v="0"/>
    <x v="6"/>
    <s v="1399/6/17"/>
    <d v="2020-09-07T00:00:00"/>
    <n v="1.8"/>
    <n v="6.3604240282685506E-2"/>
  </r>
  <r>
    <x v="0"/>
    <x v="6"/>
    <s v="1399/6/16"/>
    <d v="2020-09-06T00:00:00"/>
    <n v="1.8"/>
    <n v="6.3604240282685506E-2"/>
  </r>
  <r>
    <x v="0"/>
    <x v="6"/>
    <s v="1399/6/15"/>
    <d v="2020-09-05T00:00:00"/>
    <n v="1.8"/>
    <n v="6.3604240282685506E-2"/>
  </r>
  <r>
    <x v="0"/>
    <x v="6"/>
    <s v="1399/6/14"/>
    <d v="2020-09-04T00:00:00"/>
    <n v="1.8"/>
    <n v="6.3604240282685506E-2"/>
  </r>
  <r>
    <x v="0"/>
    <x v="6"/>
    <s v="1399/6/13"/>
    <d v="2020-09-03T00:00:00"/>
    <n v="2.3199999999999998"/>
    <n v="8.1978798586572435E-2"/>
  </r>
  <r>
    <x v="0"/>
    <x v="6"/>
    <s v="1399/6/12"/>
    <d v="2020-09-02T00:00:00"/>
    <n v="2.15"/>
    <n v="7.5971731448763249E-2"/>
  </r>
  <r>
    <x v="0"/>
    <x v="6"/>
    <s v="1399/6/11"/>
    <d v="2020-09-01T00:00:00"/>
    <n v="2.2200000000000002"/>
    <n v="7.8445229681978798E-2"/>
  </r>
  <r>
    <x v="0"/>
    <x v="6"/>
    <s v="1399/6/10"/>
    <d v="2020-08-31T00:00:00"/>
    <n v="2.2999999999999998"/>
    <n v="8.1272084805653705E-2"/>
  </r>
  <r>
    <x v="0"/>
    <x v="6"/>
    <s v="1399/6/9"/>
    <d v="2020-08-30T00:00:00"/>
    <n v="2.46"/>
    <n v="8.6925795053003532E-2"/>
  </r>
  <r>
    <x v="0"/>
    <x v="6"/>
    <s v="1399/6/8"/>
    <d v="2020-08-29T00:00:00"/>
    <n v="2.46"/>
    <n v="8.6925795053003532E-2"/>
  </r>
  <r>
    <x v="0"/>
    <x v="6"/>
    <s v="1399/6/7"/>
    <d v="2020-08-28T00:00:00"/>
    <n v="2.46"/>
    <n v="8.6925795053003532E-2"/>
  </r>
  <r>
    <x v="0"/>
    <x v="6"/>
    <s v="1399/6/6"/>
    <d v="2020-08-27T00:00:00"/>
    <n v="2.52"/>
    <n v="8.9045936395759709E-2"/>
  </r>
  <r>
    <x v="0"/>
    <x v="6"/>
    <s v="1399/6/5"/>
    <d v="2020-08-26T00:00:00"/>
    <n v="2.52"/>
    <n v="8.9045936395759709E-2"/>
  </r>
  <r>
    <x v="0"/>
    <x v="6"/>
    <s v="1399/6/4"/>
    <d v="2020-08-25T00:00:00"/>
    <n v="2.54"/>
    <n v="8.9752650176678439E-2"/>
  </r>
  <r>
    <x v="0"/>
    <x v="6"/>
    <s v="1399/6/3"/>
    <d v="2020-08-24T00:00:00"/>
    <n v="2.57"/>
    <n v="9.0812720848056527E-2"/>
  </r>
  <r>
    <x v="0"/>
    <x v="6"/>
    <s v="1399/6/2"/>
    <d v="2020-08-23T00:00:00"/>
    <n v="2.39"/>
    <n v="8.4452296819787984E-2"/>
  </r>
  <r>
    <x v="0"/>
    <x v="6"/>
    <s v="1399/6/1"/>
    <d v="2020-08-22T00:00:00"/>
    <n v="2.39"/>
    <n v="8.4452296819787984E-2"/>
  </r>
  <r>
    <x v="0"/>
    <x v="7"/>
    <s v="1399/5/31"/>
    <d v="2020-08-21T00:00:00"/>
    <n v="2.39"/>
    <n v="8.4452296819787984E-2"/>
  </r>
  <r>
    <x v="0"/>
    <x v="7"/>
    <s v="1399/5/30"/>
    <d v="2020-08-20T00:00:00"/>
    <n v="2.35"/>
    <n v="8.3038869257950537E-2"/>
  </r>
  <r>
    <x v="0"/>
    <x v="7"/>
    <s v="1399/5/29"/>
    <d v="2020-08-19T00:00:00"/>
    <n v="2.4300000000000002"/>
    <n v="8.5865724381625444E-2"/>
  </r>
  <r>
    <x v="0"/>
    <x v="7"/>
    <s v="1399/5/28"/>
    <d v="2020-08-18T00:00:00"/>
    <n v="2.4500000000000002"/>
    <n v="8.6572438162544174E-2"/>
  </r>
  <r>
    <x v="0"/>
    <x v="7"/>
    <s v="1399/5/27"/>
    <d v="2020-08-17T00:00:00"/>
    <n v="2.3199999999999998"/>
    <n v="8.1978798586572435E-2"/>
  </r>
  <r>
    <x v="0"/>
    <x v="7"/>
    <s v="1399/5/26"/>
    <d v="2020-08-16T00:00:00"/>
    <n v="2.23"/>
    <n v="7.8798586572438156E-2"/>
  </r>
  <r>
    <x v="0"/>
    <x v="7"/>
    <s v="1399/5/25"/>
    <d v="2020-08-15T00:00:00"/>
    <n v="2.23"/>
    <n v="7.8798586572438156E-2"/>
  </r>
  <r>
    <x v="0"/>
    <x v="7"/>
    <s v="1399/5/24"/>
    <d v="2020-08-14T00:00:00"/>
    <n v="2.23"/>
    <n v="7.8798586572438156E-2"/>
  </r>
  <r>
    <x v="0"/>
    <x v="7"/>
    <s v="1399/5/23"/>
    <d v="2020-08-13T00:00:00"/>
    <n v="2.19"/>
    <n v="7.738515901060071E-2"/>
  </r>
  <r>
    <x v="0"/>
    <x v="7"/>
    <s v="1399/5/22"/>
    <d v="2020-08-12T00:00:00"/>
    <n v="2.0499999999999998"/>
    <n v="7.2438162544169599E-2"/>
  </r>
  <r>
    <x v="0"/>
    <x v="7"/>
    <s v="1399/5/21"/>
    <d v="2020-08-11T00:00:00"/>
    <n v="2.19"/>
    <n v="7.738515901060071E-2"/>
  </r>
  <r>
    <x v="0"/>
    <x v="7"/>
    <s v="1399/5/20"/>
    <d v="2020-08-10T00:00:00"/>
    <n v="2.1800000000000002"/>
    <n v="7.7031802120141352E-2"/>
  </r>
  <r>
    <x v="0"/>
    <x v="7"/>
    <s v="1399/5/19"/>
    <d v="2020-08-09T00:00:00"/>
    <n v="2.15"/>
    <n v="7.5971731448763249E-2"/>
  </r>
  <r>
    <x v="0"/>
    <x v="7"/>
    <s v="1399/5/18"/>
    <d v="2020-08-08T00:00:00"/>
    <n v="2.15"/>
    <n v="7.5971731448763249E-2"/>
  </r>
  <r>
    <x v="0"/>
    <x v="7"/>
    <s v="1399/5/17"/>
    <d v="2020-08-07T00:00:00"/>
    <n v="2.15"/>
    <n v="7.5971731448763249E-2"/>
  </r>
  <r>
    <x v="0"/>
    <x v="7"/>
    <s v="1399/5/16"/>
    <d v="2020-08-06T00:00:00"/>
    <n v="2.2599999999999998"/>
    <n v="7.9858657243816245E-2"/>
  </r>
  <r>
    <x v="0"/>
    <x v="7"/>
    <s v="1399/5/15"/>
    <d v="2020-08-05T00:00:00"/>
    <n v="2.23"/>
    <n v="7.8798586572438156E-2"/>
  </r>
  <r>
    <x v="0"/>
    <x v="7"/>
    <s v="1399/5/14"/>
    <d v="2020-08-04T00:00:00"/>
    <n v="2.0699999999999998"/>
    <n v="7.3144876325088329E-2"/>
  </r>
  <r>
    <x v="0"/>
    <x v="7"/>
    <s v="1399/5/13"/>
    <d v="2020-08-03T00:00:00"/>
    <n v="1.95"/>
    <n v="6.8904593639575962E-2"/>
  </r>
  <r>
    <x v="0"/>
    <x v="7"/>
    <s v="1399/5/12"/>
    <d v="2020-08-02T00:00:00"/>
    <n v="1.83"/>
    <n v="6.4664310954063609E-2"/>
  </r>
  <r>
    <x v="0"/>
    <x v="7"/>
    <s v="1399/5/11"/>
    <d v="2020-08-01T00:00:00"/>
    <n v="1.83"/>
    <n v="6.4664310954063609E-2"/>
  </r>
  <r>
    <x v="0"/>
    <x v="7"/>
    <s v="1399/5/10"/>
    <d v="2020-07-31T00:00:00"/>
    <n v="1.83"/>
    <n v="6.4664310954063609E-2"/>
  </r>
  <r>
    <x v="0"/>
    <x v="7"/>
    <s v="1399/5/9"/>
    <d v="2020-07-30T00:00:00"/>
    <n v="1.81"/>
    <n v="6.3957597173144878E-2"/>
  </r>
  <r>
    <x v="0"/>
    <x v="7"/>
    <s v="1399/5/8"/>
    <d v="2020-07-29T00:00:00"/>
    <n v="1.77"/>
    <n v="6.2544169611307418E-2"/>
  </r>
  <r>
    <x v="0"/>
    <x v="7"/>
    <s v="1399/5/7"/>
    <d v="2020-07-28T00:00:00"/>
    <n v="1.83"/>
    <n v="6.4664310954063609E-2"/>
  </r>
  <r>
    <x v="0"/>
    <x v="7"/>
    <s v="1399/5/6"/>
    <d v="2020-07-27T00:00:00"/>
    <n v="1.85"/>
    <n v="6.5371024734982339E-2"/>
  </r>
  <r>
    <x v="0"/>
    <x v="7"/>
    <s v="1399/5/5"/>
    <d v="2020-07-26T00:00:00"/>
    <n v="1.77"/>
    <n v="6.2544169611307418E-2"/>
  </r>
  <r>
    <x v="0"/>
    <x v="7"/>
    <s v="1399/5/4"/>
    <d v="2020-07-25T00:00:00"/>
    <n v="1.77"/>
    <n v="6.2544169611307418E-2"/>
  </r>
  <r>
    <x v="0"/>
    <x v="7"/>
    <s v="1399/5/3"/>
    <d v="2020-07-24T00:00:00"/>
    <n v="1.77"/>
    <n v="6.2544169611307418E-2"/>
  </r>
  <r>
    <x v="0"/>
    <x v="7"/>
    <s v="1399/5/2"/>
    <d v="2020-07-23T00:00:00"/>
    <n v="1.75"/>
    <n v="6.1837455830388688E-2"/>
  </r>
  <r>
    <x v="0"/>
    <x v="7"/>
    <s v="1399/5/1"/>
    <d v="2020-07-22T00:00:00"/>
    <n v="1.69"/>
    <n v="5.9717314487632504E-2"/>
  </r>
  <r>
    <x v="0"/>
    <x v="8"/>
    <s v="1399/4/31"/>
    <d v="2020-07-21T00:00:00"/>
    <n v="1.66"/>
    <n v="5.8657243816254416E-2"/>
  </r>
  <r>
    <x v="0"/>
    <x v="8"/>
    <s v="1399/4/30"/>
    <d v="2020-07-20T00:00:00"/>
    <n v="1.71"/>
    <n v="6.0424028268551234E-2"/>
  </r>
  <r>
    <x v="0"/>
    <x v="8"/>
    <s v="1399/4/29"/>
    <d v="2020-07-19T00:00:00"/>
    <n v="1.79"/>
    <n v="6.3250883392226148E-2"/>
  </r>
  <r>
    <x v="0"/>
    <x v="8"/>
    <s v="1399/4/28"/>
    <d v="2020-07-18T00:00:00"/>
    <n v="1.79"/>
    <n v="6.3250883392226148E-2"/>
  </r>
  <r>
    <x v="0"/>
    <x v="8"/>
    <s v="1399/4/27"/>
    <d v="2020-07-17T00:00:00"/>
    <n v="1.79"/>
    <n v="6.3250883392226148E-2"/>
  </r>
  <r>
    <x v="0"/>
    <x v="8"/>
    <s v="1399/4/26"/>
    <d v="2020-07-16T00:00:00"/>
    <n v="1.79"/>
    <n v="6.3250883392226148E-2"/>
  </r>
  <r>
    <x v="0"/>
    <x v="8"/>
    <s v="1399/4/25"/>
    <d v="2020-07-15T00:00:00"/>
    <n v="1.76"/>
    <n v="6.2190812720848053E-2"/>
  </r>
  <r>
    <x v="0"/>
    <x v="8"/>
    <s v="1399/4/24"/>
    <d v="2020-07-14T00:00:00"/>
    <n v="1.74"/>
    <n v="6.148409893992933E-2"/>
  </r>
  <r>
    <x v="0"/>
    <x v="8"/>
    <s v="1399/4/23"/>
    <d v="2020-07-13T00:00:00"/>
    <n v="1.75"/>
    <n v="6.1837455830388688E-2"/>
  </r>
  <r>
    <x v="0"/>
    <x v="8"/>
    <s v="1399/4/22"/>
    <d v="2020-07-12T00:00:00"/>
    <n v="1.79"/>
    <n v="6.3250883392226148E-2"/>
  </r>
  <r>
    <x v="0"/>
    <x v="8"/>
    <s v="1399/4/21"/>
    <d v="2020-07-11T00:00:00"/>
    <n v="1.79"/>
    <n v="6.3250883392226148E-2"/>
  </r>
  <r>
    <x v="0"/>
    <x v="8"/>
    <s v="1399/4/20"/>
    <d v="2020-07-10T00:00:00"/>
    <n v="1.79"/>
    <n v="6.3250883392226148E-2"/>
  </r>
  <r>
    <x v="0"/>
    <x v="8"/>
    <s v="1399/4/19"/>
    <d v="2020-07-09T00:00:00"/>
    <n v="1.88"/>
    <n v="6.6431095406360413E-2"/>
  </r>
  <r>
    <x v="0"/>
    <x v="8"/>
    <s v="1399/4/18"/>
    <d v="2020-07-08T00:00:00"/>
    <n v="1.78"/>
    <n v="6.289752650176679E-2"/>
  </r>
  <r>
    <x v="0"/>
    <x v="8"/>
    <s v="1399/4/17"/>
    <d v="2020-07-07T00:00:00"/>
    <n v="1.76"/>
    <n v="6.2190812720848053E-2"/>
  </r>
  <r>
    <x v="0"/>
    <x v="8"/>
    <s v="1399/4/16"/>
    <d v="2020-07-06T00:00:00"/>
    <n v="1.71"/>
    <n v="6.0424028268551234E-2"/>
  </r>
  <r>
    <x v="0"/>
    <x v="8"/>
    <s v="1399/4/15"/>
    <d v="2020-07-05T00:00:00"/>
    <n v="1.69"/>
    <n v="5.9717314487632504E-2"/>
  </r>
  <r>
    <x v="0"/>
    <x v="8"/>
    <s v="1399/4/14"/>
    <d v="2020-07-04T00:00:00"/>
    <n v="1.69"/>
    <n v="5.9717314487632504E-2"/>
  </r>
  <r>
    <x v="0"/>
    <x v="8"/>
    <s v="1399/4/13"/>
    <d v="2020-07-03T00:00:00"/>
    <n v="1.69"/>
    <n v="5.9717314487632504E-2"/>
  </r>
  <r>
    <x v="0"/>
    <x v="8"/>
    <s v="1399/4/12"/>
    <d v="2020-07-02T00:00:00"/>
    <n v="1.69"/>
    <n v="5.9717314487632504E-2"/>
  </r>
  <r>
    <x v="0"/>
    <x v="8"/>
    <s v="1399/4/11"/>
    <d v="2020-07-01T00:00:00"/>
    <n v="1.69"/>
    <n v="5.9717314487632504E-2"/>
  </r>
  <r>
    <x v="0"/>
    <x v="8"/>
    <s v="1399/4/10"/>
    <d v="2020-06-30T00:00:00"/>
    <n v="1.76"/>
    <n v="6.2190812720848053E-2"/>
  </r>
  <r>
    <x v="0"/>
    <x v="8"/>
    <s v="1399/4/9"/>
    <d v="2020-06-29T00:00:00"/>
    <n v="1.67"/>
    <n v="5.9010600706713774E-2"/>
  </r>
  <r>
    <x v="0"/>
    <x v="8"/>
    <s v="1399/4/8"/>
    <d v="2020-06-28T00:00:00"/>
    <n v="1.42"/>
    <n v="5.0176678445229675E-2"/>
  </r>
  <r>
    <x v="0"/>
    <x v="8"/>
    <s v="1399/4/7"/>
    <d v="2020-06-27T00:00:00"/>
    <n v="1.42"/>
    <n v="5.0176678445229675E-2"/>
  </r>
  <r>
    <x v="0"/>
    <x v="8"/>
    <s v="1399/4/6"/>
    <d v="2020-06-26T00:00:00"/>
    <n v="1.42"/>
    <n v="5.0176678445229675E-2"/>
  </r>
  <r>
    <x v="0"/>
    <x v="8"/>
    <s v="1399/4/5"/>
    <d v="2020-06-25T00:00:00"/>
    <n v="1.53"/>
    <n v="5.4063604240282684E-2"/>
  </r>
  <r>
    <x v="0"/>
    <x v="8"/>
    <s v="1399/4/4"/>
    <d v="2020-06-24T00:00:00"/>
    <n v="1.64"/>
    <n v="5.7950530035335686E-2"/>
  </r>
  <r>
    <x v="0"/>
    <x v="8"/>
    <s v="1399/4/3"/>
    <d v="2020-06-23T00:00:00"/>
    <n v="1.61"/>
    <n v="5.6890459363957598E-2"/>
  </r>
  <r>
    <x v="0"/>
    <x v="8"/>
    <s v="1399/4/2"/>
    <d v="2020-06-22T00:00:00"/>
    <n v="1.64"/>
    <n v="5.7950530035335686E-2"/>
  </r>
  <r>
    <x v="0"/>
    <x v="8"/>
    <s v="1399/4/1"/>
    <d v="2020-06-21T00:00:00"/>
    <n v="1.49"/>
    <n v="5.265017667844523E-2"/>
  </r>
  <r>
    <x v="0"/>
    <x v="9"/>
    <s v="1399/3/31"/>
    <d v="2020-06-20T00:00:00"/>
    <n v="1.49"/>
    <n v="5.265017667844523E-2"/>
  </r>
  <r>
    <x v="0"/>
    <x v="9"/>
    <s v="1399/3/30"/>
    <d v="2020-06-19T00:00:00"/>
    <n v="1.49"/>
    <n v="5.265017667844523E-2"/>
  </r>
  <r>
    <x v="0"/>
    <x v="9"/>
    <s v="1399/3/29"/>
    <d v="2020-06-18T00:00:00"/>
    <n v="1.51"/>
    <n v="5.3356890459363954E-2"/>
  </r>
  <r>
    <x v="0"/>
    <x v="9"/>
    <s v="1399/3/28"/>
    <d v="2020-06-17T00:00:00"/>
    <n v="1.55"/>
    <n v="5.4770318021201414E-2"/>
  </r>
  <r>
    <x v="0"/>
    <x v="9"/>
    <s v="1399/3/27"/>
    <d v="2020-06-16T00:00:00"/>
    <n v="1.43"/>
    <n v="5.053003533568904E-2"/>
  </r>
  <r>
    <x v="0"/>
    <x v="9"/>
    <s v="1399/3/26"/>
    <d v="2020-06-15T00:00:00"/>
    <n v="1.64"/>
    <n v="5.7950530035335686E-2"/>
  </r>
  <r>
    <x v="0"/>
    <x v="9"/>
    <s v="1399/3/25"/>
    <d v="2020-06-14T00:00:00"/>
    <n v="1.64"/>
    <n v="5.7950530035335686E-2"/>
  </r>
  <r>
    <x v="0"/>
    <x v="9"/>
    <s v="1399/3/24"/>
    <d v="2020-06-13T00:00:00"/>
    <n v="1.64"/>
    <n v="5.7950530035335686E-2"/>
  </r>
  <r>
    <x v="0"/>
    <x v="9"/>
    <s v="1399/3/23"/>
    <d v="2020-06-12T00:00:00"/>
    <n v="1.67"/>
    <n v="5.9010600706713774E-2"/>
  </r>
  <r>
    <x v="0"/>
    <x v="9"/>
    <s v="1399/3/22"/>
    <d v="2020-06-11T00:00:00"/>
    <n v="1.77"/>
    <n v="6.2544169611307418E-2"/>
  </r>
  <r>
    <x v="0"/>
    <x v="9"/>
    <s v="1399/3/21"/>
    <d v="2020-06-10T00:00:00"/>
    <n v="1.72"/>
    <n v="6.07773851590106E-2"/>
  </r>
  <r>
    <x v="0"/>
    <x v="9"/>
    <s v="1399/3/20"/>
    <d v="2020-06-09T00:00:00"/>
    <n v="1.68"/>
    <n v="5.9363957597173139E-2"/>
  </r>
  <r>
    <x v="0"/>
    <x v="9"/>
    <s v="1399/3/19"/>
    <d v="2020-06-08T00:00:00"/>
    <n v="1.68"/>
    <n v="5.9363957597173139E-2"/>
  </r>
  <r>
    <x v="0"/>
    <x v="9"/>
    <s v="1399/3/18"/>
    <d v="2020-06-07T00:00:00"/>
    <n v="1.68"/>
    <n v="5.9363957597173139E-2"/>
  </r>
  <r>
    <x v="0"/>
    <x v="9"/>
    <s v="1399/3/17"/>
    <d v="2020-06-06T00:00:00"/>
    <n v="1.68"/>
    <n v="5.9363957597173139E-2"/>
  </r>
  <r>
    <x v="0"/>
    <x v="9"/>
    <s v="1399/3/16"/>
    <d v="2020-06-05T00:00:00"/>
    <n v="1.8"/>
    <n v="6.3604240282685506E-2"/>
  </r>
  <r>
    <x v="0"/>
    <x v="9"/>
    <s v="1399/3/15"/>
    <d v="2020-06-04T00:00:00"/>
    <n v="1.68"/>
    <n v="5.9363957597173139E-2"/>
  </r>
  <r>
    <x v="0"/>
    <x v="9"/>
    <s v="1399/3/14"/>
    <d v="2020-06-03T00:00:00"/>
    <n v="1.84"/>
    <n v="6.5017667844522967E-2"/>
  </r>
  <r>
    <x v="0"/>
    <x v="9"/>
    <s v="1399/3/13"/>
    <d v="2020-06-02T00:00:00"/>
    <n v="1.58"/>
    <n v="5.5830388692579509E-2"/>
  </r>
  <r>
    <x v="0"/>
    <x v="9"/>
    <s v="1399/3/12"/>
    <d v="2020-06-01T00:00:00"/>
    <n v="1.59"/>
    <n v="5.6183745583038867E-2"/>
  </r>
  <r>
    <x v="0"/>
    <x v="9"/>
    <s v="1399/3/11"/>
    <d v="2020-05-31T00:00:00"/>
    <n v="1.59"/>
    <n v="5.6183745583038867E-2"/>
  </r>
  <r>
    <x v="0"/>
    <x v="9"/>
    <s v="1399/3/10"/>
    <d v="2020-05-30T00:00:00"/>
    <n v="1.59"/>
    <n v="5.6183745583038867E-2"/>
  </r>
  <r>
    <x v="0"/>
    <x v="9"/>
    <s v="1399/3/9"/>
    <d v="2020-05-29T00:00:00"/>
    <n v="1.7"/>
    <n v="6.0070671378091869E-2"/>
  </r>
  <r>
    <x v="0"/>
    <x v="9"/>
    <s v="1399/3/8"/>
    <d v="2020-05-28T00:00:00"/>
    <n v="1.79"/>
    <n v="6.3250883392226148E-2"/>
  </r>
  <r>
    <x v="0"/>
    <x v="9"/>
    <s v="1399/3/7"/>
    <d v="2020-05-27T00:00:00"/>
    <n v="1.78"/>
    <n v="6.289752650176679E-2"/>
  </r>
  <r>
    <x v="0"/>
    <x v="9"/>
    <s v="1399/3/6"/>
    <d v="2020-05-26T00:00:00"/>
    <n v="1.79"/>
    <n v="6.3250883392226148E-2"/>
  </r>
  <r>
    <x v="0"/>
    <x v="9"/>
    <s v="1399/3/5"/>
    <d v="2020-05-25T00:00:00"/>
    <n v="1.79"/>
    <n v="6.3250883392226148E-2"/>
  </r>
  <r>
    <x v="0"/>
    <x v="9"/>
    <s v="1399/3/4"/>
    <d v="2020-05-24T00:00:00"/>
    <n v="1.79"/>
    <n v="6.3250883392226148E-2"/>
  </r>
  <r>
    <x v="0"/>
    <x v="9"/>
    <s v="1399/3/3"/>
    <d v="2020-05-23T00:00:00"/>
    <n v="1.79"/>
    <n v="6.3250883392226148E-2"/>
  </r>
  <r>
    <x v="0"/>
    <x v="9"/>
    <s v="1399/3/2"/>
    <d v="2020-05-22T00:00:00"/>
    <n v="1.7"/>
    <n v="6.0070671378091869E-2"/>
  </r>
  <r>
    <x v="0"/>
    <x v="9"/>
    <s v="1399/3/1"/>
    <d v="2020-05-21T00:00:00"/>
    <n v="1.75"/>
    <n v="6.1837455830388688E-2"/>
  </r>
  <r>
    <x v="0"/>
    <x v="10"/>
    <s v="1399/2/31"/>
    <d v="2020-05-20T00:00:00"/>
    <n v="1.83"/>
    <n v="6.4664310954063609E-2"/>
  </r>
  <r>
    <x v="0"/>
    <x v="10"/>
    <s v="1399/2/30"/>
    <d v="2020-05-19T00:00:00"/>
    <n v="1.85"/>
    <n v="6.5371024734982339E-2"/>
  </r>
  <r>
    <x v="0"/>
    <x v="10"/>
    <s v="1399/2/29"/>
    <d v="2020-05-18T00:00:00"/>
    <n v="1.77"/>
    <n v="6.2544169611307418E-2"/>
  </r>
  <r>
    <x v="0"/>
    <x v="10"/>
    <s v="1399/2/26"/>
    <d v="2020-05-15T00:00:00"/>
    <n v="1.66"/>
    <n v="5.8657243816254416E-2"/>
  </r>
  <r>
    <x v="0"/>
    <x v="10"/>
    <s v="1399/2/25"/>
    <d v="2020-05-14T00:00:00"/>
    <n v="1.6"/>
    <n v="5.6537102473498232E-2"/>
  </r>
  <r>
    <x v="0"/>
    <x v="10"/>
    <s v="1399/2/24"/>
    <d v="2020-05-13T00:00:00"/>
    <n v="1.56"/>
    <n v="5.5123674911660779E-2"/>
  </r>
  <r>
    <x v="0"/>
    <x v="10"/>
    <s v="1399/2/23"/>
    <d v="2020-05-12T00:00:00"/>
    <n v="1.61"/>
    <n v="5.6890459363957598E-2"/>
  </r>
  <r>
    <x v="0"/>
    <x v="10"/>
    <s v="1399/2/22"/>
    <d v="2020-05-11T00:00:00"/>
    <n v="1.7"/>
    <n v="6.0070671378091869E-2"/>
  </r>
  <r>
    <x v="0"/>
    <x v="10"/>
    <s v="1399/2/19"/>
    <d v="2020-05-08T00:00:00"/>
    <n v="1.74"/>
    <n v="6.148409893992933E-2"/>
  </r>
  <r>
    <x v="0"/>
    <x v="10"/>
    <s v="1399/2/18"/>
    <d v="2020-05-07T00:00:00"/>
    <n v="1.84"/>
    <n v="6.5017667844522967E-2"/>
  </r>
  <r>
    <x v="0"/>
    <x v="10"/>
    <s v="1399/2/17"/>
    <d v="2020-05-06T00:00:00"/>
    <n v="1.9"/>
    <n v="6.7137809187279143E-2"/>
  </r>
  <r>
    <x v="0"/>
    <x v="10"/>
    <s v="1399/2/16"/>
    <d v="2020-05-05T00:00:00"/>
    <n v="1.93"/>
    <n v="6.8197879858657245E-2"/>
  </r>
  <r>
    <x v="0"/>
    <x v="10"/>
    <s v="1399/2/15"/>
    <d v="2020-05-04T00:00:00"/>
    <n v="1.78"/>
    <n v="6.289752650176679E-2"/>
  </r>
  <r>
    <x v="0"/>
    <x v="10"/>
    <s v="1399/2/12"/>
    <d v="2020-05-01T00:00:00"/>
    <n v="1.69"/>
    <n v="5.9717314487632504E-2"/>
  </r>
  <r>
    <x v="0"/>
    <x v="10"/>
    <s v="1399/2/11"/>
    <d v="2020-04-30T00:00:00"/>
    <n v="1.63"/>
    <n v="5.7597173144876321E-2"/>
  </r>
  <r>
    <x v="0"/>
    <x v="10"/>
    <s v="1399/2/10"/>
    <d v="2020-04-29T00:00:00"/>
    <n v="1.73"/>
    <n v="6.1130742049469965E-2"/>
  </r>
  <r>
    <x v="0"/>
    <x v="10"/>
    <s v="1399/2/9"/>
    <d v="2020-04-28T00:00:00"/>
    <n v="1.8"/>
    <n v="6.3604240282685506E-2"/>
  </r>
  <r>
    <x v="0"/>
    <x v="10"/>
    <s v="1399/2/8"/>
    <d v="2020-04-27T00:00:00"/>
    <n v="1.68"/>
    <n v="5.9363957597173139E-2"/>
  </r>
  <r>
    <x v="0"/>
    <x v="10"/>
    <s v="1399/2/5"/>
    <d v="2020-04-24T00:00:00"/>
    <n v="1.81"/>
    <n v="6.3957597173144878E-2"/>
  </r>
  <r>
    <x v="0"/>
    <x v="10"/>
    <s v="1399/2/4"/>
    <d v="2020-04-23T00:00:00"/>
    <n v="1.86"/>
    <n v="6.5724381625441697E-2"/>
  </r>
  <r>
    <x v="0"/>
    <x v="10"/>
    <s v="1399/2/3"/>
    <d v="2020-04-22T00:00:00"/>
    <n v="1.9"/>
    <n v="6.7137809187279143E-2"/>
  </r>
  <r>
    <x v="0"/>
    <x v="10"/>
    <s v="1399/2/2"/>
    <d v="2020-04-21T00:00:00"/>
    <n v="1.92"/>
    <n v="6.7844522968197873E-2"/>
  </r>
  <r>
    <x v="0"/>
    <x v="10"/>
    <s v="1399/2/1"/>
    <d v="2020-04-20T00:00:00"/>
    <n v="1.78"/>
    <n v="6.289752650176679E-2"/>
  </r>
  <r>
    <x v="0"/>
    <x v="11"/>
    <s v="1399/1/29"/>
    <d v="2020-04-17T00:00:00"/>
    <n v="1.71"/>
    <n v="6.0424028268551234E-2"/>
  </r>
  <r>
    <x v="0"/>
    <x v="11"/>
    <s v="1399/1/28"/>
    <d v="2020-04-16T00:00:00"/>
    <n v="1.59"/>
    <n v="5.6183745583038867E-2"/>
  </r>
  <r>
    <x v="0"/>
    <x v="11"/>
    <s v="1399/1/27"/>
    <d v="2020-04-15T00:00:00"/>
    <n v="1.68"/>
    <n v="5.9363957597173139E-2"/>
  </r>
  <r>
    <x v="0"/>
    <x v="11"/>
    <s v="1399/1/26"/>
    <d v="2020-04-14T00:00:00"/>
    <n v="1.76"/>
    <n v="6.2190812720848053E-2"/>
  </r>
  <r>
    <x v="0"/>
    <x v="11"/>
    <s v="1399/1/25"/>
    <d v="2020-04-13T00:00:00"/>
    <n v="1.86"/>
    <n v="6.5724381625441697E-2"/>
  </r>
  <r>
    <x v="0"/>
    <x v="11"/>
    <s v="1399/1/22"/>
    <d v="2020-04-10T00:00:00"/>
    <n v="1.74"/>
    <n v="6.148409893992933E-2"/>
  </r>
  <r>
    <x v="0"/>
    <x v="11"/>
    <s v="1399/1/21"/>
    <d v="2020-04-09T00:00:00"/>
    <n v="1.74"/>
    <n v="6.148409893992933E-2"/>
  </r>
  <r>
    <x v="0"/>
    <x v="11"/>
    <s v="1399/1/20"/>
    <d v="2020-04-08T00:00:00"/>
    <n v="1.86"/>
    <n v="6.5724381625441697E-2"/>
  </r>
  <r>
    <x v="0"/>
    <x v="11"/>
    <s v="1399/1/19"/>
    <d v="2020-04-07T00:00:00"/>
    <n v="1.83"/>
    <n v="6.4664310954063609E-2"/>
  </r>
  <r>
    <x v="0"/>
    <x v="11"/>
    <s v="1399/1/18"/>
    <d v="2020-04-06T00:00:00"/>
    <n v="1.64"/>
    <n v="5.7950530035335686E-2"/>
  </r>
  <r>
    <x v="0"/>
    <x v="11"/>
    <s v="1399/1/15"/>
    <d v="2020-04-03T00:00:00"/>
    <n v="1.5"/>
    <n v="5.3003533568904596E-2"/>
  </r>
  <r>
    <x v="0"/>
    <x v="11"/>
    <s v="1399/1/14"/>
    <d v="2020-04-02T00:00:00"/>
    <n v="1.55"/>
    <n v="5.4770318021201414E-2"/>
  </r>
  <r>
    <x v="0"/>
    <x v="11"/>
    <s v="1399/1/13"/>
    <d v="2020-04-01T00:00:00"/>
    <n v="1.69"/>
    <n v="5.9717314487632504E-2"/>
  </r>
  <r>
    <x v="0"/>
    <x v="11"/>
    <s v="1399/1/12"/>
    <d v="2020-03-31T00:00:00"/>
    <n v="1.71"/>
    <n v="6.0424028268551234E-2"/>
  </r>
  <r>
    <x v="0"/>
    <x v="11"/>
    <s v="1399/1/11"/>
    <d v="2020-03-30T00:00:00"/>
    <n v="1.65"/>
    <n v="5.8303886925795051E-2"/>
  </r>
  <r>
    <x v="0"/>
    <x v="11"/>
    <s v="1399/1/8"/>
    <d v="2020-03-27T00:00:00"/>
    <n v="1.7"/>
    <n v="6.0070671378091869E-2"/>
  </r>
  <r>
    <x v="0"/>
    <x v="11"/>
    <s v="1399/1/7"/>
    <d v="2020-03-26T00:00:00"/>
    <n v="1.73"/>
    <n v="6.1130742049469965E-2"/>
  </r>
  <r>
    <x v="0"/>
    <x v="11"/>
    <s v="1399/1/6"/>
    <d v="2020-03-25T00:00:00"/>
    <n v="1.8"/>
    <n v="6.3604240282685506E-2"/>
  </r>
  <r>
    <x v="0"/>
    <x v="11"/>
    <s v="1399/1/5"/>
    <d v="2020-03-24T00:00:00"/>
    <n v="1.73"/>
    <n v="6.1130742049469965E-2"/>
  </r>
  <r>
    <x v="0"/>
    <x v="11"/>
    <s v="1399/1/4"/>
    <d v="2020-03-23T00:00:00"/>
    <n v="1.7"/>
    <n v="6.0070671378091869E-2"/>
  </r>
  <r>
    <x v="0"/>
    <x v="11"/>
    <s v="1399/1/1"/>
    <d v="2020-03-20T00:00:00"/>
    <n v="1.76"/>
    <n v="6.2190812720848053E-2"/>
  </r>
  <r>
    <x v="1"/>
    <x v="0"/>
    <s v="1398/12/29"/>
    <d v="2020-03-19T00:00:00"/>
    <n v="1.68"/>
    <n v="5.9363957597173139E-2"/>
  </r>
  <r>
    <x v="1"/>
    <x v="0"/>
    <s v="1398/12/28"/>
    <d v="2020-03-18T00:00:00"/>
    <n v="1.73"/>
    <n v="6.1130742049469965E-2"/>
  </r>
  <r>
    <x v="1"/>
    <x v="0"/>
    <s v="1398/12/27"/>
    <d v="2020-03-17T00:00:00"/>
    <n v="1.89"/>
    <n v="6.6784452296819785E-2"/>
  </r>
  <r>
    <x v="1"/>
    <x v="0"/>
    <s v="1398/12/26"/>
    <d v="2020-03-16T00:00:00"/>
    <n v="1.89"/>
    <n v="6.6784452296819785E-2"/>
  </r>
  <r>
    <x v="1"/>
    <x v="0"/>
    <s v="1398/12/23"/>
    <d v="2020-03-13T00:00:00"/>
    <n v="1.94"/>
    <n v="6.8551236749116604E-2"/>
  </r>
  <r>
    <x v="1"/>
    <x v="0"/>
    <s v="1398/12/22"/>
    <d v="2020-03-12T00:00:00"/>
    <n v="1.82"/>
    <n v="6.4310954063604236E-2"/>
  </r>
  <r>
    <x v="1"/>
    <x v="0"/>
    <s v="1398/12/21"/>
    <d v="2020-03-11T00:00:00"/>
    <n v="1.96"/>
    <n v="6.9257950530035334E-2"/>
  </r>
  <r>
    <x v="1"/>
    <x v="0"/>
    <s v="1398/12/20"/>
    <d v="2020-03-10T00:00:00"/>
    <n v="1.91"/>
    <n v="6.7491166077738515E-2"/>
  </r>
  <r>
    <x v="1"/>
    <x v="0"/>
    <s v="1398/12/19"/>
    <d v="2020-03-09T00:00:00"/>
    <n v="1.74"/>
    <n v="6.148409893992933E-2"/>
  </r>
  <r>
    <x v="1"/>
    <x v="0"/>
    <s v="1398/12/16"/>
    <d v="2020-03-06T00:00:00"/>
    <n v="1.76"/>
    <n v="6.2190812720848053E-2"/>
  </r>
  <r>
    <x v="1"/>
    <x v="0"/>
    <s v="1398/12/15"/>
    <d v="2020-03-05T00:00:00"/>
    <n v="1.89"/>
    <n v="6.6784452296819785E-2"/>
  </r>
  <r>
    <x v="1"/>
    <x v="0"/>
    <s v="1398/12/14"/>
    <d v="2020-03-04T00:00:00"/>
    <n v="1.83"/>
    <n v="6.4664310954063609E-2"/>
  </r>
  <r>
    <x v="1"/>
    <x v="0"/>
    <s v="1398/12/13"/>
    <d v="2020-03-03T00:00:00"/>
    <n v="1.78"/>
    <n v="6.289752650176679E-2"/>
  </r>
  <r>
    <x v="1"/>
    <x v="0"/>
    <s v="1398/12/12"/>
    <d v="2020-03-02T00:00:00"/>
    <n v="1.75"/>
    <n v="6.1837455830388688E-2"/>
  </r>
  <r>
    <x v="1"/>
    <x v="0"/>
    <s v="1398/12/9"/>
    <d v="2020-02-28T00:00:00"/>
    <n v="1.79"/>
    <n v="6.3250883392226148E-2"/>
  </r>
  <r>
    <x v="1"/>
    <x v="0"/>
    <s v="1398/12/8"/>
    <d v="2020-02-27T00:00:00"/>
    <n v="1.78"/>
    <n v="6.289752650176679E-2"/>
  </r>
  <r>
    <x v="1"/>
    <x v="0"/>
    <s v="1398/12/7"/>
    <d v="2020-02-26T00:00:00"/>
    <n v="1.96"/>
    <n v="6.9257950530035334E-2"/>
  </r>
  <r>
    <x v="1"/>
    <x v="0"/>
    <s v="1398/12/6"/>
    <d v="2020-02-25T00:00:00"/>
    <n v="1.93"/>
    <n v="6.8197879858657245E-2"/>
  </r>
  <r>
    <x v="1"/>
    <x v="0"/>
    <s v="1398/12/5"/>
    <d v="2020-02-24T00:00:00"/>
    <n v="1.94"/>
    <n v="6.8551236749116604E-2"/>
  </r>
  <r>
    <x v="1"/>
    <x v="0"/>
    <s v="1398/12/2"/>
    <d v="2020-02-21T00:00:00"/>
    <n v="1.96"/>
    <n v="6.9257950530035334E-2"/>
  </r>
  <r>
    <x v="1"/>
    <x v="0"/>
    <s v="1398/12/1"/>
    <d v="2020-02-20T00:00:00"/>
    <n v="1.98"/>
    <n v="6.9964664310954064E-2"/>
  </r>
  <r>
    <x v="1"/>
    <x v="1"/>
    <s v="1398/11/30"/>
    <d v="2020-02-19T00:00:00"/>
    <n v="2.0099999999999998"/>
    <n v="7.1024734982332152E-2"/>
  </r>
  <r>
    <x v="1"/>
    <x v="1"/>
    <s v="1398/11/29"/>
    <d v="2020-02-18T00:00:00"/>
    <n v="2.04"/>
    <n v="7.2084805653710241E-2"/>
  </r>
  <r>
    <x v="1"/>
    <x v="1"/>
    <s v="1398/11/25"/>
    <d v="2020-02-14T00:00:00"/>
    <n v="1.93"/>
    <n v="6.8197879858657245E-2"/>
  </r>
  <r>
    <x v="1"/>
    <x v="1"/>
    <s v="1398/11/24"/>
    <d v="2020-02-13T00:00:00"/>
    <n v="1.95"/>
    <n v="6.8904593639575962E-2"/>
  </r>
  <r>
    <x v="1"/>
    <x v="1"/>
    <s v="1398/11/23"/>
    <d v="2020-02-12T00:00:00"/>
    <n v="1.91"/>
    <n v="6.7491166077738515E-2"/>
  </r>
  <r>
    <x v="1"/>
    <x v="1"/>
    <s v="1398/11/22"/>
    <d v="2020-02-11T00:00:00"/>
    <n v="1.85"/>
    <n v="6.5371024734982339E-2"/>
  </r>
  <r>
    <x v="1"/>
    <x v="1"/>
    <s v="1398/11/21"/>
    <d v="2020-02-10T00:00:00"/>
    <n v="1.85"/>
    <n v="6.5371024734982339E-2"/>
  </r>
  <r>
    <x v="1"/>
    <x v="1"/>
    <s v="1398/11/18"/>
    <d v="2020-02-07T00:00:00"/>
    <n v="1.93"/>
    <n v="6.8197879858657245E-2"/>
  </r>
  <r>
    <x v="1"/>
    <x v="1"/>
    <s v="1398/11/17"/>
    <d v="2020-02-06T00:00:00"/>
    <n v="1.86"/>
    <n v="6.5724381625441697E-2"/>
  </r>
  <r>
    <x v="1"/>
    <x v="1"/>
    <s v="1398/11/16"/>
    <d v="2020-02-05T00:00:00"/>
    <n v="1.89"/>
    <n v="6.6784452296819785E-2"/>
  </r>
  <r>
    <x v="1"/>
    <x v="1"/>
    <s v="1398/11/15"/>
    <d v="2020-02-04T00:00:00"/>
    <n v="1.89"/>
    <n v="6.6784452296819785E-2"/>
  </r>
  <r>
    <x v="1"/>
    <x v="1"/>
    <s v="1398/11/14"/>
    <d v="2020-02-03T00:00:00"/>
    <n v="1.9"/>
    <n v="6.7137809187279143E-2"/>
  </r>
  <r>
    <x v="1"/>
    <x v="1"/>
    <s v="1398/11/11"/>
    <d v="2020-01-31T00:00:00"/>
    <n v="1.91"/>
    <n v="6.7491166077738515E-2"/>
  </r>
  <r>
    <x v="1"/>
    <x v="1"/>
    <s v="1398/11/10"/>
    <d v="2020-01-30T00:00:00"/>
    <n v="1.94"/>
    <n v="6.8551236749116604E-2"/>
  </r>
  <r>
    <x v="1"/>
    <x v="1"/>
    <s v="1398/11/9"/>
    <d v="2020-01-29T00:00:00"/>
    <n v="1.93"/>
    <n v="6.8197879858657245E-2"/>
  </r>
  <r>
    <x v="1"/>
    <x v="1"/>
    <s v="1398/11/8"/>
    <d v="2020-01-28T00:00:00"/>
    <n v="1.96"/>
    <n v="6.9257950530035334E-2"/>
  </r>
  <r>
    <x v="1"/>
    <x v="1"/>
    <s v="1398/11/7"/>
    <d v="2020-01-27T00:00:00"/>
    <n v="2.0299999999999998"/>
    <n v="7.1731448763250868E-2"/>
  </r>
  <r>
    <x v="1"/>
    <x v="1"/>
    <s v="1398/11/4"/>
    <d v="2020-01-24T00:00:00"/>
    <n v="1.91"/>
    <n v="6.7491166077738515E-2"/>
  </r>
  <r>
    <x v="1"/>
    <x v="1"/>
    <s v="1398/11/3"/>
    <d v="2020-01-23T00:00:00"/>
    <n v="1.95"/>
    <n v="6.8904593639575962E-2"/>
  </r>
  <r>
    <x v="1"/>
    <x v="1"/>
    <s v="1398/11/2"/>
    <d v="2020-01-22T00:00:00"/>
    <n v="1.89"/>
    <n v="6.6784452296819785E-2"/>
  </r>
  <r>
    <x v="1"/>
    <x v="1"/>
    <s v="1398/11/1"/>
    <d v="2020-01-21T00:00:00"/>
    <n v="1.98"/>
    <n v="6.9964664310954064E-2"/>
  </r>
  <r>
    <x v="1"/>
    <x v="2"/>
    <s v="1398/10/27"/>
    <d v="2020-01-17T00:00:00"/>
    <n v="2.0699999999999998"/>
    <n v="7.3144876325088329E-2"/>
  </r>
  <r>
    <x v="1"/>
    <x v="2"/>
    <s v="1398/10/26"/>
    <d v="2020-01-16T00:00:00"/>
    <n v="2.06"/>
    <n v="7.2791519434628971E-2"/>
  </r>
  <r>
    <x v="1"/>
    <x v="2"/>
    <s v="1398/10/25"/>
    <d v="2020-01-15T00:00:00"/>
    <n v="2.0099999999999998"/>
    <n v="7.1024734982332152E-2"/>
  </r>
  <r>
    <x v="1"/>
    <x v="2"/>
    <s v="1398/10/24"/>
    <d v="2020-01-14T00:00:00"/>
    <n v="2.15"/>
    <n v="7.5971731448763249E-2"/>
  </r>
  <r>
    <x v="1"/>
    <x v="2"/>
    <s v="1398/10/23"/>
    <d v="2020-01-13T00:00:00"/>
    <n v="2.0299999999999998"/>
    <n v="7.1731448763250868E-2"/>
  </r>
  <r>
    <x v="1"/>
    <x v="2"/>
    <s v="1398/10/20"/>
    <d v="2020-01-10T00:00:00"/>
    <n v="2.0499999999999998"/>
    <n v="7.2438162544169599E-2"/>
  </r>
  <r>
    <x v="1"/>
    <x v="2"/>
    <s v="1398/10/19"/>
    <d v="2020-01-09T00:00:00"/>
    <n v="2.09"/>
    <n v="7.3851590106007059E-2"/>
  </r>
  <r>
    <x v="1"/>
    <x v="2"/>
    <s v="1398/10/18"/>
    <d v="2020-01-08T00:00:00"/>
    <n v="2.09"/>
    <n v="7.3851590106007059E-2"/>
  </r>
  <r>
    <x v="1"/>
    <x v="2"/>
    <s v="1398/10/17"/>
    <d v="2020-01-07T00:00:00"/>
    <n v="2.17"/>
    <n v="7.667844522968198E-2"/>
  </r>
  <r>
    <x v="1"/>
    <x v="2"/>
    <s v="1398/10/16"/>
    <d v="2020-01-06T00:00:00"/>
    <n v="2.1"/>
    <n v="7.4204946996466431E-2"/>
  </r>
  <r>
    <x v="1"/>
    <x v="2"/>
    <s v="1398/10/13"/>
    <d v="2020-01-03T00:00:00"/>
    <n v="2.06"/>
    <n v="7.2791519434628971E-2"/>
  </r>
  <r>
    <x v="1"/>
    <x v="2"/>
    <s v="1398/10/12"/>
    <d v="2020-01-02T00:00:00"/>
    <n v="2.0499999999999998"/>
    <n v="7.2438162544169599E-2"/>
  </r>
  <r>
    <x v="1"/>
    <x v="2"/>
    <s v="1398/10/10"/>
    <d v="2019-12-31T00:00:00"/>
    <n v="2.09"/>
    <n v="7.3851590106007059E-2"/>
  </r>
  <r>
    <x v="1"/>
    <x v="2"/>
    <s v="1398/10/9"/>
    <d v="2019-12-30T00:00:00"/>
    <n v="2.06"/>
    <n v="7.2791519434628971E-2"/>
  </r>
  <r>
    <x v="1"/>
    <x v="2"/>
    <s v="1398/10/6"/>
    <d v="2019-12-27T00:00:00"/>
    <n v="1.75"/>
    <n v="6.1837455830388688E-2"/>
  </r>
  <r>
    <x v="1"/>
    <x v="2"/>
    <s v="1398/10/5"/>
    <d v="2019-12-26T00:00:00"/>
    <n v="2.09"/>
    <n v="7.3851590106007059E-2"/>
  </r>
  <r>
    <x v="1"/>
    <x v="2"/>
    <s v="1398/10/3"/>
    <d v="2019-12-24T00:00:00"/>
    <n v="2.11"/>
    <n v="7.4558303886925789E-2"/>
  </r>
  <r>
    <x v="1"/>
    <x v="2"/>
    <s v="1398/10/2"/>
    <d v="2019-12-23T00:00:00"/>
    <n v="2.17"/>
    <n v="7.667844522968198E-2"/>
  </r>
  <r>
    <x v="1"/>
    <x v="3"/>
    <s v="1398/9/29"/>
    <d v="2019-12-20T00:00:00"/>
    <n v="2.27"/>
    <n v="8.0212014134275617E-2"/>
  </r>
  <r>
    <x v="1"/>
    <x v="3"/>
    <s v="1398/9/28"/>
    <d v="2019-12-19T00:00:00"/>
    <n v="2.21"/>
    <n v="7.8091872791519426E-2"/>
  </r>
  <r>
    <x v="1"/>
    <x v="3"/>
    <s v="1398/9/27"/>
    <d v="2019-12-18T00:00:00"/>
    <n v="2.2599999999999998"/>
    <n v="7.9858657243816245E-2"/>
  </r>
  <r>
    <x v="1"/>
    <x v="3"/>
    <s v="1398/9/26"/>
    <d v="2019-12-17T00:00:00"/>
    <n v="2.2999999999999998"/>
    <n v="8.1272084805653705E-2"/>
  </r>
  <r>
    <x v="1"/>
    <x v="3"/>
    <s v="1398/9/25"/>
    <d v="2019-12-16T00:00:00"/>
    <n v="2.34"/>
    <n v="8.2685512367491165E-2"/>
  </r>
  <r>
    <x v="1"/>
    <x v="3"/>
    <s v="1398/9/22"/>
    <d v="2019-12-13T00:00:00"/>
    <n v="2.2799999999999998"/>
    <n v="8.0565371024734975E-2"/>
  </r>
  <r>
    <x v="1"/>
    <x v="3"/>
    <s v="1398/9/21"/>
    <d v="2019-12-12T00:00:00"/>
    <n v="2.2799999999999998"/>
    <n v="8.0565371024734975E-2"/>
  </r>
  <r>
    <x v="1"/>
    <x v="3"/>
    <s v="1398/9/20"/>
    <d v="2019-12-11T00:00:00"/>
    <n v="2.2799999999999998"/>
    <n v="8.0565371024734975E-2"/>
  </r>
  <r>
    <x v="1"/>
    <x v="3"/>
    <s v="1398/9/19"/>
    <d v="2019-12-10T00:00:00"/>
    <n v="2.1800000000000002"/>
    <n v="7.7031802120141352E-2"/>
  </r>
  <r>
    <x v="1"/>
    <x v="3"/>
    <s v="1398/9/18"/>
    <d v="2019-12-09T00:00:00"/>
    <n v="2.17"/>
    <n v="7.667844522968198E-2"/>
  </r>
  <r>
    <x v="1"/>
    <x v="3"/>
    <s v="1398/9/15"/>
    <d v="2019-12-06T00:00:00"/>
    <n v="2.31"/>
    <n v="8.1625441696113077E-2"/>
  </r>
  <r>
    <x v="1"/>
    <x v="3"/>
    <s v="1398/9/14"/>
    <d v="2019-12-05T00:00:00"/>
    <n v="2.42"/>
    <n v="8.5512367491166072E-2"/>
  </r>
  <r>
    <x v="1"/>
    <x v="3"/>
    <s v="1398/9/13"/>
    <d v="2019-12-04T00:00:00"/>
    <n v="2.4300000000000002"/>
    <n v="8.5865724381625444E-2"/>
  </r>
  <r>
    <x v="1"/>
    <x v="3"/>
    <s v="1398/9/12"/>
    <d v="2019-12-03T00:00:00"/>
    <n v="2.42"/>
    <n v="8.5512367491166072E-2"/>
  </r>
  <r>
    <x v="1"/>
    <x v="3"/>
    <s v="1398/9/11"/>
    <d v="2019-12-02T00:00:00"/>
    <n v="2.29"/>
    <n v="8.0918727915194347E-2"/>
  </r>
  <r>
    <x v="1"/>
    <x v="3"/>
    <s v="1398/9/6"/>
    <d v="2019-11-27T00:00:00"/>
    <n v="2.46"/>
    <n v="8.6925795053003532E-2"/>
  </r>
  <r>
    <x v="1"/>
    <x v="3"/>
    <s v="1398/9/5"/>
    <d v="2019-11-26T00:00:00"/>
    <n v="2.5099999999999998"/>
    <n v="8.8692579505300337E-2"/>
  </r>
  <r>
    <x v="1"/>
    <x v="3"/>
    <s v="1398/9/4"/>
    <d v="2019-11-25T00:00:00"/>
    <n v="2.5099999999999998"/>
    <n v="8.8692579505300337E-2"/>
  </r>
  <r>
    <x v="1"/>
    <x v="3"/>
    <s v="1398/9/1"/>
    <d v="2019-11-22T00:00:00"/>
    <n v="2.62"/>
    <n v="9.257950530035336E-2"/>
  </r>
  <r>
    <x v="1"/>
    <x v="4"/>
    <s v="1398/8/30"/>
    <d v="2019-11-21T00:00:00"/>
    <n v="2.5299999999999998"/>
    <n v="8.9399293286219067E-2"/>
  </r>
  <r>
    <x v="1"/>
    <x v="4"/>
    <s v="1398/8/29"/>
    <d v="2019-11-20T00:00:00"/>
    <n v="2.56"/>
    <n v="9.0459363957597169E-2"/>
  </r>
  <r>
    <x v="1"/>
    <x v="4"/>
    <s v="1398/8/28"/>
    <d v="2019-11-19T00:00:00"/>
    <n v="2.5299999999999998"/>
    <n v="8.9399293286219067E-2"/>
  </r>
  <r>
    <x v="1"/>
    <x v="4"/>
    <s v="1398/8/27"/>
    <d v="2019-11-18T00:00:00"/>
    <n v="2.64"/>
    <n v="9.328621908127209E-2"/>
  </r>
  <r>
    <x v="1"/>
    <x v="4"/>
    <s v="1398/8/24"/>
    <d v="2019-11-15T00:00:00"/>
    <n v="2.7"/>
    <n v="9.5406360424028266E-2"/>
  </r>
  <r>
    <x v="1"/>
    <x v="4"/>
    <s v="1398/8/23"/>
    <d v="2019-11-14T00:00:00"/>
    <n v="2.68"/>
    <n v="9.469964664310955E-2"/>
  </r>
  <r>
    <x v="1"/>
    <x v="4"/>
    <s v="1398/8/22"/>
    <d v="2019-11-13T00:00:00"/>
    <n v="2.66"/>
    <n v="9.399293286219082E-2"/>
  </r>
  <r>
    <x v="1"/>
    <x v="4"/>
    <s v="1398/8/21"/>
    <d v="2019-11-12T00:00:00"/>
    <n v="2.72"/>
    <n v="9.6113074204946997E-2"/>
  </r>
  <r>
    <x v="1"/>
    <x v="4"/>
    <s v="1398/8/20"/>
    <d v="2019-11-11T00:00:00"/>
    <n v="2.87"/>
    <n v="0.10141342756183745"/>
  </r>
  <r>
    <x v="1"/>
    <x v="4"/>
    <s v="1398/8/17"/>
    <d v="2019-11-08T00:00:00"/>
    <n v="2.87"/>
    <n v="0.10141342756183745"/>
  </r>
  <r>
    <x v="1"/>
    <x v="4"/>
    <s v="1398/8/16"/>
    <d v="2019-11-07T00:00:00"/>
    <n v="2.84"/>
    <n v="0.10035335689045935"/>
  </r>
  <r>
    <x v="1"/>
    <x v="4"/>
    <s v="1398/8/15"/>
    <d v="2019-11-06T00:00:00"/>
    <n v="2.82"/>
    <n v="9.9646643109540634E-2"/>
  </r>
  <r>
    <x v="1"/>
    <x v="4"/>
    <s v="1398/8/14"/>
    <d v="2019-11-05T00:00:00"/>
    <n v="2.77"/>
    <n v="9.7879858657243815E-2"/>
  </r>
  <r>
    <x v="1"/>
    <x v="4"/>
    <s v="1398/8/13"/>
    <d v="2019-11-04T00:00:00"/>
    <n v="2.77"/>
    <n v="9.7879858657243815E-2"/>
  </r>
  <r>
    <x v="1"/>
    <x v="4"/>
    <s v="1398/8/10"/>
    <d v="2019-11-01T00:00:00"/>
    <n v="2.54"/>
    <n v="8.9752650176678439E-2"/>
  </r>
  <r>
    <x v="1"/>
    <x v="4"/>
    <s v="1398/8/9"/>
    <d v="2019-10-31T00:00:00"/>
    <n v="2.73"/>
    <n v="9.6466431095406355E-2"/>
  </r>
  <r>
    <x v="1"/>
    <x v="4"/>
    <s v="1398/8/8"/>
    <d v="2019-10-30T00:00:00"/>
    <n v="2.71"/>
    <n v="9.5759717314487625E-2"/>
  </r>
  <r>
    <x v="1"/>
    <x v="4"/>
    <s v="1398/8/7"/>
    <d v="2019-10-29T00:00:00"/>
    <n v="2.61"/>
    <n v="9.2226148409893988E-2"/>
  </r>
  <r>
    <x v="1"/>
    <x v="4"/>
    <s v="1398/8/6"/>
    <d v="2019-10-28T00:00:00"/>
    <n v="2.4900000000000002"/>
    <n v="8.7985865724381634E-2"/>
  </r>
  <r>
    <x v="1"/>
    <x v="4"/>
    <s v="1398/8/3"/>
    <d v="2019-10-25T00:00:00"/>
    <n v="2.2599999999999998"/>
    <n v="7.9858657243816245E-2"/>
  </r>
  <r>
    <x v="1"/>
    <x v="4"/>
    <s v="1398/8/2"/>
    <d v="2019-10-24T00:00:00"/>
    <n v="2.33"/>
    <n v="8.2332155477031807E-2"/>
  </r>
  <r>
    <x v="1"/>
    <x v="4"/>
    <s v="1398/8/1"/>
    <d v="2019-10-23T00:00:00"/>
    <n v="2.34"/>
    <n v="8.2685512367491165E-2"/>
  </r>
  <r>
    <x v="1"/>
    <x v="5"/>
    <s v="1398/7/30"/>
    <d v="2019-10-22T00:00:00"/>
    <n v="2.21"/>
    <n v="7.8091872791519426E-2"/>
  </r>
  <r>
    <x v="1"/>
    <x v="5"/>
    <s v="1398/7/29"/>
    <d v="2019-10-21T00:00:00"/>
    <n v="2.13"/>
    <n v="7.5265017667844519E-2"/>
  </r>
  <r>
    <x v="1"/>
    <x v="5"/>
    <s v="1398/7/26"/>
    <d v="2019-10-18T00:00:00"/>
    <n v="2.08"/>
    <n v="7.3498233215547701E-2"/>
  </r>
  <r>
    <x v="1"/>
    <x v="5"/>
    <s v="1398/7/25"/>
    <d v="2019-10-17T00:00:00"/>
    <n v="2.29"/>
    <n v="8.0918727915194347E-2"/>
  </r>
  <r>
    <x v="1"/>
    <x v="5"/>
    <s v="1398/7/24"/>
    <d v="2019-10-16T00:00:00"/>
    <n v="2.44"/>
    <n v="8.6219081272084802E-2"/>
  </r>
  <r>
    <x v="1"/>
    <x v="5"/>
    <s v="1398/7/23"/>
    <d v="2019-10-15T00:00:00"/>
    <n v="2.29"/>
    <n v="8.0918727915194347E-2"/>
  </r>
  <r>
    <x v="1"/>
    <x v="5"/>
    <s v="1398/7/22"/>
    <d v="2019-10-14T00:00:00"/>
    <n v="2.13"/>
    <n v="7.5265017667844519E-2"/>
  </r>
  <r>
    <x v="1"/>
    <x v="5"/>
    <s v="1398/7/19"/>
    <d v="2019-10-11T00:00:00"/>
    <n v="2.13"/>
    <n v="7.5265017667844519E-2"/>
  </r>
  <r>
    <x v="1"/>
    <x v="5"/>
    <s v="1398/7/18"/>
    <d v="2019-10-10T00:00:00"/>
    <n v="2.2599999999999998"/>
    <n v="7.9858657243816245E-2"/>
  </r>
  <r>
    <x v="1"/>
    <x v="5"/>
    <s v="1398/7/17"/>
    <d v="2019-10-09T00:00:00"/>
    <n v="2.2599999999999998"/>
    <n v="7.9858657243816245E-2"/>
  </r>
  <r>
    <x v="1"/>
    <x v="5"/>
    <s v="1398/7/16"/>
    <d v="2019-10-08T00:00:00"/>
    <n v="2.29"/>
    <n v="8.0918727915194347E-2"/>
  </r>
  <r>
    <x v="1"/>
    <x v="5"/>
    <s v="1398/7/15"/>
    <d v="2019-10-07T00:00:00"/>
    <n v="2.36"/>
    <n v="8.3392226148409881E-2"/>
  </r>
  <r>
    <x v="1"/>
    <x v="5"/>
    <s v="1398/7/12"/>
    <d v="2019-10-04T00:00:00"/>
    <n v="2.25"/>
    <n v="7.9505300353356886E-2"/>
  </r>
  <r>
    <x v="1"/>
    <x v="5"/>
    <s v="1398/7/11"/>
    <d v="2019-10-03T00:00:00"/>
    <n v="2.31"/>
    <n v="8.1625441696113077E-2"/>
  </r>
  <r>
    <x v="1"/>
    <x v="5"/>
    <s v="1398/7/10"/>
    <d v="2019-10-02T00:00:00"/>
    <n v="2.36"/>
    <n v="8.3392226148409881E-2"/>
  </r>
  <r>
    <x v="1"/>
    <x v="5"/>
    <s v="1398/7/9"/>
    <d v="2019-10-01T00:00:00"/>
    <n v="2.36"/>
    <n v="8.3392226148409881E-2"/>
  </r>
  <r>
    <x v="1"/>
    <x v="5"/>
    <s v="1398/7/8"/>
    <d v="2019-09-30T00:00:00"/>
    <n v="2.37"/>
    <n v="8.3745583038869253E-2"/>
  </r>
  <r>
    <x v="1"/>
    <x v="5"/>
    <s v="1398/7/5"/>
    <d v="2019-09-27T00:00:00"/>
    <n v="2.41"/>
    <n v="8.5159010600706714E-2"/>
  </r>
  <r>
    <x v="1"/>
    <x v="5"/>
    <s v="1398/7/4"/>
    <d v="2019-09-26T00:00:00"/>
    <n v="2.57"/>
    <n v="9.0812720848056527E-2"/>
  </r>
  <r>
    <x v="1"/>
    <x v="5"/>
    <s v="1398/7/3"/>
    <d v="2019-09-25T00:00:00"/>
    <n v="2.54"/>
    <n v="8.9752650176678439E-2"/>
  </r>
  <r>
    <x v="1"/>
    <x v="5"/>
    <s v="1398/7/2"/>
    <d v="2019-09-24T00:00:00"/>
    <n v="2.5499999999999998"/>
    <n v="9.0106007067137797E-2"/>
  </r>
  <r>
    <x v="1"/>
    <x v="5"/>
    <s v="1398/7/1"/>
    <d v="2019-09-23T00:00:00"/>
    <n v="2.5499999999999998"/>
    <n v="9.0106007067137797E-2"/>
  </r>
  <r>
    <x v="1"/>
    <x v="6"/>
    <s v="1398/6/29"/>
    <d v="2019-09-20T00:00:00"/>
    <n v="2.34"/>
    <n v="8.2685512367491165E-2"/>
  </r>
  <r>
    <x v="1"/>
    <x v="6"/>
    <s v="1398/6/28"/>
    <d v="2019-09-19T00:00:00"/>
    <n v="2.65"/>
    <n v="9.3639575971731448E-2"/>
  </r>
  <r>
    <x v="1"/>
    <x v="6"/>
    <s v="1398/6/27"/>
    <d v="2019-09-18T00:00:00"/>
    <n v="2.72"/>
    <n v="9.6113074204946997E-2"/>
  </r>
  <r>
    <x v="1"/>
    <x v="6"/>
    <s v="1398/6/26"/>
    <d v="2019-09-17T00:00:00"/>
    <n v="2.7"/>
    <n v="9.5406360424028266E-2"/>
  </r>
  <r>
    <x v="1"/>
    <x v="6"/>
    <s v="1398/6/25"/>
    <d v="2019-09-16T00:00:00"/>
    <n v="2.75"/>
    <n v="9.7173144876325085E-2"/>
  </r>
  <r>
    <x v="1"/>
    <x v="6"/>
    <s v="1398/6/22"/>
    <d v="2019-09-13T00:00:00"/>
    <n v="2.61"/>
    <n v="9.2226148409893988E-2"/>
  </r>
  <r>
    <x v="1"/>
    <x v="6"/>
    <s v="1398/6/21"/>
    <d v="2019-09-12T00:00:00"/>
    <n v="2.62"/>
    <n v="9.257950530035336E-2"/>
  </r>
  <r>
    <x v="1"/>
    <x v="6"/>
    <s v="1398/6/20"/>
    <d v="2019-09-11T00:00:00"/>
    <n v="2.63"/>
    <n v="9.2932862190812718E-2"/>
  </r>
  <r>
    <x v="1"/>
    <x v="6"/>
    <s v="1398/6/19"/>
    <d v="2019-09-10T00:00:00"/>
    <n v="2.67"/>
    <n v="9.4346289752650178E-2"/>
  </r>
  <r>
    <x v="1"/>
    <x v="6"/>
    <s v="1398/6/18"/>
    <d v="2019-09-09T00:00:00"/>
    <n v="2.65"/>
    <n v="9.3639575971731448E-2"/>
  </r>
  <r>
    <x v="1"/>
    <x v="6"/>
    <s v="1398/6/15"/>
    <d v="2019-09-06T00:00:00"/>
    <n v="2.4900000000000002"/>
    <n v="8.7985865724381634E-2"/>
  </r>
  <r>
    <x v="1"/>
    <x v="6"/>
    <s v="1398/6/14"/>
    <d v="2019-09-05T00:00:00"/>
    <n v="2.4900000000000002"/>
    <n v="8.7985865724381634E-2"/>
  </r>
  <r>
    <x v="1"/>
    <x v="6"/>
    <s v="1398/6/13"/>
    <d v="2019-09-04T00:00:00"/>
    <n v="2.48"/>
    <n v="8.7632508833922262E-2"/>
  </r>
  <r>
    <x v="1"/>
    <x v="6"/>
    <s v="1398/6/12"/>
    <d v="2019-09-03T00:00:00"/>
    <n v="2.39"/>
    <n v="8.4452296819787984E-2"/>
  </r>
  <r>
    <x v="1"/>
    <x v="6"/>
    <s v="1398/6/8"/>
    <d v="2019-08-30T00:00:00"/>
    <n v="2.33"/>
    <n v="8.2332155477031807E-2"/>
  </r>
  <r>
    <x v="1"/>
    <x v="6"/>
    <s v="1398/6/7"/>
    <d v="2019-08-29T00:00:00"/>
    <n v="2.36"/>
    <n v="8.3392226148409881E-2"/>
  </r>
  <r>
    <x v="1"/>
    <x v="6"/>
    <s v="1398/6/6"/>
    <d v="2019-08-28T00:00:00"/>
    <n v="2.2400000000000002"/>
    <n v="7.9151943462897528E-2"/>
  </r>
  <r>
    <x v="1"/>
    <x v="6"/>
    <s v="1398/6/5"/>
    <d v="2019-08-27T00:00:00"/>
    <n v="2.2400000000000002"/>
    <n v="7.9151943462897528E-2"/>
  </r>
  <r>
    <x v="1"/>
    <x v="6"/>
    <s v="1398/6/4"/>
    <d v="2019-08-26T00:00:00"/>
    <n v="2.23"/>
    <n v="7.8798586572438156E-2"/>
  </r>
  <r>
    <x v="1"/>
    <x v="6"/>
    <s v="1398/6/1"/>
    <d v="2019-08-23T00:00:00"/>
    <n v="2.15"/>
    <n v="7.5971731448763249E-2"/>
  </r>
  <r>
    <x v="1"/>
    <x v="7"/>
    <s v="1398/5/31"/>
    <d v="2019-08-22T00:00:00"/>
    <n v="2.2799999999999998"/>
    <n v="8.0565371024734975E-2"/>
  </r>
  <r>
    <x v="1"/>
    <x v="7"/>
    <s v="1398/5/30"/>
    <d v="2019-08-21T00:00:00"/>
    <n v="2.31"/>
    <n v="8.1625441696113077E-2"/>
  </r>
  <r>
    <x v="1"/>
    <x v="7"/>
    <s v="1398/5/29"/>
    <d v="2019-08-20T00:00:00"/>
    <n v="2.35"/>
    <n v="8.3038869257950537E-2"/>
  </r>
  <r>
    <x v="1"/>
    <x v="7"/>
    <s v="1398/5/28"/>
    <d v="2019-08-19T00:00:00"/>
    <n v="2.2599999999999998"/>
    <n v="7.9858657243816245E-2"/>
  </r>
  <r>
    <x v="1"/>
    <x v="7"/>
    <s v="1398/5/25"/>
    <d v="2019-08-16T00:00:00"/>
    <n v="2.2000000000000002"/>
    <n v="7.7738515901060082E-2"/>
  </r>
  <r>
    <x v="1"/>
    <x v="7"/>
    <s v="1398/5/24"/>
    <d v="2019-08-15T00:00:00"/>
    <n v="2.19"/>
    <n v="7.738515901060071E-2"/>
  </r>
  <r>
    <x v="1"/>
    <x v="7"/>
    <s v="1398/5/23"/>
    <d v="2019-08-14T00:00:00"/>
    <n v="2.2200000000000002"/>
    <n v="7.8445229681978798E-2"/>
  </r>
  <r>
    <x v="1"/>
    <x v="7"/>
    <s v="1398/5/22"/>
    <d v="2019-08-13T00:00:00"/>
    <n v="2.2400000000000002"/>
    <n v="7.9151943462897528E-2"/>
  </r>
  <r>
    <x v="1"/>
    <x v="7"/>
    <s v="1398/5/21"/>
    <d v="2019-08-12T00:00:00"/>
    <n v="2.21"/>
    <n v="7.8091872791519426E-2"/>
  </r>
  <r>
    <x v="1"/>
    <x v="7"/>
    <s v="1398/5/18"/>
    <d v="2019-08-09T00:00:00"/>
    <n v="2.09"/>
    <n v="7.3851590106007059E-2"/>
  </r>
  <r>
    <x v="1"/>
    <x v="7"/>
    <s v="1398/5/17"/>
    <d v="2019-08-08T00:00:00"/>
    <n v="2.13"/>
    <n v="7.5265017667844519E-2"/>
  </r>
  <r>
    <x v="1"/>
    <x v="7"/>
    <s v="1398/5/16"/>
    <d v="2019-08-07T00:00:00"/>
    <n v="2.1800000000000002"/>
    <n v="7.7031802120141352E-2"/>
  </r>
  <r>
    <x v="1"/>
    <x v="7"/>
    <s v="1398/5/15"/>
    <d v="2019-08-06T00:00:00"/>
    <n v="2.15"/>
    <n v="7.5971731448763249E-2"/>
  </r>
  <r>
    <x v="1"/>
    <x v="7"/>
    <s v="1398/5/14"/>
    <d v="2019-08-05T00:00:00"/>
    <n v="2.02"/>
    <n v="7.1378091872791524E-2"/>
  </r>
  <r>
    <x v="1"/>
    <x v="7"/>
    <s v="1398/5/11"/>
    <d v="2019-08-02T00:00:00"/>
    <n v="2.12"/>
    <n v="7.4911660777385161E-2"/>
  </r>
  <r>
    <x v="1"/>
    <x v="7"/>
    <s v="1398/5/10"/>
    <d v="2019-08-01T00:00:00"/>
    <n v="2.36"/>
    <n v="8.3392226148409881E-2"/>
  </r>
  <r>
    <x v="1"/>
    <x v="7"/>
    <s v="1398/5/9"/>
    <d v="2019-07-31T00:00:00"/>
    <n v="2.2799999999999998"/>
    <n v="8.0565371024734975E-2"/>
  </r>
  <r>
    <x v="1"/>
    <x v="7"/>
    <s v="1398/5/8"/>
    <d v="2019-07-30T00:00:00"/>
    <n v="2.2200000000000002"/>
    <n v="7.8445229681978798E-2"/>
  </r>
  <r>
    <x v="1"/>
    <x v="7"/>
    <s v="1398/5/7"/>
    <d v="2019-07-29T00:00:00"/>
    <n v="2.23"/>
    <n v="7.8798586572438156E-2"/>
  </r>
  <r>
    <x v="1"/>
    <x v="7"/>
    <s v="1398/5/4"/>
    <d v="2019-07-26T00:00:00"/>
    <n v="2.23"/>
    <n v="7.8798586572438156E-2"/>
  </r>
  <r>
    <x v="1"/>
    <x v="7"/>
    <s v="1398/5/3"/>
    <d v="2019-07-25T00:00:00"/>
    <n v="2.2599999999999998"/>
    <n v="7.9858657243816245E-2"/>
  </r>
  <r>
    <x v="1"/>
    <x v="7"/>
    <s v="1398/5/2"/>
    <d v="2019-07-24T00:00:00"/>
    <n v="2.33"/>
    <n v="8.2332155477031807E-2"/>
  </r>
  <r>
    <x v="1"/>
    <x v="7"/>
    <s v="1398/5/1"/>
    <d v="2019-07-23T00:00:00"/>
    <n v="2.34"/>
    <n v="8.2685512367491165E-2"/>
  </r>
  <r>
    <x v="1"/>
    <x v="8"/>
    <s v="1398/4/31"/>
    <d v="2019-07-22T00:00:00"/>
    <n v="2.33"/>
    <n v="8.2332155477031807E-2"/>
  </r>
  <r>
    <x v="1"/>
    <x v="8"/>
    <s v="1398/4/28"/>
    <d v="2019-07-19T00:00:00"/>
    <n v="2.2999999999999998"/>
    <n v="8.1272084805653705E-2"/>
  </r>
  <r>
    <x v="1"/>
    <x v="8"/>
    <s v="1398/4/27"/>
    <d v="2019-07-18T00:00:00"/>
    <n v="2.38"/>
    <n v="8.4098939929328612E-2"/>
  </r>
  <r>
    <x v="1"/>
    <x v="8"/>
    <s v="1398/4/26"/>
    <d v="2019-07-17T00:00:00"/>
    <n v="2.44"/>
    <n v="8.6219081272084802E-2"/>
  </r>
  <r>
    <x v="1"/>
    <x v="8"/>
    <s v="1398/4/25"/>
    <d v="2019-07-16T00:00:00"/>
    <n v="2.5299999999999998"/>
    <n v="8.9399293286219067E-2"/>
  </r>
  <r>
    <x v="1"/>
    <x v="8"/>
    <s v="1398/4/24"/>
    <d v="2019-07-15T00:00:00"/>
    <n v="2.5299999999999998"/>
    <n v="8.9399293286219067E-2"/>
  </r>
  <r>
    <x v="1"/>
    <x v="8"/>
    <s v="1398/4/21"/>
    <d v="2019-07-12T00:00:00"/>
    <n v="2.54"/>
    <n v="8.9752650176678439E-2"/>
  </r>
  <r>
    <x v="1"/>
    <x v="8"/>
    <s v="1398/4/20"/>
    <d v="2019-07-11T00:00:00"/>
    <n v="2.54"/>
    <n v="8.9752650176678439E-2"/>
  </r>
  <r>
    <x v="1"/>
    <x v="8"/>
    <s v="1398/4/19"/>
    <d v="2019-07-10T00:00:00"/>
    <n v="2.4900000000000002"/>
    <n v="8.7985865724381634E-2"/>
  </r>
  <r>
    <x v="1"/>
    <x v="8"/>
    <s v="1398/4/18"/>
    <d v="2019-07-09T00:00:00"/>
    <n v="2.41"/>
    <n v="8.5159010600706714E-2"/>
  </r>
  <r>
    <x v="1"/>
    <x v="8"/>
    <s v="1398/4/17"/>
    <d v="2019-07-08T00:00:00"/>
    <n v="2.39"/>
    <n v="8.4452296819787984E-2"/>
  </r>
  <r>
    <x v="1"/>
    <x v="8"/>
    <s v="1398/4/17"/>
    <d v="2019-07-08T00:00:00"/>
    <n v="2.39"/>
    <n v="8.4452296819787984E-2"/>
  </r>
  <r>
    <x v="1"/>
    <x v="8"/>
    <s v="1398/4/12"/>
    <d v="2019-07-03T00:00:00"/>
    <n v="2.29"/>
    <n v="8.0918727915194347E-2"/>
  </r>
  <r>
    <x v="1"/>
    <x v="8"/>
    <s v="1398/4/11"/>
    <d v="2019-07-02T00:00:00"/>
    <n v="2.2999999999999998"/>
    <n v="8.1272084805653705E-2"/>
  </r>
  <r>
    <x v="1"/>
    <x v="8"/>
    <s v="1398/4/10"/>
    <d v="2019-07-01T00:00:00"/>
    <n v="2.33"/>
    <n v="8.2332155477031807E-2"/>
  </r>
  <r>
    <x v="1"/>
    <x v="8"/>
    <s v="1398/4/7"/>
    <d v="2019-06-28T00:00:00"/>
    <n v="2.42"/>
    <n v="8.5512367491166072E-2"/>
  </r>
  <r>
    <x v="1"/>
    <x v="8"/>
    <s v="1398/4/6"/>
    <d v="2019-06-27T00:00:00"/>
    <n v="2.3199999999999998"/>
    <n v="8.1978798586572435E-2"/>
  </r>
  <r>
    <x v="1"/>
    <x v="8"/>
    <s v="1398/4/5"/>
    <d v="2019-06-26T00:00:00"/>
    <n v="2.34"/>
    <n v="8.2685512367491165E-2"/>
  </r>
  <r>
    <x v="1"/>
    <x v="8"/>
    <s v="1398/4/4"/>
    <d v="2019-06-25T00:00:00"/>
    <n v="2.31"/>
    <n v="8.1625441696113077E-2"/>
  </r>
  <r>
    <x v="1"/>
    <x v="8"/>
    <s v="1398/4/3"/>
    <d v="2019-06-24T00:00:00"/>
    <n v="2.31"/>
    <n v="8.1625441696113077E-2"/>
  </r>
  <r>
    <x v="1"/>
    <x v="9"/>
    <s v="1398/3/31"/>
    <d v="2019-06-21T00:00:00"/>
    <n v="2.27"/>
    <n v="8.0212014134275617E-2"/>
  </r>
  <r>
    <x v="1"/>
    <x v="9"/>
    <s v="1398/3/30"/>
    <d v="2019-06-20T00:00:00"/>
    <n v="2.38"/>
    <n v="8.4098939929328612E-2"/>
  </r>
  <r>
    <x v="1"/>
    <x v="9"/>
    <s v="1398/3/29"/>
    <d v="2019-06-19T00:00:00"/>
    <n v="2.4300000000000002"/>
    <n v="8.5865724381625444E-2"/>
  </r>
  <r>
    <x v="1"/>
    <x v="9"/>
    <s v="1398/3/28"/>
    <d v="2019-06-18T00:00:00"/>
    <n v="2.44"/>
    <n v="8.6219081272084802E-2"/>
  </r>
  <r>
    <x v="1"/>
    <x v="9"/>
    <s v="1398/3/27"/>
    <d v="2019-06-17T00:00:00"/>
    <n v="2.46"/>
    <n v="8.6925795053003532E-2"/>
  </r>
  <r>
    <x v="1"/>
    <x v="9"/>
    <s v="1398/3/24"/>
    <d v="2019-06-14T00:00:00"/>
    <n v="2.37"/>
    <n v="8.3745583038869253E-2"/>
  </r>
  <r>
    <x v="1"/>
    <x v="9"/>
    <s v="1398/3/23"/>
    <d v="2019-06-13T00:00:00"/>
    <n v="2.4300000000000002"/>
    <n v="8.5865724381625444E-2"/>
  </r>
  <r>
    <x v="1"/>
    <x v="9"/>
    <s v="1398/3/22"/>
    <d v="2019-06-12T00:00:00"/>
    <n v="2.4300000000000002"/>
    <n v="8.5865724381625444E-2"/>
  </r>
  <r>
    <x v="1"/>
    <x v="9"/>
    <s v="1398/3/21"/>
    <d v="2019-06-11T00:00:00"/>
    <n v="2.41"/>
    <n v="8.5159010600706714E-2"/>
  </r>
  <r>
    <x v="1"/>
    <x v="9"/>
    <s v="1398/3/20"/>
    <d v="2019-06-10T00:00:00"/>
    <n v="2.42"/>
    <n v="8.5512367491166072E-2"/>
  </r>
  <r>
    <x v="1"/>
    <x v="9"/>
    <s v="1398/3/17"/>
    <d v="2019-06-07T00:00:00"/>
    <n v="2.4300000000000002"/>
    <n v="8.5865724381625444E-2"/>
  </r>
  <r>
    <x v="1"/>
    <x v="9"/>
    <s v="1398/3/16"/>
    <d v="2019-06-06T00:00:00"/>
    <n v="2.4"/>
    <n v="8.4805653710247342E-2"/>
  </r>
  <r>
    <x v="1"/>
    <x v="9"/>
    <s v="1398/3/15"/>
    <d v="2019-06-05T00:00:00"/>
    <n v="2.4500000000000002"/>
    <n v="8.6572438162544174E-2"/>
  </r>
  <r>
    <x v="1"/>
    <x v="9"/>
    <s v="1398/3/14"/>
    <d v="2019-06-04T00:00:00"/>
    <n v="2.4500000000000002"/>
    <n v="8.6572438162544174E-2"/>
  </r>
  <r>
    <x v="1"/>
    <x v="9"/>
    <s v="1398/3/13"/>
    <d v="2019-06-03T00:00:00"/>
    <n v="2.5"/>
    <n v="8.8339222614840993E-2"/>
  </r>
  <r>
    <x v="1"/>
    <x v="9"/>
    <s v="1398/3/10"/>
    <d v="2019-05-31T00:00:00"/>
    <n v="2.59"/>
    <n v="9.1519434628975257E-2"/>
  </r>
  <r>
    <x v="1"/>
    <x v="9"/>
    <s v="1398/3/9"/>
    <d v="2019-05-30T00:00:00"/>
    <n v="2.69"/>
    <n v="9.5053003533568894E-2"/>
  </r>
  <r>
    <x v="1"/>
    <x v="9"/>
    <s v="1398/3/8"/>
    <d v="2019-05-29T00:00:00"/>
    <n v="2.69"/>
    <n v="9.5053003533568894E-2"/>
  </r>
  <r>
    <x v="1"/>
    <x v="9"/>
    <s v="1398/3/7"/>
    <d v="2019-05-28T00:00:00"/>
    <n v="2.65"/>
    <n v="9.3639575971731448E-2"/>
  </r>
  <r>
    <x v="1"/>
    <x v="9"/>
    <s v="1398/3/3"/>
    <d v="2019-05-24T00:00:00"/>
    <n v="2.6"/>
    <n v="9.187279151943463E-2"/>
  </r>
  <r>
    <x v="1"/>
    <x v="9"/>
    <s v="1398/3/2"/>
    <d v="2019-05-23T00:00:00"/>
    <n v="2.56"/>
    <n v="9.0459363957597169E-2"/>
  </r>
  <r>
    <x v="1"/>
    <x v="9"/>
    <s v="1398/3/1"/>
    <d v="2019-05-22T00:00:00"/>
    <n v="2.73"/>
    <n v="9.6466431095406355E-2"/>
  </r>
  <r>
    <x v="1"/>
    <x v="10"/>
    <s v="1398/2/31"/>
    <d v="2019-05-21T00:00:00"/>
    <n v="2.73"/>
    <n v="9.6466431095406355E-2"/>
  </r>
  <r>
    <x v="1"/>
    <x v="10"/>
    <s v="1398/2/30"/>
    <d v="2019-05-20T00:00:00"/>
    <n v="2.7"/>
    <n v="9.5406360424028266E-2"/>
  </r>
  <r>
    <x v="1"/>
    <x v="10"/>
    <s v="1398/2/27"/>
    <d v="2019-05-17T00:00:00"/>
    <n v="2.61"/>
    <n v="9.2226148409893988E-2"/>
  </r>
  <r>
    <x v="1"/>
    <x v="10"/>
    <s v="1398/2/26"/>
    <d v="2019-05-16T00:00:00"/>
    <n v="2.62"/>
    <n v="9.257950530035336E-2"/>
  </r>
  <r>
    <x v="1"/>
    <x v="10"/>
    <s v="1398/2/25"/>
    <d v="2019-05-15T00:00:00"/>
    <n v="2.69"/>
    <n v="9.5053003533568894E-2"/>
  </r>
  <r>
    <x v="1"/>
    <x v="10"/>
    <s v="1398/2/24"/>
    <d v="2019-05-14T00:00:00"/>
    <n v="2.7"/>
    <n v="9.5406360424028266E-2"/>
  </r>
  <r>
    <x v="1"/>
    <x v="10"/>
    <s v="1398/2/23"/>
    <d v="2019-05-13T00:00:00"/>
    <n v="2.71"/>
    <n v="9.5759717314487625E-2"/>
  </r>
  <r>
    <x v="1"/>
    <x v="10"/>
    <s v="1398/2/20"/>
    <d v="2019-05-10T00:00:00"/>
    <n v="2.64"/>
    <n v="9.328621908127209E-2"/>
  </r>
  <r>
    <x v="1"/>
    <x v="10"/>
    <s v="1398/2/19"/>
    <d v="2019-05-09T00:00:00"/>
    <n v="2.62"/>
    <n v="9.257950530035336E-2"/>
  </r>
  <r>
    <x v="1"/>
    <x v="10"/>
    <s v="1398/2/18"/>
    <d v="2019-05-08T00:00:00"/>
    <n v="2.64"/>
    <n v="9.328621908127209E-2"/>
  </r>
  <r>
    <x v="1"/>
    <x v="10"/>
    <s v="1398/2/17"/>
    <d v="2019-05-07T00:00:00"/>
    <n v="2.54"/>
    <n v="8.9752650176678439E-2"/>
  </r>
  <r>
    <x v="1"/>
    <x v="10"/>
    <s v="1398/2/16"/>
    <d v="2019-05-06T00:00:00"/>
    <n v="2.54"/>
    <n v="8.9752650176678439E-2"/>
  </r>
  <r>
    <x v="1"/>
    <x v="10"/>
    <s v="1398/2/13"/>
    <d v="2019-05-03T00:00:00"/>
    <n v="2.59"/>
    <n v="9.1519434628975257E-2"/>
  </r>
  <r>
    <x v="1"/>
    <x v="10"/>
    <s v="1398/2/12"/>
    <d v="2019-05-02T00:00:00"/>
    <n v="2.63"/>
    <n v="9.2932862190812718E-2"/>
  </r>
  <r>
    <x v="1"/>
    <x v="10"/>
    <s v="1398/2/11"/>
    <d v="2019-05-01T00:00:00"/>
    <n v="2.59"/>
    <n v="9.1519434628975257E-2"/>
  </r>
  <r>
    <x v="1"/>
    <x v="10"/>
    <s v="1398/2/10"/>
    <d v="2019-04-30T00:00:00"/>
    <n v="2.59"/>
    <n v="9.1519434628975257E-2"/>
  </r>
  <r>
    <x v="1"/>
    <x v="10"/>
    <s v="1398/2/9"/>
    <d v="2019-04-29T00:00:00"/>
    <n v="2.58"/>
    <n v="9.1166077738515899E-2"/>
  </r>
  <r>
    <x v="1"/>
    <x v="10"/>
    <s v="1398/2/6"/>
    <d v="2019-04-26T00:00:00"/>
    <n v="2.58"/>
    <n v="9.1166077738515899E-2"/>
  </r>
  <r>
    <x v="1"/>
    <x v="10"/>
    <s v="1398/2/5"/>
    <d v="2019-04-25T00:00:00"/>
    <n v="2.54"/>
    <n v="8.9752650176678439E-2"/>
  </r>
  <r>
    <x v="1"/>
    <x v="10"/>
    <s v="1398/2/4"/>
    <d v="2019-04-24T00:00:00"/>
    <n v="2.5299999999999998"/>
    <n v="8.9399293286219067E-2"/>
  </r>
  <r>
    <x v="1"/>
    <x v="10"/>
    <s v="1398/2/3"/>
    <d v="2019-04-23T00:00:00"/>
    <n v="2.5299999999999998"/>
    <n v="8.9399293286219067E-2"/>
  </r>
  <r>
    <x v="1"/>
    <x v="10"/>
    <s v="1398/2/2"/>
    <d v="2019-04-22T00:00:00"/>
    <n v="2.61"/>
    <n v="9.2226148409893988E-2"/>
  </r>
  <r>
    <x v="1"/>
    <x v="11"/>
    <s v="1398/1/29"/>
    <d v="2019-04-18T00:00:00"/>
    <n v="2.54"/>
    <n v="8.9752650176678439E-2"/>
  </r>
  <r>
    <x v="1"/>
    <x v="11"/>
    <s v="1398/1/28"/>
    <d v="2019-04-17T00:00:00"/>
    <n v="2.5499999999999998"/>
    <n v="9.0106007067137797E-2"/>
  </r>
  <r>
    <x v="1"/>
    <x v="11"/>
    <s v="1398/1/27"/>
    <d v="2019-04-16T00:00:00"/>
    <n v="2.66"/>
    <n v="9.399293286219082E-2"/>
  </r>
  <r>
    <x v="1"/>
    <x v="11"/>
    <s v="1398/1/26"/>
    <d v="2019-04-15T00:00:00"/>
    <n v="2.75"/>
    <n v="9.7173144876325085E-2"/>
  </r>
  <r>
    <x v="1"/>
    <x v="11"/>
    <s v="1398/1/23"/>
    <d v="2019-04-12T00:00:00"/>
    <n v="2.75"/>
    <n v="9.7173144876325085E-2"/>
  </r>
  <r>
    <x v="1"/>
    <x v="11"/>
    <s v="1398/1/22"/>
    <d v="2019-04-11T00:00:00"/>
    <n v="2.72"/>
    <n v="9.6113074204946997E-2"/>
  </r>
  <r>
    <x v="1"/>
    <x v="11"/>
    <s v="1398/1/21"/>
    <d v="2019-04-10T00:00:00"/>
    <n v="2.72"/>
    <n v="9.6113074204946997E-2"/>
  </r>
  <r>
    <x v="1"/>
    <x v="11"/>
    <s v="1398/1/20"/>
    <d v="2019-04-09T00:00:00"/>
    <n v="2.71"/>
    <n v="9.5759717314487625E-2"/>
  </r>
  <r>
    <x v="1"/>
    <x v="11"/>
    <s v="1398/1/19"/>
    <d v="2019-04-08T00:00:00"/>
    <n v="2.72"/>
    <n v="9.6113074204946997E-2"/>
  </r>
  <r>
    <x v="1"/>
    <x v="11"/>
    <s v="1398/1/16"/>
    <d v="2019-04-05T00:00:00"/>
    <n v="2.62"/>
    <n v="9.257950530035336E-2"/>
  </r>
  <r>
    <x v="1"/>
    <x v="11"/>
    <s v="1398/1/15"/>
    <d v="2019-04-04T00:00:00"/>
    <n v="2.66"/>
    <n v="9.399293286219082E-2"/>
  </r>
  <r>
    <x v="1"/>
    <x v="11"/>
    <s v="1398/1/14"/>
    <d v="2019-04-03T00:00:00"/>
    <n v="2.74"/>
    <n v="9.6819787985865727E-2"/>
  </r>
  <r>
    <x v="1"/>
    <x v="11"/>
    <s v="1398/1/13"/>
    <d v="2019-04-02T00:00:00"/>
    <n v="2.76"/>
    <n v="9.7526501766784443E-2"/>
  </r>
  <r>
    <x v="1"/>
    <x v="11"/>
    <s v="1398/1/12"/>
    <d v="2019-04-01T00:00:00"/>
    <n v="2.73"/>
    <n v="9.6466431095406355E-2"/>
  </r>
  <r>
    <x v="1"/>
    <x v="11"/>
    <s v="1398/1/9"/>
    <d v="2019-03-29T00:00:00"/>
    <n v="2.73"/>
    <n v="9.6466431095406355E-2"/>
  </r>
  <r>
    <x v="1"/>
    <x v="11"/>
    <s v="1398/1/8"/>
    <d v="2019-03-28T00:00:00"/>
    <n v="2.69"/>
    <n v="9.5053003533568894E-2"/>
  </r>
  <r>
    <x v="1"/>
    <x v="11"/>
    <s v="1398/1/7"/>
    <d v="2019-03-27T00:00:00"/>
    <n v="2.69"/>
    <n v="9.5053003533568894E-2"/>
  </r>
  <r>
    <x v="1"/>
    <x v="11"/>
    <s v="1398/1/6"/>
    <d v="2019-03-26T00:00:00"/>
    <n v="2.74"/>
    <n v="9.6819787985865727E-2"/>
  </r>
  <r>
    <x v="1"/>
    <x v="11"/>
    <s v="1398/1/5"/>
    <d v="2019-03-25T00:00:00"/>
    <n v="2.72"/>
    <n v="9.6113074204946997E-2"/>
  </r>
  <r>
    <x v="1"/>
    <x v="11"/>
    <s v="1398/1/2"/>
    <d v="2019-03-22T00:00:00"/>
    <n v="2.75"/>
    <n v="9.7173144876325085E-2"/>
  </r>
  <r>
    <x v="1"/>
    <x v="11"/>
    <s v="1398/1/1"/>
    <d v="2019-03-21T00:00:00"/>
    <n v="2.86"/>
    <n v="0.10106007067137808"/>
  </r>
  <r>
    <x v="2"/>
    <x v="0"/>
    <s v="1397/12/29"/>
    <d v="2019-03-20T00:00:00"/>
    <n v="2.86"/>
    <n v="0.10106007067137808"/>
  </r>
  <r>
    <x v="2"/>
    <x v="0"/>
    <s v="1397/12/28"/>
    <d v="2019-03-19T00:00:00"/>
    <n v="2.92"/>
    <n v="0.10318021201413427"/>
  </r>
  <r>
    <x v="2"/>
    <x v="0"/>
    <s v="1397/12/27"/>
    <d v="2019-03-18T00:00:00"/>
    <n v="2.9"/>
    <n v="0.10247349823321554"/>
  </r>
  <r>
    <x v="2"/>
    <x v="0"/>
    <s v="1397/12/24"/>
    <d v="2019-03-15T00:00:00"/>
    <n v="2.95"/>
    <n v="0.10424028268551237"/>
  </r>
  <r>
    <x v="2"/>
    <x v="0"/>
    <s v="1397/12/23"/>
    <d v="2019-03-14T00:00:00"/>
    <n v="2.95"/>
    <n v="0.10424028268551237"/>
  </r>
  <r>
    <x v="2"/>
    <x v="0"/>
    <s v="1397/12/22"/>
    <d v="2019-03-13T00:00:00"/>
    <n v="2.87"/>
    <n v="0.10141342756183745"/>
  </r>
  <r>
    <x v="2"/>
    <x v="0"/>
    <s v="1397/12/21"/>
    <d v="2019-03-12T00:00:00"/>
    <n v="2.83"/>
    <n v="0.1"/>
  </r>
  <r>
    <x v="2"/>
    <x v="0"/>
    <s v="1397/12/20"/>
    <d v="2019-03-11T00:00:00"/>
    <n v="2.86"/>
    <n v="0.10106007067137808"/>
  </r>
  <r>
    <x v="2"/>
    <x v="0"/>
    <s v="1397/12/17"/>
    <d v="2019-03-08T00:00:00"/>
    <n v="2.9"/>
    <n v="0.10247349823321554"/>
  </r>
  <r>
    <x v="2"/>
    <x v="0"/>
    <s v="1397/12/16"/>
    <d v="2019-03-07T00:00:00"/>
    <n v="2.9"/>
    <n v="0.10247349823321554"/>
  </r>
  <r>
    <x v="2"/>
    <x v="0"/>
    <s v="1397/12/15"/>
    <d v="2019-03-06T00:00:00"/>
    <n v="3.18"/>
    <n v="0.11236749116607773"/>
  </r>
  <r>
    <x v="2"/>
    <x v="0"/>
    <s v="1397/12/14"/>
    <d v="2019-03-05T00:00:00"/>
    <n v="3.18"/>
    <n v="0.11236749116607773"/>
  </r>
  <r>
    <x v="2"/>
    <x v="0"/>
    <s v="1397/12/13"/>
    <d v="2019-03-04T00:00:00"/>
    <n v="4.25"/>
    <n v="0.15017667844522967"/>
  </r>
  <r>
    <x v="2"/>
    <x v="0"/>
    <s v="1397/12/10"/>
    <d v="2019-03-01T00:00:00"/>
    <n v="3.19"/>
    <n v="0.11272084805653709"/>
  </r>
  <r>
    <x v="2"/>
    <x v="0"/>
    <s v="1397/12/9"/>
    <d v="2019-02-28T00:00:00"/>
    <n v="2.89"/>
    <n v="0.10212014134275618"/>
  </r>
  <r>
    <x v="2"/>
    <x v="0"/>
    <s v="1397/12/8"/>
    <d v="2019-02-27T00:00:00"/>
    <n v="2.89"/>
    <n v="0.10212014134275618"/>
  </r>
  <r>
    <x v="2"/>
    <x v="0"/>
    <s v="1397/12/7"/>
    <d v="2019-02-26T00:00:00"/>
    <n v="2.74"/>
    <n v="9.6819787985865727E-2"/>
  </r>
  <r>
    <x v="2"/>
    <x v="0"/>
    <s v="1397/12/6"/>
    <d v="2019-02-25T00:00:00"/>
    <n v="2.84"/>
    <n v="0.10035335689045935"/>
  </r>
  <r>
    <x v="2"/>
    <x v="0"/>
    <s v="1397/12/3"/>
    <d v="2019-02-22T00:00:00"/>
    <n v="2.74"/>
    <n v="9.6819787985865727E-2"/>
  </r>
  <r>
    <x v="2"/>
    <x v="0"/>
    <s v="1397/12/2"/>
    <d v="2019-02-21T00:00:00"/>
    <n v="2.73"/>
    <n v="9.6466431095406355E-2"/>
  </r>
  <r>
    <x v="2"/>
    <x v="0"/>
    <s v="1397/12/1"/>
    <d v="2019-02-20T00:00:00"/>
    <n v="2.69"/>
    <n v="9.5053003533568894E-2"/>
  </r>
  <r>
    <x v="2"/>
    <x v="1"/>
    <s v="1397/11/30"/>
    <d v="2019-02-19T00:00:00"/>
    <n v="2.69"/>
    <n v="9.5053003533568894E-2"/>
  </r>
  <r>
    <x v="2"/>
    <x v="1"/>
    <s v="1397/11/26"/>
    <d v="2019-02-15T00:00:00"/>
    <n v="2.59"/>
    <n v="9.1519434628975257E-2"/>
  </r>
  <r>
    <x v="2"/>
    <x v="1"/>
    <s v="1397/11/25"/>
    <d v="2019-02-14T00:00:00"/>
    <n v="2.61"/>
    <n v="9.2226148409893988E-2"/>
  </r>
  <r>
    <x v="2"/>
    <x v="1"/>
    <s v="1397/11/24"/>
    <d v="2019-02-13T00:00:00"/>
    <n v="2.61"/>
    <n v="9.2226148409893988E-2"/>
  </r>
  <r>
    <x v="2"/>
    <x v="1"/>
    <s v="1397/11/23"/>
    <d v="2019-02-12T00:00:00"/>
    <n v="2.71"/>
    <n v="9.5759717314487625E-2"/>
  </r>
  <r>
    <x v="2"/>
    <x v="1"/>
    <s v="1397/11/22"/>
    <d v="2019-02-11T00:00:00"/>
    <n v="2.76"/>
    <n v="9.7526501766784443E-2"/>
  </r>
  <r>
    <x v="2"/>
    <x v="1"/>
    <s v="1397/11/19"/>
    <d v="2019-02-08T00:00:00"/>
    <n v="2.66"/>
    <n v="9.399293286219082E-2"/>
  </r>
  <r>
    <x v="2"/>
    <x v="1"/>
    <s v="1397/11/18"/>
    <d v="2019-02-07T00:00:00"/>
    <n v="2.62"/>
    <n v="9.257950530035336E-2"/>
  </r>
  <r>
    <x v="2"/>
    <x v="1"/>
    <s v="1397/11/17"/>
    <d v="2019-02-06T00:00:00"/>
    <n v="2.58"/>
    <n v="9.1166077738515899E-2"/>
  </r>
  <r>
    <x v="2"/>
    <x v="1"/>
    <s v="1397/11/16"/>
    <d v="2019-02-05T00:00:00"/>
    <n v="2.54"/>
    <n v="8.9752650176678439E-2"/>
  </r>
  <r>
    <x v="2"/>
    <x v="1"/>
    <s v="1397/11/15"/>
    <d v="2019-02-04T00:00:00"/>
    <n v="2.57"/>
    <n v="9.0812720848056527E-2"/>
  </r>
  <r>
    <x v="2"/>
    <x v="1"/>
    <s v="1397/11/12"/>
    <d v="2019-02-01T00:00:00"/>
    <n v="2.7"/>
    <n v="9.5406360424028266E-2"/>
  </r>
  <r>
    <x v="2"/>
    <x v="1"/>
    <s v="1397/11/11"/>
    <d v="2019-01-31T00:00:00"/>
    <n v="2.82"/>
    <n v="9.9646643109540634E-2"/>
  </r>
  <r>
    <x v="2"/>
    <x v="1"/>
    <s v="1397/11/10"/>
    <d v="2019-01-30T00:00:00"/>
    <n v="3"/>
    <n v="0.10600706713780919"/>
  </r>
  <r>
    <x v="2"/>
    <x v="1"/>
    <s v="1397/11/9"/>
    <d v="2019-01-29T00:00:00"/>
    <n v="2.94"/>
    <n v="0.103886925795053"/>
  </r>
  <r>
    <x v="2"/>
    <x v="1"/>
    <s v="1397/11/8"/>
    <d v="2019-01-28T00:00:00"/>
    <n v="3.05"/>
    <n v="0.107773851590106"/>
  </r>
  <r>
    <x v="2"/>
    <x v="1"/>
    <s v="1397/11/5"/>
    <d v="2019-01-25T00:00:00"/>
    <n v="3.07"/>
    <n v="0.10848056537102473"/>
  </r>
  <r>
    <x v="2"/>
    <x v="1"/>
    <s v="1397/11/4"/>
    <d v="2019-01-24T00:00:00"/>
    <n v="3.13"/>
    <n v="0.11060070671378092"/>
  </r>
  <r>
    <x v="2"/>
    <x v="1"/>
    <s v="1397/11/3"/>
    <d v="2019-01-23T00:00:00"/>
    <n v="3.13"/>
    <n v="0.11060070671378092"/>
  </r>
  <r>
    <x v="2"/>
    <x v="1"/>
    <s v="1397/11/2"/>
    <d v="2019-01-22T00:00:00"/>
    <n v="3.43"/>
    <n v="0.12120141342756184"/>
  </r>
  <r>
    <x v="2"/>
    <x v="2"/>
    <s v="1397/10/28"/>
    <d v="2019-01-18T00:00:00"/>
    <n v="3.43"/>
    <n v="0.12120141342756184"/>
  </r>
  <r>
    <x v="2"/>
    <x v="2"/>
    <s v="1397/10/27"/>
    <d v="2019-01-17T00:00:00"/>
    <n v="3.58"/>
    <n v="0.1265017667844523"/>
  </r>
  <r>
    <x v="2"/>
    <x v="2"/>
    <s v="1397/10/26"/>
    <d v="2019-01-16T00:00:00"/>
    <n v="3.58"/>
    <n v="0.1265017667844523"/>
  </r>
  <r>
    <x v="2"/>
    <x v="2"/>
    <s v="1397/10/25"/>
    <d v="2019-01-15T00:00:00"/>
    <n v="3.54"/>
    <n v="0.12508833922261484"/>
  </r>
  <r>
    <x v="2"/>
    <x v="2"/>
    <s v="1397/10/24"/>
    <d v="2019-01-14T00:00:00"/>
    <n v="3.36"/>
    <n v="0.11872791519434628"/>
  </r>
  <r>
    <x v="2"/>
    <x v="2"/>
    <s v="1397/10/21"/>
    <d v="2019-01-11T00:00:00"/>
    <n v="2.95"/>
    <n v="0.10424028268551237"/>
  </r>
  <r>
    <x v="2"/>
    <x v="2"/>
    <s v="1397/10/20"/>
    <d v="2019-01-10T00:00:00"/>
    <n v="2.95"/>
    <n v="0.10424028268551237"/>
  </r>
  <r>
    <x v="2"/>
    <x v="2"/>
    <s v="1397/10/19"/>
    <d v="2019-01-09T00:00:00"/>
    <n v="2.92"/>
    <n v="0.10318021201413427"/>
  </r>
  <r>
    <x v="2"/>
    <x v="2"/>
    <s v="1397/10/18"/>
    <d v="2019-01-08T00:00:00"/>
    <n v="2.89"/>
    <n v="0.10212014134275618"/>
  </r>
  <r>
    <x v="2"/>
    <x v="2"/>
    <s v="1397/10/17"/>
    <d v="2019-01-07T00:00:00"/>
    <n v="2.74"/>
    <n v="9.6819787985865727E-2"/>
  </r>
  <r>
    <x v="2"/>
    <x v="2"/>
    <s v="1397/10/14"/>
    <d v="2019-01-04T00:00:00"/>
    <n v="2.8"/>
    <n v="9.8939929328621903E-2"/>
  </r>
  <r>
    <x v="2"/>
    <x v="2"/>
    <s v="1397/10/13"/>
    <d v="2019-01-03T00:00:00"/>
    <n v="2.72"/>
    <n v="9.6113074204946997E-2"/>
  </r>
  <r>
    <x v="2"/>
    <x v="2"/>
    <s v="1397/10/12"/>
    <d v="2019-01-02T00:00:00"/>
    <n v="3.25"/>
    <n v="0.11484098939929328"/>
  </r>
  <r>
    <x v="2"/>
    <x v="2"/>
    <s v="1397/10/7"/>
    <d v="2018-12-28T00:00:00"/>
    <n v="3.25"/>
    <n v="0.11484098939929328"/>
  </r>
  <r>
    <x v="2"/>
    <x v="2"/>
    <s v="1397/10/6"/>
    <d v="2018-12-27T00:00:00"/>
    <n v="3.1"/>
    <n v="0.10954063604240283"/>
  </r>
  <r>
    <x v="2"/>
    <x v="2"/>
    <s v="1397/10/5"/>
    <d v="2018-12-26T00:00:00"/>
    <n v="3.42"/>
    <n v="0.12084805653710247"/>
  </r>
  <r>
    <x v="2"/>
    <x v="3"/>
    <s v="1397/9/30"/>
    <d v="2018-12-21T00:00:00"/>
    <n v="3.7"/>
    <n v="0.13074204946996468"/>
  </r>
  <r>
    <x v="2"/>
    <x v="3"/>
    <s v="1397/9/29"/>
    <d v="2018-12-20T00:00:00"/>
    <n v="3.7"/>
    <n v="0.13074204946996468"/>
  </r>
  <r>
    <x v="2"/>
    <x v="3"/>
    <s v="1397/9/28"/>
    <d v="2018-12-19T00:00:00"/>
    <n v="3.64"/>
    <n v="0.12862190812720847"/>
  </r>
  <r>
    <x v="2"/>
    <x v="3"/>
    <s v="1397/9/27"/>
    <d v="2018-12-18T00:00:00"/>
    <n v="3.8"/>
    <n v="0.13427561837455829"/>
  </r>
  <r>
    <x v="2"/>
    <x v="3"/>
    <s v="1397/9/26"/>
    <d v="2018-12-17T00:00:00"/>
    <n v="3.8"/>
    <n v="0.13427561837455829"/>
  </r>
  <r>
    <x v="2"/>
    <x v="3"/>
    <s v="1397/9/23"/>
    <d v="2018-12-14T00:00:00"/>
    <n v="3.99"/>
    <n v="0.14098939929328622"/>
  </r>
  <r>
    <x v="2"/>
    <x v="3"/>
    <s v="1397/9/22"/>
    <d v="2018-12-13T00:00:00"/>
    <n v="4.3099999999999996"/>
    <n v="0.15229681978798584"/>
  </r>
  <r>
    <x v="2"/>
    <x v="3"/>
    <s v="1397/9/21"/>
    <d v="2018-12-12T00:00:00"/>
    <n v="4.53"/>
    <n v="0.16007067137809189"/>
  </r>
  <r>
    <x v="2"/>
    <x v="3"/>
    <s v="1397/9/20"/>
    <d v="2018-12-11T00:00:00"/>
    <n v="4.53"/>
    <n v="0.16007067137809189"/>
  </r>
  <r>
    <x v="2"/>
    <x v="3"/>
    <s v="1397/9/19"/>
    <d v="2018-12-10T00:00:00"/>
    <n v="4.54"/>
    <n v="0.16042402826855123"/>
  </r>
  <r>
    <x v="2"/>
    <x v="3"/>
    <s v="1397/9/16"/>
    <d v="2018-12-07T00:00:00"/>
    <n v="4.51"/>
    <n v="0.15936395759717314"/>
  </r>
  <r>
    <x v="2"/>
    <x v="3"/>
    <s v="1397/9/15"/>
    <d v="2018-12-06T00:00:00"/>
    <n v="4.4400000000000004"/>
    <n v="0.1568904593639576"/>
  </r>
  <r>
    <x v="2"/>
    <x v="3"/>
    <s v="1397/9/14"/>
    <d v="2018-12-05T00:00:00"/>
    <n v="4.6900000000000004"/>
    <n v="0.1657243816254417"/>
  </r>
  <r>
    <x v="2"/>
    <x v="3"/>
    <s v="1397/9/13"/>
    <d v="2018-12-04T00:00:00"/>
    <n v="4.4000000000000004"/>
    <n v="0.15547703180212016"/>
  </r>
  <r>
    <x v="2"/>
    <x v="3"/>
    <s v="1397/9/12"/>
    <d v="2018-12-03T00:00:00"/>
    <n v="4.4000000000000004"/>
    <n v="0.15547703180212016"/>
  </r>
  <r>
    <x v="2"/>
    <x v="3"/>
    <s v="1397/9/9"/>
    <d v="2018-11-30T00:00:00"/>
    <n v="4.6100000000000003"/>
    <n v="0.16289752650176678"/>
  </r>
  <r>
    <x v="2"/>
    <x v="3"/>
    <s v="1397/9/8"/>
    <d v="2018-11-29T00:00:00"/>
    <n v="4.5"/>
    <n v="0.15901060070671377"/>
  </r>
  <r>
    <x v="2"/>
    <x v="3"/>
    <s v="1397/9/7"/>
    <d v="2018-11-28T00:00:00"/>
    <n v="4.5"/>
    <n v="0.15901060070671377"/>
  </r>
  <r>
    <x v="2"/>
    <x v="3"/>
    <s v="1397/9/6"/>
    <d v="2018-11-27T00:00:00"/>
    <n v="4.28"/>
    <n v="0.15123674911660778"/>
  </r>
  <r>
    <x v="2"/>
    <x v="3"/>
    <s v="1397/9/5"/>
    <d v="2018-11-26T00:00:00"/>
    <n v="4.28"/>
    <n v="0.15123674911660778"/>
  </r>
  <r>
    <x v="2"/>
    <x v="4"/>
    <s v="1397/8/30"/>
    <d v="2018-11-21T00:00:00"/>
    <n v="4.7"/>
    <n v="0.16607773851590107"/>
  </r>
  <r>
    <x v="2"/>
    <x v="4"/>
    <s v="1397/8/29"/>
    <d v="2018-11-20T00:00:00"/>
    <n v="4.6500000000000004"/>
    <n v="0.16431095406360424"/>
  </r>
  <r>
    <x v="2"/>
    <x v="4"/>
    <s v="1397/8/28"/>
    <d v="2018-11-19T00:00:00"/>
    <n v="4.6500000000000004"/>
    <n v="0.16431095406360424"/>
  </r>
  <r>
    <x v="2"/>
    <x v="4"/>
    <s v="1397/8/25"/>
    <d v="2018-11-16T00:00:00"/>
    <n v="4.3"/>
    <n v="0.1519434628975265"/>
  </r>
  <r>
    <x v="2"/>
    <x v="4"/>
    <s v="1397/8/24"/>
    <d v="2018-11-15T00:00:00"/>
    <n v="4.6900000000000004"/>
    <n v="0.1657243816254417"/>
  </r>
  <r>
    <x v="2"/>
    <x v="4"/>
    <s v="1397/8/23"/>
    <d v="2018-11-14T00:00:00"/>
    <n v="4.0999999999999996"/>
    <n v="0.1448763250883392"/>
  </r>
  <r>
    <x v="2"/>
    <x v="4"/>
    <s v="1397/8/22"/>
    <d v="2018-11-13T00:00:00"/>
    <n v="4.0999999999999996"/>
    <n v="0.1448763250883392"/>
  </r>
  <r>
    <x v="2"/>
    <x v="4"/>
    <s v="1397/8/21"/>
    <d v="2018-11-12T00:00:00"/>
    <n v="3.96"/>
    <n v="0.13992932862190813"/>
  </r>
  <r>
    <x v="2"/>
    <x v="4"/>
    <s v="1397/8/18"/>
    <d v="2018-11-09T00:00:00"/>
    <n v="3.74"/>
    <n v="0.13215547703180214"/>
  </r>
  <r>
    <x v="2"/>
    <x v="4"/>
    <s v="1397/8/17"/>
    <d v="2018-11-08T00:00:00"/>
    <n v="3.54"/>
    <n v="0.12508833922261484"/>
  </r>
  <r>
    <x v="2"/>
    <x v="4"/>
    <s v="1397/8/16"/>
    <d v="2018-11-07T00:00:00"/>
    <n v="3.54"/>
    <n v="0.12508833922261484"/>
  </r>
  <r>
    <x v="2"/>
    <x v="4"/>
    <s v="1397/8/15"/>
    <d v="2018-11-06T00:00:00"/>
    <n v="3.53"/>
    <n v="0.12473498233215546"/>
  </r>
  <r>
    <x v="2"/>
    <x v="4"/>
    <s v="1397/8/14"/>
    <d v="2018-11-05T00:00:00"/>
    <n v="3.53"/>
    <n v="0.12473498233215546"/>
  </r>
  <r>
    <x v="2"/>
    <x v="4"/>
    <s v="1397/8/11"/>
    <d v="2018-11-02T00:00:00"/>
    <n v="3.26"/>
    <n v="0.11519434628975264"/>
  </r>
  <r>
    <x v="2"/>
    <x v="4"/>
    <s v="1397/8/10"/>
    <d v="2018-11-01T00:00:00"/>
    <n v="3.36"/>
    <n v="0.11872791519434628"/>
  </r>
  <r>
    <x v="2"/>
    <x v="4"/>
    <s v="1397/8/9"/>
    <d v="2018-10-31T00:00:00"/>
    <n v="3.31"/>
    <n v="0.11696113074204947"/>
  </r>
  <r>
    <x v="2"/>
    <x v="4"/>
    <s v="1397/8/8"/>
    <d v="2018-10-30T00:00:00"/>
    <n v="3.27"/>
    <n v="0.11554770318021201"/>
  </r>
  <r>
    <x v="2"/>
    <x v="4"/>
    <s v="1397/8/7"/>
    <d v="2018-10-29T00:00:00"/>
    <n v="3.2"/>
    <n v="0.11307420494699646"/>
  </r>
  <r>
    <x v="2"/>
    <x v="4"/>
    <s v="1397/8/4"/>
    <d v="2018-10-26T00:00:00"/>
    <n v="3.27"/>
    <n v="0.11554770318021201"/>
  </r>
  <r>
    <x v="2"/>
    <x v="4"/>
    <s v="1397/8/3"/>
    <d v="2018-10-25T00:00:00"/>
    <n v="3.42"/>
    <n v="0.12084805653710247"/>
  </r>
  <r>
    <x v="2"/>
    <x v="4"/>
    <s v="1397/8/2"/>
    <d v="2018-10-24T00:00:00"/>
    <n v="3.42"/>
    <n v="0.12084805653710247"/>
  </r>
  <r>
    <x v="2"/>
    <x v="4"/>
    <s v="1397/8/1"/>
    <d v="2018-10-23T00:00:00"/>
    <n v="3.28"/>
    <n v="0.11590106007067137"/>
  </r>
  <r>
    <x v="2"/>
    <x v="5"/>
    <s v="1397/7/30"/>
    <d v="2018-10-22T00:00:00"/>
    <n v="3.2"/>
    <n v="0.11307420494699646"/>
  </r>
  <r>
    <x v="2"/>
    <x v="5"/>
    <s v="1397/7/27"/>
    <d v="2018-10-19T00:00:00"/>
    <n v="3.2"/>
    <n v="0.11307420494699646"/>
  </r>
  <r>
    <x v="2"/>
    <x v="5"/>
    <s v="1397/7/26"/>
    <d v="2018-10-18T00:00:00"/>
    <n v="3.28"/>
    <n v="0.11590106007067137"/>
  </r>
  <r>
    <x v="2"/>
    <x v="5"/>
    <s v="1397/7/25"/>
    <d v="2018-10-17T00:00:00"/>
    <n v="3.3"/>
    <n v="0.1166077738515901"/>
  </r>
  <r>
    <x v="2"/>
    <x v="5"/>
    <s v="1397/7/24"/>
    <d v="2018-10-16T00:00:00"/>
    <n v="3.27"/>
    <n v="0.11554770318021201"/>
  </r>
  <r>
    <x v="2"/>
    <x v="5"/>
    <s v="1397/7/23"/>
    <d v="2018-10-15T00:00:00"/>
    <n v="3.26"/>
    <n v="0.11519434628975264"/>
  </r>
  <r>
    <x v="2"/>
    <x v="5"/>
    <s v="1397/7/20"/>
    <d v="2018-10-12T00:00:00"/>
    <n v="3.19"/>
    <n v="0.11272084805653709"/>
  </r>
  <r>
    <x v="2"/>
    <x v="5"/>
    <s v="1397/7/19"/>
    <d v="2018-10-11T00:00:00"/>
    <n v="3.16"/>
    <n v="0.11166077738515902"/>
  </r>
  <r>
    <x v="2"/>
    <x v="5"/>
    <s v="1397/7/18"/>
    <d v="2018-10-10T00:00:00"/>
    <n v="3.45"/>
    <n v="0.12190812720848057"/>
  </r>
  <r>
    <x v="2"/>
    <x v="5"/>
    <s v="1397/7/17"/>
    <d v="2018-10-09T00:00:00"/>
    <n v="3.4"/>
    <n v="0.12014134275618374"/>
  </r>
  <r>
    <x v="2"/>
    <x v="5"/>
    <s v="1397/7/16"/>
    <d v="2018-10-08T00:00:00"/>
    <n v="3.28"/>
    <n v="0.11590106007067137"/>
  </r>
  <r>
    <x v="2"/>
    <x v="5"/>
    <s v="1397/7/13"/>
    <d v="2018-10-05T00:00:00"/>
    <n v="3.25"/>
    <n v="0.11484098939929328"/>
  </r>
  <r>
    <x v="2"/>
    <x v="5"/>
    <s v="1397/7/12"/>
    <d v="2018-10-04T00:00:00"/>
    <n v="3.39"/>
    <n v="0.11978798586572438"/>
  </r>
  <r>
    <x v="2"/>
    <x v="5"/>
    <s v="1397/7/11"/>
    <d v="2018-10-03T00:00:00"/>
    <n v="3.26"/>
    <n v="0.11519434628975264"/>
  </r>
  <r>
    <x v="2"/>
    <x v="5"/>
    <s v="1397/7/10"/>
    <d v="2018-10-02T00:00:00"/>
    <n v="3.14"/>
    <n v="0.11095406360424029"/>
  </r>
  <r>
    <x v="2"/>
    <x v="5"/>
    <s v="1397/7/9"/>
    <d v="2018-10-01T00:00:00"/>
    <n v="3.13"/>
    <n v="0.11060070671378092"/>
  </r>
  <r>
    <x v="2"/>
    <x v="5"/>
    <s v="1397/7/6"/>
    <d v="2018-09-28T00:00:00"/>
    <n v="3.01"/>
    <n v="0.10636042402826854"/>
  </r>
  <r>
    <x v="2"/>
    <x v="5"/>
    <s v="1397/7/5"/>
    <d v="2018-09-27T00:00:00"/>
    <n v="3.05"/>
    <n v="0.107773851590106"/>
  </r>
  <r>
    <x v="2"/>
    <x v="5"/>
    <s v="1397/7/4"/>
    <d v="2018-09-26T00:00:00"/>
    <n v="3.1"/>
    <n v="0.10954063604240283"/>
  </r>
  <r>
    <x v="2"/>
    <x v="5"/>
    <s v="1397/7/3"/>
    <d v="2018-09-25T00:00:00"/>
    <n v="3.12"/>
    <n v="0.11024734982332156"/>
  </r>
  <r>
    <x v="2"/>
    <x v="5"/>
    <s v="1397/7/2"/>
    <d v="2018-09-24T00:00:00"/>
    <n v="3.04"/>
    <n v="0.10742049469964664"/>
  </r>
  <r>
    <x v="2"/>
    <x v="6"/>
    <s v="1397/6/30"/>
    <d v="2018-09-21T00:00:00"/>
    <n v="3.02"/>
    <n v="0.10671378091872791"/>
  </r>
  <r>
    <x v="2"/>
    <x v="6"/>
    <s v="1397/6/29"/>
    <d v="2018-09-20T00:00:00"/>
    <n v="3.07"/>
    <n v="0.10848056537102473"/>
  </r>
  <r>
    <x v="2"/>
    <x v="6"/>
    <s v="1397/6/28"/>
    <d v="2018-09-19T00:00:00"/>
    <n v="3.11"/>
    <n v="0.10989399293286219"/>
  </r>
  <r>
    <x v="2"/>
    <x v="6"/>
    <s v="1397/6/27"/>
    <d v="2018-09-18T00:00:00"/>
    <n v="3"/>
    <n v="0.10600706713780919"/>
  </r>
  <r>
    <x v="2"/>
    <x v="6"/>
    <s v="1397/6/26"/>
    <d v="2018-09-17T00:00:00"/>
    <n v="2.95"/>
    <n v="0.10424028268551237"/>
  </r>
  <r>
    <x v="2"/>
    <x v="6"/>
    <s v="1397/6/23"/>
    <d v="2018-09-14T00:00:00"/>
    <n v="2.91"/>
    <n v="0.10282685512367491"/>
  </r>
  <r>
    <x v="2"/>
    <x v="6"/>
    <s v="1397/6/22"/>
    <d v="2018-09-13T00:00:00"/>
    <n v="2.94"/>
    <n v="0.103886925795053"/>
  </r>
  <r>
    <x v="2"/>
    <x v="6"/>
    <s v="1397/6/21"/>
    <d v="2018-09-12T00:00:00"/>
    <n v="2.98"/>
    <n v="0.10530035335689046"/>
  </r>
  <r>
    <x v="2"/>
    <x v="6"/>
    <s v="1397/6/20"/>
    <d v="2018-09-11T00:00:00"/>
    <n v="2.94"/>
    <n v="0.103886925795053"/>
  </r>
  <r>
    <x v="2"/>
    <x v="6"/>
    <s v="1397/6/19"/>
    <d v="2018-09-10T00:00:00"/>
    <n v="2.9"/>
    <n v="0.10247349823321554"/>
  </r>
  <r>
    <x v="2"/>
    <x v="6"/>
    <s v="1397/6/16"/>
    <d v="2018-09-07T00:00:00"/>
    <n v="2.88"/>
    <n v="0.10176678445229681"/>
  </r>
  <r>
    <x v="2"/>
    <x v="6"/>
    <s v="1397/6/15"/>
    <d v="2018-09-06T00:00:00"/>
    <n v="2.93"/>
    <n v="0.10353356890459364"/>
  </r>
  <r>
    <x v="2"/>
    <x v="6"/>
    <s v="1397/6/14"/>
    <d v="2018-09-05T00:00:00"/>
    <n v="3"/>
    <n v="0.10600706713780919"/>
  </r>
  <r>
    <x v="2"/>
    <x v="6"/>
    <s v="1397/6/13"/>
    <d v="2018-09-04T00:00:00"/>
    <n v="2.96"/>
    <n v="0.10459363957597173"/>
  </r>
  <r>
    <x v="2"/>
    <x v="6"/>
    <s v="1397/6/9"/>
    <d v="2018-08-31T00:00:00"/>
    <n v="2.98"/>
    <n v="0.10530035335689046"/>
  </r>
  <r>
    <x v="2"/>
    <x v="6"/>
    <s v="1397/6/8"/>
    <d v="2018-08-30T00:00:00"/>
    <n v="2.96"/>
    <n v="0.10459363957597173"/>
  </r>
  <r>
    <x v="2"/>
    <x v="6"/>
    <s v="1397/6/7"/>
    <d v="2018-08-29T00:00:00"/>
    <n v="2.96"/>
    <n v="0.10459363957597173"/>
  </r>
  <r>
    <x v="2"/>
    <x v="6"/>
    <s v="1397/6/6"/>
    <d v="2018-08-28T00:00:00"/>
    <n v="2.98"/>
    <n v="0.10530035335689046"/>
  </r>
  <r>
    <x v="2"/>
    <x v="6"/>
    <s v="1397/6/5"/>
    <d v="2018-08-27T00:00:00"/>
    <n v="2.98"/>
    <n v="0.10530035335689046"/>
  </r>
  <r>
    <x v="2"/>
    <x v="6"/>
    <s v="1397/6/2"/>
    <d v="2018-08-24T00:00:00"/>
    <n v="2.99"/>
    <n v="0.10565371024734983"/>
  </r>
  <r>
    <x v="2"/>
    <x v="6"/>
    <s v="1397/6/1"/>
    <d v="2018-08-23T00:00:00"/>
    <n v="3.01"/>
    <n v="0.10636042402826854"/>
  </r>
  <r>
    <x v="2"/>
    <x v="7"/>
    <s v="1397/5/31"/>
    <d v="2018-08-22T00:00:00"/>
    <n v="3.02"/>
    <n v="0.10671378091872791"/>
  </r>
  <r>
    <x v="2"/>
    <x v="7"/>
    <s v="1397/5/30"/>
    <d v="2018-08-21T00:00:00"/>
    <n v="3.01"/>
    <n v="0.10636042402826854"/>
  </r>
  <r>
    <x v="2"/>
    <x v="7"/>
    <s v="1397/5/29"/>
    <d v="2018-08-20T00:00:00"/>
    <n v="3.04"/>
    <n v="0.10742049469964664"/>
  </r>
  <r>
    <x v="2"/>
    <x v="7"/>
    <s v="1397/5/26"/>
    <d v="2018-08-17T00:00:00"/>
    <n v="3.01"/>
    <n v="0.10636042402826854"/>
  </r>
  <r>
    <x v="2"/>
    <x v="7"/>
    <s v="1397/5/25"/>
    <d v="2018-08-16T00:00:00"/>
    <n v="3.02"/>
    <n v="0.10671378091872791"/>
  </r>
  <r>
    <x v="2"/>
    <x v="7"/>
    <s v="1397/5/24"/>
    <d v="2018-08-15T00:00:00"/>
    <n v="3.02"/>
    <n v="0.10671378091872791"/>
  </r>
  <r>
    <x v="2"/>
    <x v="7"/>
    <s v="1397/5/23"/>
    <d v="2018-08-14T00:00:00"/>
    <n v="3.02"/>
    <n v="0.10671378091872791"/>
  </r>
  <r>
    <x v="2"/>
    <x v="7"/>
    <s v="1397/5/22"/>
    <d v="2018-08-13T00:00:00"/>
    <n v="2.92"/>
    <n v="0.10318021201413427"/>
  </r>
  <r>
    <x v="2"/>
    <x v="7"/>
    <s v="1397/5/19"/>
    <d v="2018-08-10T00:00:00"/>
    <n v="2.96"/>
    <n v="0.10459363957597173"/>
  </r>
  <r>
    <x v="2"/>
    <x v="7"/>
    <s v="1397/5/18"/>
    <d v="2018-08-09T00:00:00"/>
    <n v="3.02"/>
    <n v="0.10671378091872791"/>
  </r>
  <r>
    <x v="2"/>
    <x v="7"/>
    <s v="1397/5/17"/>
    <d v="2018-08-08T00:00:00"/>
    <n v="2.99"/>
    <n v="0.10565371024734983"/>
  </r>
  <r>
    <x v="2"/>
    <x v="7"/>
    <s v="1397/5/16"/>
    <d v="2018-08-07T00:00:00"/>
    <n v="2.95"/>
    <n v="0.10424028268551237"/>
  </r>
  <r>
    <x v="2"/>
    <x v="7"/>
    <s v="1397/5/15"/>
    <d v="2018-08-06T00:00:00"/>
    <n v="2.85"/>
    <n v="0.10070671378091872"/>
  </r>
  <r>
    <x v="2"/>
    <x v="7"/>
    <s v="1397/5/12"/>
    <d v="2018-08-03T00:00:00"/>
    <n v="2.86"/>
    <n v="0.10106007067137808"/>
  </r>
  <r>
    <x v="2"/>
    <x v="7"/>
    <s v="1397/5/11"/>
    <d v="2018-08-02T00:00:00"/>
    <n v="2.77"/>
    <n v="9.7879858657243815E-2"/>
  </r>
  <r>
    <x v="2"/>
    <x v="7"/>
    <s v="1397/5/10"/>
    <d v="2018-08-01T00:00:00"/>
    <n v="2.8"/>
    <n v="9.8939929328621903E-2"/>
  </r>
  <r>
    <x v="2"/>
    <x v="7"/>
    <s v="1397/5/9"/>
    <d v="2018-07-31T00:00:00"/>
    <n v="2.82"/>
    <n v="9.9646643109540634E-2"/>
  </r>
  <r>
    <x v="2"/>
    <x v="7"/>
    <s v="1397/5/8"/>
    <d v="2018-07-30T00:00:00"/>
    <n v="2.75"/>
    <n v="9.7173144876325085E-2"/>
  </r>
  <r>
    <x v="2"/>
    <x v="7"/>
    <s v="1397/5/5"/>
    <d v="2018-07-27T00:00:00"/>
    <n v="2.78"/>
    <n v="9.8233215547703173E-2"/>
  </r>
  <r>
    <x v="2"/>
    <x v="7"/>
    <s v="1397/5/4"/>
    <d v="2018-07-26T00:00:00"/>
    <n v="2.82"/>
    <n v="9.9646643109540634E-2"/>
  </r>
  <r>
    <x v="2"/>
    <x v="7"/>
    <s v="1397/5/3"/>
    <d v="2018-07-25T00:00:00"/>
    <n v="2.82"/>
    <n v="9.9646643109540634E-2"/>
  </r>
  <r>
    <x v="2"/>
    <x v="7"/>
    <s v="1397/5/2"/>
    <d v="2018-07-24T00:00:00"/>
    <n v="2.73"/>
    <n v="9.6466431095406355E-2"/>
  </r>
  <r>
    <x v="2"/>
    <x v="7"/>
    <s v="1397/5/1"/>
    <d v="2018-07-23T00:00:00"/>
    <n v="2.79"/>
    <n v="9.8586572438162545E-2"/>
  </r>
  <r>
    <x v="2"/>
    <x v="8"/>
    <s v="1397/4/29"/>
    <d v="2018-07-20T00:00:00"/>
    <n v="2.79"/>
    <n v="9.8586572438162545E-2"/>
  </r>
  <r>
    <x v="2"/>
    <x v="8"/>
    <s v="1397/4/28"/>
    <d v="2018-07-19T00:00:00"/>
    <n v="2.75"/>
    <n v="9.7173144876325085E-2"/>
  </r>
  <r>
    <x v="2"/>
    <x v="8"/>
    <s v="1397/4/27"/>
    <d v="2018-07-18T00:00:00"/>
    <n v="2.8"/>
    <n v="9.8939929328621903E-2"/>
  </r>
  <r>
    <x v="2"/>
    <x v="8"/>
    <s v="1397/4/26"/>
    <d v="2018-07-17T00:00:00"/>
    <n v="2.81"/>
    <n v="9.9293286219081275E-2"/>
  </r>
  <r>
    <x v="2"/>
    <x v="8"/>
    <s v="1397/4/25"/>
    <d v="2018-07-16T00:00:00"/>
    <n v="2.76"/>
    <n v="9.7526501766784443E-2"/>
  </r>
  <r>
    <x v="2"/>
    <x v="8"/>
    <s v="1397/4/22"/>
    <d v="2018-07-13T00:00:00"/>
    <n v="2.86"/>
    <n v="0.10106007067137808"/>
  </r>
  <r>
    <x v="2"/>
    <x v="8"/>
    <s v="1397/4/21"/>
    <d v="2018-07-12T00:00:00"/>
    <n v="2.89"/>
    <n v="0.10212014134275618"/>
  </r>
  <r>
    <x v="2"/>
    <x v="8"/>
    <s v="1397/4/20"/>
    <d v="2018-07-11T00:00:00"/>
    <n v="2.89"/>
    <n v="0.10212014134275618"/>
  </r>
  <r>
    <x v="2"/>
    <x v="8"/>
    <s v="1397/4/19"/>
    <d v="2018-07-10T00:00:00"/>
    <n v="2.9"/>
    <n v="0.10247349823321554"/>
  </r>
  <r>
    <x v="2"/>
    <x v="8"/>
    <s v="1397/4/18"/>
    <d v="2018-07-09T00:00:00"/>
    <n v="2.9"/>
    <n v="0.10247349823321554"/>
  </r>
  <r>
    <x v="2"/>
    <x v="8"/>
    <s v="1397/4/15"/>
    <d v="2018-07-06T00:00:00"/>
    <n v="2.91"/>
    <n v="0.10282685512367491"/>
  </r>
  <r>
    <x v="2"/>
    <x v="8"/>
    <s v="1397/4/14"/>
    <d v="2018-07-05T00:00:00"/>
    <n v="2.91"/>
    <n v="0.10282685512367491"/>
  </r>
  <r>
    <x v="2"/>
    <x v="8"/>
    <s v="1397/4/12"/>
    <d v="2018-07-03T00:00:00"/>
    <n v="2.9"/>
    <n v="0.10247349823321554"/>
  </r>
  <r>
    <x v="2"/>
    <x v="8"/>
    <s v="1397/4/11"/>
    <d v="2018-07-02T00:00:00"/>
    <n v="2.9"/>
    <n v="0.10247349823321554"/>
  </r>
  <r>
    <x v="2"/>
    <x v="8"/>
    <s v="1397/4/8"/>
    <d v="2018-06-29T00:00:00"/>
    <n v="2.96"/>
    <n v="0.10459363957597173"/>
  </r>
  <r>
    <x v="2"/>
    <x v="8"/>
    <s v="1397/4/7"/>
    <d v="2018-06-28T00:00:00"/>
    <n v="2.99"/>
    <n v="0.10565371024734983"/>
  </r>
  <r>
    <x v="2"/>
    <x v="8"/>
    <s v="1397/4/6"/>
    <d v="2018-06-27T00:00:00"/>
    <n v="3.01"/>
    <n v="0.10636042402826854"/>
  </r>
  <r>
    <x v="2"/>
    <x v="8"/>
    <s v="1397/4/5"/>
    <d v="2018-06-26T00:00:00"/>
    <n v="2.98"/>
    <n v="0.10530035335689046"/>
  </r>
  <r>
    <x v="2"/>
    <x v="8"/>
    <s v="1397/4/4"/>
    <d v="2018-06-25T00:00:00"/>
    <n v="2.96"/>
    <n v="0.10459363957597173"/>
  </r>
  <r>
    <x v="2"/>
    <x v="8"/>
    <s v="1397/4/1"/>
    <d v="2018-06-22T00:00:00"/>
    <n v="2.95"/>
    <n v="0.10424028268551237"/>
  </r>
  <r>
    <x v="2"/>
    <x v="9"/>
    <s v="1397/3/31"/>
    <d v="2018-06-21T00:00:00"/>
    <n v="3.08"/>
    <n v="0.1088339222614841"/>
  </r>
  <r>
    <x v="2"/>
    <x v="9"/>
    <s v="1397/3/30"/>
    <d v="2018-06-20T00:00:00"/>
    <n v="2.96"/>
    <n v="0.10459363957597173"/>
  </r>
  <r>
    <x v="2"/>
    <x v="9"/>
    <s v="1397/3/29"/>
    <d v="2018-06-19T00:00:00"/>
    <n v="2.95"/>
    <n v="0.10424028268551237"/>
  </r>
  <r>
    <x v="2"/>
    <x v="9"/>
    <s v="1397/3/28"/>
    <d v="2018-06-18T00:00:00"/>
    <n v="2.99"/>
    <n v="0.10565371024734983"/>
  </r>
  <r>
    <x v="2"/>
    <x v="9"/>
    <s v="1397/3/25"/>
    <d v="2018-06-15T00:00:00"/>
    <n v="3.02"/>
    <n v="0.10671378091872791"/>
  </r>
  <r>
    <x v="2"/>
    <x v="9"/>
    <s v="1397/3/24"/>
    <d v="2018-06-14T00:00:00"/>
    <n v="2.99"/>
    <n v="0.10565371024734983"/>
  </r>
  <r>
    <x v="2"/>
    <x v="9"/>
    <s v="1397/3/23"/>
    <d v="2018-06-13T00:00:00"/>
    <n v="2.98"/>
    <n v="0.10530035335689046"/>
  </r>
  <r>
    <x v="2"/>
    <x v="9"/>
    <s v="1397/3/22"/>
    <d v="2018-06-12T00:00:00"/>
    <n v="2.98"/>
    <n v="0.10530035335689046"/>
  </r>
  <r>
    <x v="2"/>
    <x v="9"/>
    <s v="1397/3/21"/>
    <d v="2018-06-11T00:00:00"/>
    <n v="3"/>
    <n v="0.10600706713780919"/>
  </r>
  <r>
    <x v="2"/>
    <x v="9"/>
    <s v="1397/3/18"/>
    <d v="2018-06-08T00:00:00"/>
    <n v="2.91"/>
    <n v="0.10282685512367491"/>
  </r>
  <r>
    <x v="2"/>
    <x v="9"/>
    <s v="1397/3/17"/>
    <d v="2018-06-07T00:00:00"/>
    <n v="3.02"/>
    <n v="0.10671378091872791"/>
  </r>
  <r>
    <x v="2"/>
    <x v="9"/>
    <s v="1397/3/16"/>
    <d v="2018-06-06T00:00:00"/>
    <n v="2.89"/>
    <n v="0.10212014134275618"/>
  </r>
  <r>
    <x v="2"/>
    <x v="9"/>
    <s v="1397/3/15"/>
    <d v="2018-06-05T00:00:00"/>
    <n v="2.89"/>
    <n v="0.10212014134275618"/>
  </r>
  <r>
    <x v="2"/>
    <x v="9"/>
    <s v="1397/3/14"/>
    <d v="2018-06-04T00:00:00"/>
    <n v="2.89"/>
    <n v="0.10212014134275618"/>
  </r>
  <r>
    <x v="2"/>
    <x v="9"/>
    <s v="1397/3/11"/>
    <d v="2018-06-01T00:00:00"/>
    <n v="2.91"/>
    <n v="0.10282685512367491"/>
  </r>
  <r>
    <x v="2"/>
    <x v="9"/>
    <s v="1397/3/10"/>
    <d v="2018-05-31T00:00:00"/>
    <n v="2.94"/>
    <n v="0.103886925795053"/>
  </r>
  <r>
    <x v="2"/>
    <x v="9"/>
    <s v="1397/3/9"/>
    <d v="2018-05-30T00:00:00"/>
    <n v="2.83"/>
    <n v="0.1"/>
  </r>
  <r>
    <x v="2"/>
    <x v="9"/>
    <s v="1397/3/8"/>
    <d v="2018-05-29T00:00:00"/>
    <n v="2.84"/>
    <n v="0.10035335689045935"/>
  </r>
  <r>
    <x v="2"/>
    <x v="9"/>
    <s v="1397/3/4"/>
    <d v="2018-05-25T00:00:00"/>
    <n v="2.88"/>
    <n v="0.10176678445229681"/>
  </r>
  <r>
    <x v="2"/>
    <x v="9"/>
    <s v="1397/3/3"/>
    <d v="2018-05-24T00:00:00"/>
    <n v="2.88"/>
    <n v="0.10176678445229681"/>
  </r>
  <r>
    <x v="2"/>
    <x v="9"/>
    <s v="1397/3/2"/>
    <d v="2018-05-23T00:00:00"/>
    <n v="2.89"/>
    <n v="0.10212014134275618"/>
  </r>
  <r>
    <x v="2"/>
    <x v="9"/>
    <s v="1397/3/1"/>
    <d v="2018-05-22T00:00:00"/>
    <n v="2.76"/>
    <n v="9.7526501766784443E-2"/>
  </r>
  <r>
    <x v="2"/>
    <x v="10"/>
    <s v="1397/2/31"/>
    <d v="2018-05-21T00:00:00"/>
    <n v="2.77"/>
    <n v="9.7879858657243815E-2"/>
  </r>
  <r>
    <x v="2"/>
    <x v="10"/>
    <s v="1397/2/28"/>
    <d v="2018-05-18T00:00:00"/>
    <n v="2.75"/>
    <n v="9.7173144876325085E-2"/>
  </r>
  <r>
    <x v="2"/>
    <x v="10"/>
    <s v="1397/2/27"/>
    <d v="2018-05-17T00:00:00"/>
    <n v="2.75"/>
    <n v="9.7173144876325085E-2"/>
  </r>
  <r>
    <x v="2"/>
    <x v="10"/>
    <s v="1397/2/26"/>
    <d v="2018-05-16T00:00:00"/>
    <n v="2.85"/>
    <n v="0.10070671378091872"/>
  </r>
  <r>
    <x v="2"/>
    <x v="10"/>
    <s v="1397/2/25"/>
    <d v="2018-05-15T00:00:00"/>
    <n v="2.83"/>
    <n v="0.1"/>
  </r>
  <r>
    <x v="2"/>
    <x v="10"/>
    <s v="1397/2/24"/>
    <d v="2018-05-14T00:00:00"/>
    <n v="2.84"/>
    <n v="0.10035335689045935"/>
  </r>
  <r>
    <x v="2"/>
    <x v="10"/>
    <s v="1397/2/21"/>
    <d v="2018-05-11T00:00:00"/>
    <n v="2.75"/>
    <n v="9.7173144876325085E-2"/>
  </r>
  <r>
    <x v="2"/>
    <x v="10"/>
    <s v="1397/2/20"/>
    <d v="2018-05-10T00:00:00"/>
    <n v="2.78"/>
    <n v="9.8233215547703173E-2"/>
  </r>
  <r>
    <x v="2"/>
    <x v="10"/>
    <s v="1397/2/19"/>
    <d v="2018-05-09T00:00:00"/>
    <n v="2.75"/>
    <n v="9.7173144876325085E-2"/>
  </r>
  <r>
    <x v="2"/>
    <x v="10"/>
    <s v="1397/2/18"/>
    <d v="2018-05-08T00:00:00"/>
    <n v="2.77"/>
    <n v="9.7879858657243815E-2"/>
  </r>
  <r>
    <x v="2"/>
    <x v="10"/>
    <s v="1397/2/17"/>
    <d v="2018-05-07T00:00:00"/>
    <n v="2.74"/>
    <n v="9.6819787985865727E-2"/>
  </r>
  <r>
    <x v="2"/>
    <x v="10"/>
    <s v="1397/2/14"/>
    <d v="2018-05-04T00:00:00"/>
    <n v="2.75"/>
    <n v="9.7173144876325085E-2"/>
  </r>
  <r>
    <x v="2"/>
    <x v="10"/>
    <s v="1397/2/13"/>
    <d v="2018-05-03T00:00:00"/>
    <n v="2.75"/>
    <n v="9.7173144876325085E-2"/>
  </r>
  <r>
    <x v="2"/>
    <x v="10"/>
    <s v="1397/2/12"/>
    <d v="2018-05-02T00:00:00"/>
    <n v="2.77"/>
    <n v="9.7879858657243815E-2"/>
  </r>
  <r>
    <x v="2"/>
    <x v="10"/>
    <s v="1397/2/11"/>
    <d v="2018-05-01T00:00:00"/>
    <n v="2.75"/>
    <n v="9.7173144876325085E-2"/>
  </r>
  <r>
    <x v="2"/>
    <x v="10"/>
    <s v="1397/2/10"/>
    <d v="2018-04-30T00:00:00"/>
    <n v="2.75"/>
    <n v="9.7173144876325085E-2"/>
  </r>
  <r>
    <x v="2"/>
    <x v="10"/>
    <s v="1397/2/7"/>
    <d v="2018-04-27T00:00:00"/>
    <n v="2.82"/>
    <n v="9.9646643109540634E-2"/>
  </r>
  <r>
    <x v="2"/>
    <x v="10"/>
    <s v="1397/2/6"/>
    <d v="2018-04-26T00:00:00"/>
    <n v="2.81"/>
    <n v="9.9293286219081275E-2"/>
  </r>
  <r>
    <x v="2"/>
    <x v="10"/>
    <s v="1397/2/5"/>
    <d v="2018-04-25T00:00:00"/>
    <n v="2.81"/>
    <n v="9.9293286219081275E-2"/>
  </r>
  <r>
    <x v="2"/>
    <x v="10"/>
    <s v="1397/2/4"/>
    <d v="2018-04-24T00:00:00"/>
    <n v="2.79"/>
    <n v="9.8586572438162545E-2"/>
  </r>
  <r>
    <x v="2"/>
    <x v="10"/>
    <s v="1397/2/3"/>
    <d v="2018-04-23T00:00:00"/>
    <n v="2.78"/>
    <n v="9.8233215547703173E-2"/>
  </r>
  <r>
    <x v="2"/>
    <x v="11"/>
    <s v="1397/1/31"/>
    <d v="2018-04-20T00:00:00"/>
    <n v="2.78"/>
    <n v="9.8233215547703173E-2"/>
  </r>
  <r>
    <x v="2"/>
    <x v="11"/>
    <s v="1397/1/30"/>
    <d v="2018-04-19T00:00:00"/>
    <n v="2.8"/>
    <n v="9.8939929328621903E-2"/>
  </r>
  <r>
    <x v="2"/>
    <x v="11"/>
    <s v="1397/1/29"/>
    <d v="2018-04-18T00:00:00"/>
    <n v="2.85"/>
    <n v="0.10070671378091872"/>
  </r>
  <r>
    <x v="2"/>
    <x v="11"/>
    <s v="1397/1/28"/>
    <d v="2018-04-17T00:00:00"/>
    <n v="2.84"/>
    <n v="0.10035335689045935"/>
  </r>
  <r>
    <x v="2"/>
    <x v="11"/>
    <s v="1397/1/27"/>
    <d v="2018-04-16T00:00:00"/>
    <n v="2.88"/>
    <n v="0.10176678445229681"/>
  </r>
  <r>
    <x v="2"/>
    <x v="11"/>
    <s v="1397/1/24"/>
    <d v="2018-04-13T00:00:00"/>
    <n v="2.82"/>
    <n v="9.9646643109540634E-2"/>
  </r>
  <r>
    <x v="2"/>
    <x v="11"/>
    <s v="1397/1/23"/>
    <d v="2018-04-12T00:00:00"/>
    <n v="2.76"/>
    <n v="9.7526501766784443E-2"/>
  </r>
  <r>
    <x v="2"/>
    <x v="11"/>
    <s v="1397/1/22"/>
    <d v="2018-04-11T00:00:00"/>
    <n v="2.74"/>
    <n v="9.6819787985865727E-2"/>
  </r>
  <r>
    <x v="2"/>
    <x v="11"/>
    <s v="1397/1/21"/>
    <d v="2018-04-10T00:00:00"/>
    <n v="2.78"/>
    <n v="9.8233215547703173E-2"/>
  </r>
  <r>
    <x v="2"/>
    <x v="11"/>
    <s v="1397/1/20"/>
    <d v="2018-04-09T00:00:00"/>
    <n v="2.78"/>
    <n v="9.8233215547703173E-2"/>
  </r>
  <r>
    <x v="2"/>
    <x v="11"/>
    <s v="1397/1/17"/>
    <d v="2018-04-06T00:00:00"/>
    <n v="2.81"/>
    <n v="9.9293286219081275E-2"/>
  </r>
  <r>
    <x v="2"/>
    <x v="11"/>
    <s v="1397/1/16"/>
    <d v="2018-04-05T00:00:00"/>
    <n v="2.81"/>
    <n v="9.9293286219081275E-2"/>
  </r>
  <r>
    <x v="2"/>
    <x v="11"/>
    <s v="1397/1/15"/>
    <d v="2018-04-04T00:00:00"/>
    <n v="2.81"/>
    <n v="9.9293286219081275E-2"/>
  </r>
  <r>
    <x v="2"/>
    <x v="11"/>
    <s v="1397/1/14"/>
    <d v="2018-04-03T00:00:00"/>
    <n v="2.75"/>
    <n v="9.7173144876325085E-2"/>
  </r>
  <r>
    <x v="2"/>
    <x v="11"/>
    <s v="1397/1/13"/>
    <d v="2018-04-02T00:00:00"/>
    <n v="2.75"/>
    <n v="9.7173144876325085E-2"/>
  </r>
  <r>
    <x v="2"/>
    <x v="11"/>
    <s v="1397/1/9"/>
    <d v="2018-03-29T00:00:00"/>
    <n v="2.81"/>
    <n v="9.9293286219081275E-2"/>
  </r>
  <r>
    <x v="2"/>
    <x v="11"/>
    <s v="1397/1/8"/>
    <d v="2018-03-28T00:00:00"/>
    <n v="2.64"/>
    <n v="9.328621908127209E-2"/>
  </r>
  <r>
    <x v="2"/>
    <x v="11"/>
    <s v="1397/1/7"/>
    <d v="2018-03-27T00:00:00"/>
    <n v="2.6"/>
    <n v="9.187279151943463E-2"/>
  </r>
  <r>
    <x v="2"/>
    <x v="11"/>
    <s v="1397/1/6"/>
    <d v="2018-03-26T00:00:00"/>
    <n v="2.63"/>
    <n v="9.2932862190812718E-2"/>
  </r>
  <r>
    <x v="2"/>
    <x v="11"/>
    <s v="1397/1/3"/>
    <d v="2018-03-23T00:00:00"/>
    <n v="2.58"/>
    <n v="9.1166077738515899E-2"/>
  </r>
  <r>
    <x v="2"/>
    <x v="11"/>
    <s v="1397/1/2"/>
    <d v="2018-03-22T00:00:00"/>
    <n v="2.62"/>
    <n v="9.257950530035336E-2"/>
  </r>
  <r>
    <x v="2"/>
    <x v="11"/>
    <s v="1397/1/1"/>
    <d v="2018-03-21T00:00:00"/>
    <n v="2.74"/>
    <n v="9.681978798586572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3">
  <r>
    <x v="0"/>
    <x v="0"/>
    <s v="1399/12/10"/>
    <d v="2021-02-28T00:00:00"/>
    <n v="39.79"/>
    <n v="0.14060070671378092"/>
    <n v="1.3932"/>
    <n v="0.19588490459363958"/>
  </r>
  <r>
    <x v="0"/>
    <x v="0"/>
    <s v="1399/12/9"/>
    <d v="2021-02-27T00:00:00"/>
    <n v="39.79"/>
    <n v="0.14060070671378092"/>
    <n v="1.3932"/>
    <n v="0.19588490459363958"/>
  </r>
  <r>
    <x v="0"/>
    <x v="0"/>
    <s v="1399/12/8"/>
    <d v="2021-02-26T00:00:00"/>
    <n v="39.79"/>
    <n v="0.14060070671378092"/>
    <n v="1.3932"/>
    <n v="0.19588490459363958"/>
  </r>
  <r>
    <x v="0"/>
    <x v="0"/>
    <s v="1399/12/7"/>
    <d v="2021-02-25T00:00:00"/>
    <n v="40.29"/>
    <n v="0.14236749116607775"/>
    <n v="1.4013"/>
    <n v="0.19949956537102476"/>
  </r>
  <r>
    <x v="0"/>
    <x v="0"/>
    <s v="1399/12/6"/>
    <d v="2021-02-24T00:00:00"/>
    <n v="41.18"/>
    <n v="0.14551236749116608"/>
    <n v="1.4138999999999999"/>
    <n v="0.20573993639575971"/>
  </r>
  <r>
    <x v="0"/>
    <x v="0"/>
    <s v="1399/12/5"/>
    <d v="2021-02-23T00:00:00"/>
    <n v="40.659999999999997"/>
    <n v="0.14367491166077737"/>
    <n v="1.411"/>
    <n v="0.20272530035335687"/>
  </r>
  <r>
    <x v="0"/>
    <x v="0"/>
    <s v="1399/12/4"/>
    <d v="2021-02-22T00:00:00"/>
    <n v="40.03"/>
    <n v="0.1414487632508834"/>
    <n v="1.4060999999999999"/>
    <n v="0.19889110600706714"/>
  </r>
  <r>
    <x v="0"/>
    <x v="0"/>
    <s v="1399/12/3"/>
    <d v="2021-02-21T00:00:00"/>
    <n v="42.1"/>
    <n v="0.14876325088339223"/>
    <n v="1.4014"/>
    <n v="0.20847681978798588"/>
  </r>
  <r>
    <x v="0"/>
    <x v="0"/>
    <s v="1399/12/2"/>
    <d v="2021-02-20T00:00:00"/>
    <n v="42.1"/>
    <n v="0.14876325088339223"/>
    <n v="1.4014"/>
    <n v="0.20847681978798588"/>
  </r>
  <r>
    <x v="0"/>
    <x v="0"/>
    <s v="1399/12/1"/>
    <d v="2021-02-19T00:00:00"/>
    <n v="42.1"/>
    <n v="0.14876325088339223"/>
    <n v="1.4014"/>
    <n v="0.20847681978798588"/>
  </r>
  <r>
    <x v="0"/>
    <x v="1"/>
    <s v="1399/11/30"/>
    <d v="2021-02-18T00:00:00"/>
    <n v="44.04"/>
    <n v="0.15561837455830388"/>
    <n v="1.3971"/>
    <n v="0.21741443109540634"/>
  </r>
  <r>
    <x v="0"/>
    <x v="1"/>
    <s v="1399/11/29"/>
    <d v="2021-02-17T00:00:00"/>
    <n v="41.81"/>
    <n v="0.14773851590106007"/>
    <n v="1.3853"/>
    <n v="0.20466216607773852"/>
  </r>
  <r>
    <x v="0"/>
    <x v="1"/>
    <s v="1399/11/28"/>
    <d v="2021-02-16T00:00:00"/>
    <n v="42.49"/>
    <n v="0.15014134275618377"/>
    <n v="1.3900999999999999"/>
    <n v="0.20871148056537103"/>
  </r>
  <r>
    <x v="0"/>
    <x v="1"/>
    <s v="1399/11/27"/>
    <d v="2021-02-15T00:00:00"/>
    <n v="41.58"/>
    <n v="0.14692579505300352"/>
    <n v="1.3903000000000001"/>
    <n v="0.20427093286219081"/>
  </r>
  <r>
    <x v="0"/>
    <x v="1"/>
    <s v="1399/11/26"/>
    <d v="2021-02-14T00:00:00"/>
    <n v="44.85"/>
    <n v="0.15848056537102473"/>
    <n v="1.3844000000000001"/>
    <n v="0.21940049469964665"/>
  </r>
  <r>
    <x v="0"/>
    <x v="1"/>
    <s v="1399/11/25"/>
    <d v="2021-02-13T00:00:00"/>
    <n v="44.85"/>
    <n v="0.15848056537102473"/>
    <n v="1.3844000000000001"/>
    <n v="0.21940049469964665"/>
  </r>
  <r>
    <x v="0"/>
    <x v="1"/>
    <s v="1399/11/24"/>
    <d v="2021-02-12T00:00:00"/>
    <n v="44.85"/>
    <n v="0.15848056537102473"/>
    <n v="1.3844000000000001"/>
    <n v="0.21940049469964665"/>
  </r>
  <r>
    <x v="0"/>
    <x v="1"/>
    <s v="1399/11/23"/>
    <d v="2021-02-11T00:00:00"/>
    <n v="44.43"/>
    <n v="0.15699646643109541"/>
    <n v="1.3815"/>
    <n v="0.21689061837455831"/>
  </r>
  <r>
    <x v="0"/>
    <x v="1"/>
    <s v="1399/11/22"/>
    <d v="2021-02-10T00:00:00"/>
    <n v="47.91"/>
    <n v="0.16929328621908127"/>
    <n v="1.3828"/>
    <n v="0.23409875618374559"/>
  </r>
  <r>
    <x v="0"/>
    <x v="1"/>
    <s v="1399/11/21"/>
    <d v="2021-02-09T00:00:00"/>
    <n v="49.73"/>
    <n v="0.17572438162544168"/>
    <n v="1.3814"/>
    <n v="0.24274566077738513"/>
  </r>
  <r>
    <x v="0"/>
    <x v="1"/>
    <s v="1399/11/20"/>
    <d v="2021-02-08T00:00:00"/>
    <n v="53.11"/>
    <n v="0.1876678445229682"/>
    <n v="1.3737999999999999"/>
    <n v="0.25781808480565371"/>
  </r>
  <r>
    <x v="0"/>
    <x v="1"/>
    <s v="1399/11/19"/>
    <d v="2021-02-07T00:00:00"/>
    <n v="48.17"/>
    <n v="0.17021201413427561"/>
    <n v="1.3733"/>
    <n v="0.2337521590106007"/>
  </r>
  <r>
    <x v="0"/>
    <x v="1"/>
    <s v="1399/11/18"/>
    <d v="2021-02-06T00:00:00"/>
    <n v="48.17"/>
    <n v="0.17021201413427561"/>
    <n v="1.3733"/>
    <n v="0.2337521590106007"/>
  </r>
  <r>
    <x v="0"/>
    <x v="1"/>
    <s v="1399/11/17"/>
    <d v="2021-02-05T00:00:00"/>
    <n v="48.17"/>
    <n v="0.17021201413427561"/>
    <n v="1.3733"/>
    <n v="0.2337521590106007"/>
  </r>
  <r>
    <x v="0"/>
    <x v="1"/>
    <s v="1399/11/16"/>
    <d v="2021-02-04T00:00:00"/>
    <n v="47.64"/>
    <n v="0.16833922261484099"/>
    <n v="1.367"/>
    <n v="0.23011971731448763"/>
  </r>
  <r>
    <x v="0"/>
    <x v="1"/>
    <s v="1399/11/15"/>
    <d v="2021-02-03T00:00:00"/>
    <n v="47.23"/>
    <n v="0.16689045936395758"/>
    <n v="1.3644000000000001"/>
    <n v="0.22770534275618373"/>
  </r>
  <r>
    <x v="0"/>
    <x v="1"/>
    <s v="1399/11/14"/>
    <d v="2021-02-02T00:00:00"/>
    <n v="48.64"/>
    <n v="0.17187279151943463"/>
    <n v="1.3665"/>
    <n v="0.23486416961130743"/>
  </r>
  <r>
    <x v="0"/>
    <x v="1"/>
    <s v="1399/11/13"/>
    <d v="2021-02-01T00:00:00"/>
    <n v="48.24"/>
    <n v="0.17045936395759717"/>
    <n v="1.3661000000000001"/>
    <n v="0.23286453710247351"/>
  </r>
  <r>
    <x v="0"/>
    <x v="1"/>
    <s v="1399/11/12"/>
    <d v="2021-01-31T00:00:00"/>
    <n v="53.15"/>
    <n v="0.18780918727915194"/>
    <n v="1.3702000000000001"/>
    <n v="0.25733614840989399"/>
  </r>
  <r>
    <x v="0"/>
    <x v="1"/>
    <s v="1399/11/11"/>
    <d v="2021-01-30T00:00:00"/>
    <n v="53.15"/>
    <n v="0.18780918727915194"/>
    <n v="1.3702000000000001"/>
    <n v="0.25733614840989399"/>
  </r>
  <r>
    <x v="0"/>
    <x v="1"/>
    <s v="1399/11/10"/>
    <d v="2021-01-29T00:00:00"/>
    <n v="53.15"/>
    <n v="0.18780918727915194"/>
    <n v="1.3702000000000001"/>
    <n v="0.25733614840989399"/>
  </r>
  <r>
    <x v="0"/>
    <x v="1"/>
    <s v="1399/11/9"/>
    <d v="2021-01-28T00:00:00"/>
    <n v="58.24"/>
    <n v="0.20579505300353357"/>
    <n v="1.3717999999999999"/>
    <n v="0.28230965371024735"/>
  </r>
  <r>
    <x v="0"/>
    <x v="1"/>
    <s v="1399/11/8"/>
    <d v="2021-01-27T00:00:00"/>
    <n v="54.09"/>
    <n v="0.19113074204946998"/>
    <n v="1.3686"/>
    <n v="0.26158153356890462"/>
  </r>
  <r>
    <x v="0"/>
    <x v="1"/>
    <s v="1399/11/7"/>
    <d v="2021-01-26T00:00:00"/>
    <n v="54.1"/>
    <n v="0.1911660777385159"/>
    <n v="1.3733"/>
    <n v="0.26252837455830391"/>
  </r>
  <r>
    <x v="0"/>
    <x v="1"/>
    <s v="1399/11/6"/>
    <d v="2021-01-25T00:00:00"/>
    <n v="56.55"/>
    <n v="0.19982332155477031"/>
    <n v="1.3673999999999999"/>
    <n v="0.2732384098939929"/>
  </r>
  <r>
    <x v="0"/>
    <x v="1"/>
    <s v="1399/11/5"/>
    <d v="2021-01-24T00:00:00"/>
    <n v="60.15"/>
    <n v="0.21254416961130743"/>
    <n v="1.3684000000000001"/>
    <n v="0.29084544169611309"/>
  </r>
  <r>
    <x v="0"/>
    <x v="1"/>
    <s v="1399/11/4"/>
    <d v="2021-01-23T00:00:00"/>
    <n v="60.15"/>
    <n v="0.21254416961130743"/>
    <n v="1.3684000000000001"/>
    <n v="0.29084544169611309"/>
  </r>
  <r>
    <x v="0"/>
    <x v="1"/>
    <s v="1399/11/3"/>
    <d v="2021-01-22T00:00:00"/>
    <n v="60.15"/>
    <n v="0.21254416961130743"/>
    <n v="1.3684000000000001"/>
    <n v="0.29084544169611309"/>
  </r>
  <r>
    <x v="0"/>
    <x v="1"/>
    <s v="1399/11/2"/>
    <d v="2021-01-21T00:00:00"/>
    <n v="56.57"/>
    <n v="0.1998939929328622"/>
    <n v="1.3732"/>
    <n v="0.27449443109540639"/>
  </r>
  <r>
    <x v="0"/>
    <x v="1"/>
    <s v="1399/11/1"/>
    <d v="2021-01-20T00:00:00"/>
    <n v="57.44"/>
    <n v="0.20296819787985865"/>
    <n v="1.3653"/>
    <n v="0.27711248056537102"/>
  </r>
  <r>
    <x v="0"/>
    <x v="2"/>
    <s v="1399/10/30"/>
    <d v="2021-01-19T00:00:00"/>
    <n v="57.77"/>
    <n v="0.20413427561837458"/>
    <n v="1.3628"/>
    <n v="0.2781941908127209"/>
  </r>
  <r>
    <x v="0"/>
    <x v="2"/>
    <s v="1399/10/29"/>
    <d v="2021-01-18T00:00:00"/>
    <n v="54.86"/>
    <n v="0.19385159010600705"/>
    <n v="1.3584000000000001"/>
    <n v="0.26332800000000001"/>
  </r>
  <r>
    <x v="0"/>
    <x v="2"/>
    <s v="1399/10/28"/>
    <d v="2021-01-17T00:00:00"/>
    <n v="54.77"/>
    <n v="0.19353356890459364"/>
    <n v="1.3586"/>
    <n v="0.26293470671378094"/>
  </r>
  <r>
    <x v="0"/>
    <x v="2"/>
    <s v="1399/10/27"/>
    <d v="2021-01-16T00:00:00"/>
    <n v="54.77"/>
    <n v="0.19353356890459364"/>
    <n v="1.3586"/>
    <n v="0.26293470671378094"/>
  </r>
  <r>
    <x v="0"/>
    <x v="2"/>
    <s v="1399/10/26"/>
    <d v="2021-01-15T00:00:00"/>
    <n v="54.77"/>
    <n v="0.19353356890459364"/>
    <n v="1.3586"/>
    <n v="0.26293470671378094"/>
  </r>
  <r>
    <x v="0"/>
    <x v="2"/>
    <s v="1399/10/25"/>
    <d v="2021-01-14T00:00:00"/>
    <n v="54.86"/>
    <n v="0.19385159010600705"/>
    <n v="1.3687"/>
    <n v="0.26532467137809185"/>
  </r>
  <r>
    <x v="0"/>
    <x v="2"/>
    <s v="1399/10/24"/>
    <d v="2021-01-13T00:00:00"/>
    <n v="59.35"/>
    <n v="0.20971731448763251"/>
    <n v="1.3636999999999999"/>
    <n v="0.28599150176678445"/>
  </r>
  <r>
    <x v="0"/>
    <x v="2"/>
    <s v="1399/10/23"/>
    <d v="2021-01-12T00:00:00"/>
    <n v="63.15"/>
    <n v="0.22314487632508834"/>
    <n v="1.3663000000000001"/>
    <n v="0.30488284452296821"/>
  </r>
  <r>
    <x v="0"/>
    <x v="2"/>
    <s v="1399/10/22"/>
    <d v="2021-01-11T00:00:00"/>
    <n v="65.16"/>
    <n v="0.23024734982332154"/>
    <n v="1.3513999999999999"/>
    <n v="0.31115626855123674"/>
  </r>
  <r>
    <x v="0"/>
    <x v="2"/>
    <s v="1399/10/21"/>
    <d v="2021-01-10T00:00:00"/>
    <n v="77.430000000000007"/>
    <n v="0.27360424028268554"/>
    <n v="1.3563000000000001"/>
    <n v="0.37108943109540643"/>
  </r>
  <r>
    <x v="0"/>
    <x v="2"/>
    <s v="1399/10/20"/>
    <d v="2021-01-09T00:00:00"/>
    <n v="77.430000000000007"/>
    <n v="0.27360424028268554"/>
    <n v="1.3563000000000001"/>
    <n v="0.37108943109540643"/>
  </r>
  <r>
    <x v="0"/>
    <x v="2"/>
    <s v="1399/10/19"/>
    <d v="2021-01-08T00:00:00"/>
    <n v="77.430000000000007"/>
    <n v="0.27360424028268554"/>
    <n v="1.3563000000000001"/>
    <n v="0.37108943109540643"/>
  </r>
  <r>
    <x v="0"/>
    <x v="2"/>
    <s v="1399/10/18"/>
    <d v="2021-01-07T00:00:00"/>
    <n v="66.3"/>
    <n v="0.23427561837455829"/>
    <n v="1.3563000000000001"/>
    <n v="0.31774802120141343"/>
  </r>
  <r>
    <x v="0"/>
    <x v="2"/>
    <s v="1399/10/17"/>
    <d v="2021-01-06T00:00:00"/>
    <n v="60.69"/>
    <n v="0.21445229681978797"/>
    <n v="1.3607"/>
    <n v="0.29180524028268551"/>
  </r>
  <r>
    <x v="0"/>
    <x v="2"/>
    <s v="1399/10/16"/>
    <d v="2021-01-05T00:00:00"/>
    <n v="58.08"/>
    <n v="0.20522968197879857"/>
    <n v="1.3624000000000001"/>
    <n v="0.27960491872791515"/>
  </r>
  <r>
    <x v="0"/>
    <x v="2"/>
    <s v="1399/10/15"/>
    <d v="2021-01-04T00:00:00"/>
    <n v="52.95"/>
    <n v="0.18710247349823322"/>
    <n v="1.3569"/>
    <n v="0.25387934628975267"/>
  </r>
  <r>
    <x v="0"/>
    <x v="2"/>
    <s v="1399/10/14"/>
    <d v="2021-01-03T00:00:00"/>
    <n v="54.02"/>
    <n v="0.19088339222614842"/>
    <n v="1.3671"/>
    <n v="0.2609566855123675"/>
  </r>
  <r>
    <x v="0"/>
    <x v="2"/>
    <s v="1399/10/13"/>
    <d v="2021-01-02T00:00:00"/>
    <n v="54.02"/>
    <n v="0.19088339222614842"/>
    <n v="1.3671"/>
    <n v="0.2609566855123675"/>
  </r>
  <r>
    <x v="0"/>
    <x v="2"/>
    <s v="1399/10/12"/>
    <d v="2021-01-01T00:00:00"/>
    <n v="54.02"/>
    <n v="0.19088339222614842"/>
    <n v="1.3671"/>
    <n v="0.2609566855123675"/>
  </r>
  <r>
    <x v="0"/>
    <x v="2"/>
    <s v="1399/10/11"/>
    <d v="2020-12-31T00:00:00"/>
    <n v="59.45"/>
    <n v="0.21007067137809188"/>
    <n v="1.3673"/>
    <n v="0.28722962897526499"/>
  </r>
  <r>
    <x v="0"/>
    <x v="2"/>
    <s v="1399/10/10"/>
    <d v="2020-12-30T00:00:00"/>
    <n v="56.4"/>
    <n v="0.19929328621908127"/>
    <n v="1.3622000000000001"/>
    <n v="0.27147731448763252"/>
  </r>
  <r>
    <x v="0"/>
    <x v="2"/>
    <s v="1399/10/9"/>
    <d v="2020-12-29T00:00:00"/>
    <n v="55.82"/>
    <n v="0.19724381625441698"/>
    <n v="1.35"/>
    <n v="0.26627915194346291"/>
  </r>
  <r>
    <x v="0"/>
    <x v="2"/>
    <s v="1399/10/8"/>
    <d v="2020-12-28T00:00:00"/>
    <n v="55.51"/>
    <n v="0.19614840989399293"/>
    <n v="1.3449"/>
    <n v="0.2637999964664311"/>
  </r>
  <r>
    <x v="0"/>
    <x v="2"/>
    <s v="1399/10/7"/>
    <d v="2020-12-27T00:00:00"/>
    <n v="51.07"/>
    <n v="0.18045936395759718"/>
    <n v="1.3548"/>
    <n v="0.24448634628975266"/>
  </r>
  <r>
    <x v="0"/>
    <x v="2"/>
    <s v="1399/10/6"/>
    <d v="2020-12-26T00:00:00"/>
    <n v="51.07"/>
    <n v="0.18045936395759718"/>
    <n v="1.3548"/>
    <n v="0.24448634628975266"/>
  </r>
  <r>
    <x v="0"/>
    <x v="2"/>
    <s v="1399/10/5"/>
    <d v="2020-12-25T00:00:00"/>
    <n v="51.07"/>
    <n v="0.18045936395759718"/>
    <n v="1.3548"/>
    <n v="0.24448634628975266"/>
  </r>
  <r>
    <x v="0"/>
    <x v="2"/>
    <s v="1399/10/4"/>
    <d v="2020-12-24T00:00:00"/>
    <n v="51.07"/>
    <n v="0.18045936395759718"/>
    <n v="1.3554999999999999"/>
    <n v="0.24461266784452296"/>
  </r>
  <r>
    <x v="0"/>
    <x v="2"/>
    <s v="1399/10/3"/>
    <d v="2020-12-23T00:00:00"/>
    <n v="50.89"/>
    <n v="0.17982332155477032"/>
    <n v="1.3492"/>
    <n v="0.2426176254416961"/>
  </r>
  <r>
    <x v="0"/>
    <x v="2"/>
    <s v="1399/10/2"/>
    <d v="2020-12-22T00:00:00"/>
    <n v="51.62"/>
    <n v="0.18240282685512366"/>
    <n v="1.3360000000000001"/>
    <n v="0.24369017667844523"/>
  </r>
  <r>
    <x v="0"/>
    <x v="2"/>
    <s v="1399/10/1"/>
    <d v="2020-12-21T00:00:00"/>
    <n v="49.1"/>
    <n v="0.17349823321554772"/>
    <n v="1.3463000000000001"/>
    <n v="0.23358067137809191"/>
  </r>
  <r>
    <x v="0"/>
    <x v="3"/>
    <s v="1399/9/30"/>
    <d v="2020-12-20T00:00:00"/>
    <n v="45.97"/>
    <n v="0.1624381625441696"/>
    <n v="1.3520000000000001"/>
    <n v="0.21961639575971731"/>
  </r>
  <r>
    <x v="0"/>
    <x v="3"/>
    <s v="1399/9/29"/>
    <d v="2020-12-19T00:00:00"/>
    <n v="45.97"/>
    <n v="0.1624381625441696"/>
    <n v="1.3520000000000001"/>
    <n v="0.21961639575971731"/>
  </r>
  <r>
    <x v="0"/>
    <x v="3"/>
    <s v="1399/9/28"/>
    <d v="2020-12-18T00:00:00"/>
    <n v="45.97"/>
    <n v="0.1624381625441696"/>
    <n v="1.3520000000000001"/>
    <n v="0.21961639575971731"/>
  </r>
  <r>
    <x v="0"/>
    <x v="3"/>
    <s v="1399/9/27"/>
    <d v="2020-12-17T00:00:00"/>
    <n v="45.67"/>
    <n v="0.16137809187279153"/>
    <n v="1.3582000000000001"/>
    <n v="0.21918372438162548"/>
  </r>
  <r>
    <x v="0"/>
    <x v="3"/>
    <s v="1399/9/26"/>
    <d v="2020-12-16T00:00:00"/>
    <n v="47.21"/>
    <n v="0.16681978798586572"/>
    <n v="1.3507"/>
    <n v="0.22532348763250884"/>
  </r>
  <r>
    <x v="0"/>
    <x v="3"/>
    <s v="1399/9/25"/>
    <d v="2020-12-15T00:00:00"/>
    <n v="49.55"/>
    <n v="0.17508833922261482"/>
    <n v="1.3461000000000001"/>
    <n v="0.23568641342756183"/>
  </r>
  <r>
    <x v="0"/>
    <x v="3"/>
    <s v="1399/9/24"/>
    <d v="2020-12-14T00:00:00"/>
    <n v="48.17"/>
    <n v="0.17021201413427561"/>
    <n v="1.3322000000000001"/>
    <n v="0.22675644522968197"/>
  </r>
  <r>
    <x v="0"/>
    <x v="3"/>
    <s v="1399/9/23"/>
    <d v="2020-12-13T00:00:00"/>
    <n v="46.35"/>
    <n v="0.1637809187279152"/>
    <n v="1.3223"/>
    <n v="0.21656750883392228"/>
  </r>
  <r>
    <x v="0"/>
    <x v="3"/>
    <s v="1399/9/22"/>
    <d v="2020-12-12T00:00:00"/>
    <n v="46.35"/>
    <n v="0.1637809187279152"/>
    <n v="1.3223"/>
    <n v="0.21656750883392228"/>
  </r>
  <r>
    <x v="0"/>
    <x v="3"/>
    <s v="1399/9/21"/>
    <d v="2020-12-11T00:00:00"/>
    <n v="46.35"/>
    <n v="0.1637809187279152"/>
    <n v="1.3223"/>
    <n v="0.21656750883392228"/>
  </r>
  <r>
    <x v="0"/>
    <x v="3"/>
    <s v="1399/9/20"/>
    <d v="2020-12-10T00:00:00"/>
    <n v="45.15"/>
    <n v="0.15954063604240282"/>
    <n v="1.3292999999999999"/>
    <n v="0.21207736749116604"/>
  </r>
  <r>
    <x v="0"/>
    <x v="3"/>
    <s v="1399/9/19"/>
    <d v="2020-12-09T00:00:00"/>
    <n v="42.34"/>
    <n v="0.14961130742049472"/>
    <n v="1.3395999999999999"/>
    <n v="0.20041930742049471"/>
  </r>
  <r>
    <x v="0"/>
    <x v="3"/>
    <s v="1399/9/18"/>
    <d v="2020-12-08T00:00:00"/>
    <n v="42.15"/>
    <n v="0.14893992932862191"/>
    <n v="1.3352999999999999"/>
    <n v="0.19887948763250882"/>
  </r>
  <r>
    <x v="0"/>
    <x v="3"/>
    <s v="1399/9/17"/>
    <d v="2020-12-07T00:00:00"/>
    <n v="42.11"/>
    <n v="0.14879858657243816"/>
    <n v="1.3375999999999999"/>
    <n v="0.19903298939929326"/>
  </r>
  <r>
    <x v="0"/>
    <x v="3"/>
    <s v="1399/9/16"/>
    <d v="2020-12-06T00:00:00"/>
    <n v="42.57"/>
    <n v="0.15042402826855122"/>
    <n v="1.3436999999999999"/>
    <n v="0.20212476678445226"/>
  </r>
  <r>
    <x v="0"/>
    <x v="3"/>
    <s v="1399/9/15"/>
    <d v="2020-12-05T00:00:00"/>
    <n v="42.57"/>
    <n v="0.15042402826855122"/>
    <n v="1.3436999999999999"/>
    <n v="0.20212476678445226"/>
  </r>
  <r>
    <x v="0"/>
    <x v="3"/>
    <s v="1399/9/14"/>
    <d v="2020-12-04T00:00:00"/>
    <n v="42.57"/>
    <n v="0.15042402826855122"/>
    <n v="1.3436999999999999"/>
    <n v="0.20212476678445226"/>
  </r>
  <r>
    <x v="0"/>
    <x v="3"/>
    <s v="1399/9/13"/>
    <d v="2020-12-03T00:00:00"/>
    <n v="41.2"/>
    <n v="0.14558303886925797"/>
    <n v="1.3452"/>
    <n v="0.1958383038869258"/>
  </r>
  <r>
    <x v="0"/>
    <x v="3"/>
    <s v="1399/9/12"/>
    <d v="2020-12-02T00:00:00"/>
    <n v="43.62"/>
    <n v="0.15413427561837456"/>
    <n v="1.3363"/>
    <n v="0.20596963250883393"/>
  </r>
  <r>
    <x v="0"/>
    <x v="3"/>
    <s v="1399/9/11"/>
    <d v="2020-12-01T00:00:00"/>
    <n v="43.26"/>
    <n v="0.15286219081272084"/>
    <n v="1.3414999999999999"/>
    <n v="0.20506462897526501"/>
  </r>
  <r>
    <x v="0"/>
    <x v="3"/>
    <s v="1399/9/10"/>
    <d v="2020-11-30T00:00:00"/>
    <n v="43.67"/>
    <n v="0.15431095406360423"/>
    <n v="1.3321000000000001"/>
    <n v="0.20555762190812721"/>
  </r>
  <r>
    <x v="0"/>
    <x v="3"/>
    <s v="1399/9/9"/>
    <d v="2020-11-29T00:00:00"/>
    <n v="41.68"/>
    <n v="0.14727915194346289"/>
    <n v="1.3313999999999999"/>
    <n v="0.19608746289752649"/>
  </r>
  <r>
    <x v="0"/>
    <x v="3"/>
    <s v="1399/9/8"/>
    <d v="2020-11-28T00:00:00"/>
    <n v="41.68"/>
    <n v="0.14727915194346289"/>
    <n v="1.3313999999999999"/>
    <n v="0.19608746289752649"/>
  </r>
  <r>
    <x v="0"/>
    <x v="3"/>
    <s v="1399/9/7"/>
    <d v="2020-11-27T00:00:00"/>
    <n v="41.68"/>
    <n v="0.14727915194346289"/>
    <n v="1.3313999999999999"/>
    <n v="0.19608746289752649"/>
  </r>
  <r>
    <x v="0"/>
    <x v="3"/>
    <s v="1399/9/6"/>
    <d v="2020-11-26T00:00:00"/>
    <n v="39.619999999999997"/>
    <n v="0.13999999999999999"/>
    <n v="1.3354999999999999"/>
    <n v="0.18696999999999997"/>
  </r>
  <r>
    <x v="0"/>
    <x v="3"/>
    <s v="1399/9/5"/>
    <d v="2020-11-25T00:00:00"/>
    <n v="39.479999999999997"/>
    <n v="0.13950530035335687"/>
    <n v="1.3382000000000001"/>
    <n v="0.18668599293286217"/>
  </r>
  <r>
    <x v="0"/>
    <x v="3"/>
    <s v="1399/9/4"/>
    <d v="2020-11-24T00:00:00"/>
    <n v="39.04"/>
    <n v="0.13795053003533569"/>
    <n v="1.3355999999999999"/>
    <n v="0.18424672791519434"/>
  </r>
  <r>
    <x v="0"/>
    <x v="3"/>
    <s v="1399/9/3"/>
    <d v="2020-11-23T00:00:00"/>
    <n v="37.97"/>
    <n v="0.1341696113074205"/>
    <n v="1.3323"/>
    <n v="0.17875417314487635"/>
  </r>
  <r>
    <x v="0"/>
    <x v="3"/>
    <s v="1399/9/2"/>
    <d v="2020-11-22T00:00:00"/>
    <n v="36.21"/>
    <n v="0.12795053003533569"/>
    <n v="1.3282"/>
    <n v="0.16994389399293286"/>
  </r>
  <r>
    <x v="0"/>
    <x v="3"/>
    <s v="1399/9/1"/>
    <d v="2020-11-21T00:00:00"/>
    <n v="36.21"/>
    <n v="0.12795053003533569"/>
    <n v="1.3282"/>
    <n v="0.16994389399293286"/>
  </r>
  <r>
    <x v="0"/>
    <x v="4"/>
    <s v="1399/8/30"/>
    <d v="2020-11-20T00:00:00"/>
    <n v="36.21"/>
    <n v="0.12795053003533569"/>
    <n v="1.3282"/>
    <n v="0.16994389399293286"/>
  </r>
  <r>
    <x v="0"/>
    <x v="4"/>
    <s v="1399/8/29"/>
    <d v="2020-11-19T00:00:00"/>
    <n v="36.840000000000003"/>
    <n v="0.1301766784452297"/>
    <n v="1.3261000000000001"/>
    <n v="0.17262729328621912"/>
  </r>
  <r>
    <x v="0"/>
    <x v="4"/>
    <s v="1399/8/28"/>
    <d v="2020-11-18T00:00:00"/>
    <n v="38.4"/>
    <n v="0.13568904593639575"/>
    <n v="1.3269"/>
    <n v="0.1800457950530035"/>
  </r>
  <r>
    <x v="0"/>
    <x v="4"/>
    <s v="1399/8/27"/>
    <d v="2020-11-17T00:00:00"/>
    <n v="39.380000000000003"/>
    <n v="0.13915194346289753"/>
    <n v="1.3241000000000001"/>
    <n v="0.18425108833922263"/>
  </r>
  <r>
    <x v="0"/>
    <x v="4"/>
    <s v="1399/8/26"/>
    <d v="2020-11-16T00:00:00"/>
    <n v="41.19"/>
    <n v="0.14554770318021201"/>
    <n v="1.3190999999999999"/>
    <n v="0.19199197526501766"/>
  </r>
  <r>
    <x v="0"/>
    <x v="4"/>
    <s v="1399/8/25"/>
    <d v="2020-11-15T00:00:00"/>
    <n v="40.270000000000003"/>
    <n v="0.14229681978798589"/>
    <n v="1.3186"/>
    <n v="0.1876325865724382"/>
  </r>
  <r>
    <x v="0"/>
    <x v="4"/>
    <s v="1399/8/24"/>
    <d v="2020-11-14T00:00:00"/>
    <n v="40.270000000000003"/>
    <n v="0.14229681978798589"/>
    <n v="1.3186"/>
    <n v="0.1876325865724382"/>
  </r>
  <r>
    <x v="0"/>
    <x v="4"/>
    <s v="1399/8/23"/>
    <d v="2020-11-13T00:00:00"/>
    <n v="40.270000000000003"/>
    <n v="0.14229681978798589"/>
    <n v="1.3186"/>
    <n v="0.1876325865724382"/>
  </r>
  <r>
    <x v="0"/>
    <x v="4"/>
    <s v="1399/8/22"/>
    <d v="2020-11-12T00:00:00"/>
    <n v="39.65"/>
    <n v="0.1401060070671378"/>
    <n v="1.3113999999999999"/>
    <n v="0.1837350176678445"/>
  </r>
  <r>
    <x v="0"/>
    <x v="4"/>
    <s v="1399/8/21"/>
    <d v="2020-11-11T00:00:00"/>
    <n v="39.799999999999997"/>
    <n v="0.14063604240282684"/>
    <n v="1.3221000000000001"/>
    <n v="0.18593491166077739"/>
  </r>
  <r>
    <x v="0"/>
    <x v="4"/>
    <s v="1399/8/20"/>
    <d v="2020-11-10T00:00:00"/>
    <n v="39.53"/>
    <n v="0.13968197879858657"/>
    <n v="1.3270999999999999"/>
    <n v="0.18537195406360424"/>
  </r>
  <r>
    <x v="0"/>
    <x v="4"/>
    <s v="1399/8/19"/>
    <d v="2020-11-09T00:00:00"/>
    <n v="39.72"/>
    <n v="0.14035335689045936"/>
    <n v="1.3163"/>
    <n v="0.18474712367491167"/>
  </r>
  <r>
    <x v="0"/>
    <x v="4"/>
    <s v="1399/8/18"/>
    <d v="2020-11-08T00:00:00"/>
    <n v="39.979999999999997"/>
    <n v="0.1412720848056537"/>
    <n v="1.3156000000000001"/>
    <n v="0.18585755477031801"/>
  </r>
  <r>
    <x v="0"/>
    <x v="4"/>
    <s v="1399/8/17"/>
    <d v="2020-11-07T00:00:00"/>
    <n v="39.979999999999997"/>
    <n v="0.1412720848056537"/>
    <n v="1.3156000000000001"/>
    <n v="0.18585755477031801"/>
  </r>
  <r>
    <x v="0"/>
    <x v="4"/>
    <s v="1399/8/16"/>
    <d v="2020-11-06T00:00:00"/>
    <n v="39.979999999999997"/>
    <n v="0.1412720848056537"/>
    <n v="1.3156000000000001"/>
    <n v="0.18585755477031801"/>
  </r>
  <r>
    <x v="0"/>
    <x v="4"/>
    <s v="1399/8/15"/>
    <d v="2020-11-05T00:00:00"/>
    <n v="41.37"/>
    <n v="0.14618374558303887"/>
    <n v="1.3142"/>
    <n v="0.1921146784452297"/>
  </r>
  <r>
    <x v="0"/>
    <x v="4"/>
    <s v="1399/8/14"/>
    <d v="2020-11-04T00:00:00"/>
    <n v="39.799999999999997"/>
    <n v="0.14063604240282684"/>
    <n v="1.2985"/>
    <n v="0.18261590106007067"/>
  </r>
  <r>
    <x v="0"/>
    <x v="4"/>
    <s v="1399/8/13"/>
    <d v="2020-11-03T00:00:00"/>
    <n v="39.29"/>
    <n v="0.13883392226148408"/>
    <n v="1.3058000000000001"/>
    <n v="0.18128933568904593"/>
  </r>
  <r>
    <x v="0"/>
    <x v="4"/>
    <s v="1399/8/12"/>
    <d v="2020-11-02T00:00:00"/>
    <n v="40"/>
    <n v="0.14134275618374559"/>
    <n v="1.2911999999999999"/>
    <n v="0.18250176678445229"/>
  </r>
  <r>
    <x v="0"/>
    <x v="4"/>
    <s v="1399/8/11"/>
    <d v="2020-11-01T00:00:00"/>
    <n v="41.5"/>
    <n v="0.14664310954063603"/>
    <n v="1.2941"/>
    <n v="0.1897708480565371"/>
  </r>
  <r>
    <x v="0"/>
    <x v="4"/>
    <s v="1399/8/10"/>
    <d v="2020-10-31T00:00:00"/>
    <n v="41.5"/>
    <n v="0.14664310954063603"/>
    <n v="1.2941"/>
    <n v="0.1897708480565371"/>
  </r>
  <r>
    <x v="0"/>
    <x v="4"/>
    <s v="1399/8/9"/>
    <d v="2020-10-30T00:00:00"/>
    <n v="41.5"/>
    <n v="0.14664310954063603"/>
    <n v="1.2941"/>
    <n v="0.1897708480565371"/>
  </r>
  <r>
    <x v="0"/>
    <x v="4"/>
    <s v="1399/8/8"/>
    <d v="2020-10-29T00:00:00"/>
    <n v="40.909999999999997"/>
    <n v="0.14455830388692578"/>
    <n v="1.2926"/>
    <n v="0.18685606360424026"/>
  </r>
  <r>
    <x v="0"/>
    <x v="4"/>
    <s v="1399/8/7"/>
    <d v="2020-10-28T00:00:00"/>
    <n v="41.48"/>
    <n v="0.14657243816254417"/>
    <n v="1.2981"/>
    <n v="0.19026568197879859"/>
  </r>
  <r>
    <x v="0"/>
    <x v="4"/>
    <s v="1399/8/6"/>
    <d v="2020-10-27T00:00:00"/>
    <n v="42.12"/>
    <n v="0.14883392226148409"/>
    <n v="1.3043"/>
    <n v="0.19412408480565371"/>
  </r>
  <r>
    <x v="0"/>
    <x v="4"/>
    <s v="1399/8/5"/>
    <d v="2020-10-26T00:00:00"/>
    <n v="42.2"/>
    <n v="0.14911660777385161"/>
    <n v="1.3023"/>
    <n v="0.19419455830388696"/>
  </r>
  <r>
    <x v="0"/>
    <x v="4"/>
    <s v="1399/8/4"/>
    <d v="2020-10-25T00:00:00"/>
    <n v="43.62"/>
    <n v="0.15413427561837456"/>
    <n v="1.304"/>
    <n v="0.20099109540636043"/>
  </r>
  <r>
    <x v="0"/>
    <x v="4"/>
    <s v="1399/8/3"/>
    <d v="2020-10-24T00:00:00"/>
    <n v="43.62"/>
    <n v="0.15413427561837456"/>
    <n v="1.304"/>
    <n v="0.20099109540636043"/>
  </r>
  <r>
    <x v="0"/>
    <x v="4"/>
    <s v="1399/8/2"/>
    <d v="2020-10-23T00:00:00"/>
    <n v="43.62"/>
    <n v="0.15413427561837456"/>
    <n v="1.304"/>
    <n v="0.20099109540636043"/>
  </r>
  <r>
    <x v="0"/>
    <x v="4"/>
    <s v="1399/8/1"/>
    <d v="2020-10-22T00:00:00"/>
    <n v="43.22"/>
    <n v="0.1527208480565371"/>
    <n v="1.3081"/>
    <n v="0.1997741413427562"/>
  </r>
  <r>
    <x v="0"/>
    <x v="5"/>
    <s v="1399/7/30"/>
    <d v="2020-10-21T00:00:00"/>
    <n v="41.63"/>
    <n v="0.14710247349823322"/>
    <n v="1.3144"/>
    <n v="0.19335149116607775"/>
  </r>
  <r>
    <x v="0"/>
    <x v="5"/>
    <s v="1399/7/29"/>
    <d v="2020-10-20T00:00:00"/>
    <n v="42.06"/>
    <n v="0.14862190812720849"/>
    <n v="1.2944"/>
    <n v="0.19237619787985866"/>
  </r>
  <r>
    <x v="0"/>
    <x v="5"/>
    <s v="1399/7/28"/>
    <d v="2020-10-19T00:00:00"/>
    <n v="41.4"/>
    <n v="0.14628975265017669"/>
    <n v="1.2947"/>
    <n v="0.18940134275618375"/>
  </r>
  <r>
    <x v="0"/>
    <x v="5"/>
    <s v="1399/7/27"/>
    <d v="2020-10-18T00:00:00"/>
    <n v="40.94"/>
    <n v="0.1446643109540636"/>
    <n v="1.2912999999999999"/>
    <n v="0.18680502473498231"/>
  </r>
  <r>
    <x v="0"/>
    <x v="5"/>
    <s v="1399/7/26"/>
    <d v="2020-10-17T00:00:00"/>
    <n v="40.94"/>
    <n v="0.1446643109540636"/>
    <n v="1.2912999999999999"/>
    <n v="0.18680502473498231"/>
  </r>
  <r>
    <x v="0"/>
    <x v="5"/>
    <s v="1399/7/25"/>
    <d v="2020-10-16T00:00:00"/>
    <n v="40.94"/>
    <n v="0.1446643109540636"/>
    <n v="1.2912999999999999"/>
    <n v="0.18680502473498231"/>
  </r>
  <r>
    <x v="0"/>
    <x v="5"/>
    <s v="1399/7/24"/>
    <d v="2020-10-15T00:00:00"/>
    <n v="39.99"/>
    <n v="0.14130742049469966"/>
    <n v="1.2914000000000001"/>
    <n v="0.18248440282685516"/>
  </r>
  <r>
    <x v="0"/>
    <x v="5"/>
    <s v="1399/7/23"/>
    <d v="2020-10-14T00:00:00"/>
    <n v="38.840000000000003"/>
    <n v="0.13724381625441698"/>
    <n v="1.3010999999999999"/>
    <n v="0.17856792932862192"/>
  </r>
  <r>
    <x v="0"/>
    <x v="5"/>
    <s v="1399/7/22"/>
    <d v="2020-10-13T00:00:00"/>
    <n v="37.83"/>
    <n v="0.13367491166077738"/>
    <n v="1.2934000000000001"/>
    <n v="0.17289513074204949"/>
  </r>
  <r>
    <x v="0"/>
    <x v="5"/>
    <s v="1399/7/21"/>
    <d v="2020-10-12T00:00:00"/>
    <n v="38.520000000000003"/>
    <n v="0.136113074204947"/>
    <n v="1.3064"/>
    <n v="0.17781812014134277"/>
  </r>
  <r>
    <x v="0"/>
    <x v="5"/>
    <s v="1399/7/20"/>
    <d v="2020-10-11T00:00:00"/>
    <n v="38.299999999999997"/>
    <n v="0.13533568904593637"/>
    <n v="1.3046"/>
    <n v="0.17655893992932858"/>
  </r>
  <r>
    <x v="0"/>
    <x v="5"/>
    <s v="1399/7/19"/>
    <d v="2020-10-10T00:00:00"/>
    <n v="38.299999999999997"/>
    <n v="0.13533568904593637"/>
    <n v="1.3046"/>
    <n v="0.17655893992932858"/>
  </r>
  <r>
    <x v="0"/>
    <x v="5"/>
    <s v="1399/7/18"/>
    <d v="2020-10-09T00:00:00"/>
    <n v="38.299999999999997"/>
    <n v="0.13533568904593637"/>
    <n v="1.3046"/>
    <n v="0.17655893992932858"/>
  </r>
  <r>
    <x v="0"/>
    <x v="5"/>
    <s v="1399/7/17"/>
    <d v="2020-10-08T00:00:00"/>
    <n v="38.700000000000003"/>
    <n v="0.13674911660777386"/>
    <n v="1.2932999999999999"/>
    <n v="0.17685763250883393"/>
  </r>
  <r>
    <x v="0"/>
    <x v="5"/>
    <s v="1399/7/16"/>
    <d v="2020-10-07T00:00:00"/>
    <n v="38.590000000000003"/>
    <n v="0.13636042402826856"/>
    <n v="1.2918000000000001"/>
    <n v="0.17615039575971733"/>
  </r>
  <r>
    <x v="0"/>
    <x v="5"/>
    <s v="1399/7/15"/>
    <d v="2020-10-06T00:00:00"/>
    <n v="37.25"/>
    <n v="0.13162544169611307"/>
    <n v="1.2877000000000001"/>
    <n v="0.16949408127208479"/>
  </r>
  <r>
    <x v="0"/>
    <x v="5"/>
    <s v="1399/7/14"/>
    <d v="2020-10-05T00:00:00"/>
    <n v="37.619999999999997"/>
    <n v="0.13293286219081271"/>
    <n v="1.2977000000000001"/>
    <n v="0.17250697526501765"/>
  </r>
  <r>
    <x v="0"/>
    <x v="5"/>
    <s v="1399/7/13"/>
    <d v="2020-10-04T00:00:00"/>
    <n v="36.25"/>
    <n v="0.12809187279151943"/>
    <n v="1.2930999999999999"/>
    <n v="0.16563560070671376"/>
  </r>
  <r>
    <x v="0"/>
    <x v="5"/>
    <s v="1399/7/12"/>
    <d v="2020-10-03T00:00:00"/>
    <n v="36.25"/>
    <n v="0.12809187279151943"/>
    <n v="1.2930999999999999"/>
    <n v="0.16563560070671376"/>
  </r>
  <r>
    <x v="0"/>
    <x v="5"/>
    <s v="1399/7/11"/>
    <d v="2020-10-02T00:00:00"/>
    <n v="36.25"/>
    <n v="0.12809187279151943"/>
    <n v="1.2930999999999999"/>
    <n v="0.16563560070671376"/>
  </r>
  <r>
    <x v="0"/>
    <x v="5"/>
    <s v="1399/7/10"/>
    <d v="2020-10-01T00:00:00"/>
    <n v="36.71"/>
    <n v="0.12971731448763252"/>
    <n v="1.2888999999999999"/>
    <n v="0.16719264664310954"/>
  </r>
  <r>
    <x v="0"/>
    <x v="5"/>
    <s v="1399/7/9"/>
    <d v="2020-09-30T00:00:00"/>
    <n v="37"/>
    <n v="0.13074204946996468"/>
    <n v="1.2916000000000001"/>
    <n v="0.16886643109540639"/>
  </r>
  <r>
    <x v="0"/>
    <x v="5"/>
    <s v="1399/7/8"/>
    <d v="2020-09-29T00:00:00"/>
    <n v="34.26"/>
    <n v="0.12106007067137808"/>
    <n v="1.2861"/>
    <n v="0.15569535689045935"/>
  </r>
  <r>
    <x v="0"/>
    <x v="5"/>
    <s v="1399/7/7"/>
    <d v="2020-09-28T00:00:00"/>
    <n v="34.020000000000003"/>
    <n v="0.12021201413427562"/>
    <n v="1.2827"/>
    <n v="0.15419595053003535"/>
  </r>
  <r>
    <x v="0"/>
    <x v="5"/>
    <s v="1399/7/6"/>
    <d v="2020-09-27T00:00:00"/>
    <n v="31.91"/>
    <n v="0.11275618374558304"/>
    <n v="1.2745"/>
    <n v="0.14370775618374557"/>
  </r>
  <r>
    <x v="0"/>
    <x v="5"/>
    <s v="1399/7/5"/>
    <d v="2020-09-26T00:00:00"/>
    <n v="31.91"/>
    <n v="0.11275618374558304"/>
    <n v="1.2745"/>
    <n v="0.14370775618374557"/>
  </r>
  <r>
    <x v="0"/>
    <x v="5"/>
    <s v="1399/7/4"/>
    <d v="2020-09-25T00:00:00"/>
    <n v="31.91"/>
    <n v="0.11275618374558304"/>
    <n v="1.2745"/>
    <n v="0.14370775618374557"/>
  </r>
  <r>
    <x v="0"/>
    <x v="5"/>
    <s v="1399/7/3"/>
    <d v="2020-09-24T00:00:00"/>
    <n v="31.39"/>
    <n v="0.11091872791519435"/>
    <n v="1.2748999999999999"/>
    <n v="0.14141028621908125"/>
  </r>
  <r>
    <x v="0"/>
    <x v="5"/>
    <s v="1399/7/2"/>
    <d v="2020-09-23T00:00:00"/>
    <n v="32.270000000000003"/>
    <n v="0.11402826855123677"/>
    <n v="1.2722"/>
    <n v="0.14506676325088341"/>
  </r>
  <r>
    <x v="0"/>
    <x v="5"/>
    <s v="1399/7/1"/>
    <d v="2020-09-22T00:00:00"/>
    <n v="31.19"/>
    <n v="0.11021201413427563"/>
    <n v="1.2730999999999999"/>
    <n v="0.1403109151943463"/>
  </r>
  <r>
    <x v="0"/>
    <x v="6"/>
    <s v="1399/6/31"/>
    <d v="2020-09-21T00:00:00"/>
    <n v="30.45"/>
    <n v="0.10759717314487632"/>
    <n v="1.2814000000000001"/>
    <n v="0.13787501766784452"/>
  </r>
  <r>
    <x v="0"/>
    <x v="6"/>
    <s v="1399/6/30"/>
    <d v="2020-09-20T00:00:00"/>
    <n v="30.36"/>
    <n v="0.10727915194346289"/>
    <n v="1.2915000000000001"/>
    <n v="0.13855102473498235"/>
  </r>
  <r>
    <x v="0"/>
    <x v="6"/>
    <s v="1399/6/29"/>
    <d v="2020-09-19T00:00:00"/>
    <n v="30.36"/>
    <n v="0.10727915194346289"/>
    <n v="1.2915000000000001"/>
    <n v="0.13855102473498235"/>
  </r>
  <r>
    <x v="0"/>
    <x v="6"/>
    <s v="1399/6/28"/>
    <d v="2020-09-18T00:00:00"/>
    <n v="30.36"/>
    <n v="0.10727915194346289"/>
    <n v="1.2915000000000001"/>
    <n v="0.13855102473498235"/>
  </r>
  <r>
    <x v="0"/>
    <x v="6"/>
    <s v="1399/6/27"/>
    <d v="2020-09-17T00:00:00"/>
    <n v="29.14"/>
    <n v="0.10296819787985866"/>
    <n v="1.2971999999999999"/>
    <n v="0.13357034628975265"/>
  </r>
  <r>
    <x v="0"/>
    <x v="6"/>
    <s v="1399/6/26"/>
    <d v="2020-09-16T00:00:00"/>
    <n v="29.74"/>
    <n v="0.10508833922261483"/>
    <n v="1.2965"/>
    <n v="0.13624703180212014"/>
  </r>
  <r>
    <x v="0"/>
    <x v="6"/>
    <s v="1399/6/25"/>
    <d v="2020-09-15T00:00:00"/>
    <n v="29.97"/>
    <n v="0.10590106007067138"/>
    <n v="1.2886"/>
    <n v="0.13646410600706713"/>
  </r>
  <r>
    <x v="0"/>
    <x v="6"/>
    <s v="1399/6/24"/>
    <d v="2020-09-14T00:00:00"/>
    <n v="28.38"/>
    <n v="0.10028268551236749"/>
    <n v="1.2844"/>
    <n v="0.12880308127208481"/>
  </r>
  <r>
    <x v="0"/>
    <x v="6"/>
    <s v="1399/6/23"/>
    <d v="2020-09-13T00:00:00"/>
    <n v="27.78"/>
    <n v="9.8162544169611315E-2"/>
    <n v="1.2793000000000001"/>
    <n v="0.12557934275618376"/>
  </r>
  <r>
    <x v="0"/>
    <x v="6"/>
    <s v="1399/6/22"/>
    <d v="2020-09-12T00:00:00"/>
    <n v="27.78"/>
    <n v="9.8162544169611315E-2"/>
    <n v="1.2793000000000001"/>
    <n v="0.12557934275618376"/>
  </r>
  <r>
    <x v="0"/>
    <x v="6"/>
    <s v="1399/6/21"/>
    <d v="2020-09-11T00:00:00"/>
    <n v="27.78"/>
    <n v="9.8162544169611315E-2"/>
    <n v="1.2793000000000001"/>
    <n v="0.12557934275618376"/>
  </r>
  <r>
    <x v="0"/>
    <x v="6"/>
    <s v="1399/6/20"/>
    <d v="2020-09-10T00:00:00"/>
    <n v="27.7"/>
    <n v="9.7879858657243815E-2"/>
    <n v="1.2803"/>
    <n v="0.12531558303886925"/>
  </r>
  <r>
    <x v="0"/>
    <x v="6"/>
    <s v="1399/6/19"/>
    <d v="2020-09-09T00:00:00"/>
    <n v="28.03"/>
    <n v="9.9045936395759718E-2"/>
    <n v="1.3"/>
    <n v="0.12875971731448763"/>
  </r>
  <r>
    <x v="0"/>
    <x v="6"/>
    <s v="1399/6/18"/>
    <d v="2020-09-08T00:00:00"/>
    <n v="28.13"/>
    <n v="9.9399293286219076E-2"/>
    <n v="1.2987"/>
    <n v="0.1290898621908127"/>
  </r>
  <r>
    <x v="0"/>
    <x v="6"/>
    <s v="1399/6/17"/>
    <d v="2020-09-07T00:00:00"/>
    <n v="29.27"/>
    <n v="0.10342756183745583"/>
    <n v="1.3166"/>
    <n v="0.13617272791519433"/>
  </r>
  <r>
    <x v="0"/>
    <x v="6"/>
    <s v="1399/6/16"/>
    <d v="2020-09-06T00:00:00"/>
    <n v="30.31"/>
    <n v="0.10710247349823321"/>
    <n v="1.3282"/>
    <n v="0.14225350530035336"/>
  </r>
  <r>
    <x v="0"/>
    <x v="6"/>
    <s v="1399/6/15"/>
    <d v="2020-09-05T00:00:00"/>
    <n v="30.31"/>
    <n v="0.10710247349823321"/>
    <n v="1.3282"/>
    <n v="0.14225350530035336"/>
  </r>
  <r>
    <x v="0"/>
    <x v="6"/>
    <s v="1399/6/14"/>
    <d v="2020-09-04T00:00:00"/>
    <n v="30.31"/>
    <n v="0.10710247349823321"/>
    <n v="1.3282"/>
    <n v="0.14225350530035336"/>
  </r>
  <r>
    <x v="0"/>
    <x v="6"/>
    <s v="1399/6/13"/>
    <d v="2020-09-03T00:00:00"/>
    <n v="30.19"/>
    <n v="0.10667844522968198"/>
    <n v="1.3280000000000001"/>
    <n v="0.14166897526501768"/>
  </r>
  <r>
    <x v="0"/>
    <x v="6"/>
    <s v="1399/6/12"/>
    <d v="2020-09-02T00:00:00"/>
    <n v="29.5"/>
    <n v="0.10424028268551237"/>
    <n v="1.3351999999999999"/>
    <n v="0.13918162544169613"/>
  </r>
  <r>
    <x v="0"/>
    <x v="6"/>
    <s v="1399/6/11"/>
    <d v="2020-09-01T00:00:00"/>
    <n v="29.11"/>
    <n v="0.10286219081272084"/>
    <n v="1.3381000000000001"/>
    <n v="0.13763989752650177"/>
  </r>
  <r>
    <x v="0"/>
    <x v="6"/>
    <s v="1399/6/10"/>
    <d v="2020-08-31T00:00:00"/>
    <n v="29.95"/>
    <n v="0.10583038869257951"/>
    <n v="1.3349"/>
    <n v="0.14127298586572437"/>
  </r>
  <r>
    <x v="0"/>
    <x v="6"/>
    <s v="1399/6/9"/>
    <d v="2020-08-30T00:00:00"/>
    <n v="29.95"/>
    <n v="0.10583038869257951"/>
    <n v="1.3349"/>
    <n v="0.14127298586572437"/>
  </r>
  <r>
    <x v="0"/>
    <x v="6"/>
    <s v="1399/6/8"/>
    <d v="2020-08-29T00:00:00"/>
    <n v="29.95"/>
    <n v="0.10583038869257951"/>
    <n v="1.3349"/>
    <n v="0.14127298586572437"/>
  </r>
  <r>
    <x v="0"/>
    <x v="6"/>
    <s v="1399/6/7"/>
    <d v="2020-08-28T00:00:00"/>
    <n v="29.95"/>
    <n v="0.10583038869257951"/>
    <n v="1.3349"/>
    <n v="0.14127298586572437"/>
  </r>
  <r>
    <x v="0"/>
    <x v="6"/>
    <s v="1399/6/6"/>
    <d v="2020-08-27T00:00:00"/>
    <n v="24.33"/>
    <n v="8.5971731448763244E-2"/>
    <n v="1.3198000000000001"/>
    <n v="0.11346549116607774"/>
  </r>
  <r>
    <x v="0"/>
    <x v="6"/>
    <s v="1399/6/5"/>
    <d v="2020-08-26T00:00:00"/>
    <n v="25.1"/>
    <n v="8.8692579505300365E-2"/>
    <n v="1.3208"/>
    <n v="0.11714515901060071"/>
  </r>
  <r>
    <x v="0"/>
    <x v="6"/>
    <s v="1399/6/4"/>
    <d v="2020-08-25T00:00:00"/>
    <n v="24.61"/>
    <n v="8.6961130742049461E-2"/>
    <n v="1.3149999999999999"/>
    <n v="0.11435388692579504"/>
  </r>
  <r>
    <x v="0"/>
    <x v="6"/>
    <s v="1399/6/3"/>
    <d v="2020-08-24T00:00:00"/>
    <n v="23.22"/>
    <n v="8.2049469964664307E-2"/>
    <n v="1.3063"/>
    <n v="0.10718122261484099"/>
  </r>
  <r>
    <x v="0"/>
    <x v="6"/>
    <s v="1399/6/2"/>
    <d v="2020-08-23T00:00:00"/>
    <n v="21.05"/>
    <n v="7.4381625441696117E-2"/>
    <n v="1.3087"/>
    <n v="9.7343233215547706E-2"/>
  </r>
  <r>
    <x v="0"/>
    <x v="6"/>
    <s v="1399/6/1"/>
    <d v="2020-08-22T00:00:00"/>
    <n v="21.05"/>
    <n v="7.4381625441696117E-2"/>
    <n v="1.3087"/>
    <n v="9.7343233215547706E-2"/>
  </r>
  <r>
    <x v="0"/>
    <x v="7"/>
    <s v="1399/5/31"/>
    <d v="2020-08-21T00:00:00"/>
    <n v="21.05"/>
    <n v="7.4381625441696117E-2"/>
    <n v="1.3087"/>
    <n v="9.7343233215547706E-2"/>
  </r>
  <r>
    <x v="0"/>
    <x v="7"/>
    <s v="1399/5/30"/>
    <d v="2020-08-20T00:00:00"/>
    <n v="22.58"/>
    <n v="7.9787985865724373E-2"/>
    <n v="1.3211999999999999"/>
    <n v="0.10541588692579504"/>
  </r>
  <r>
    <x v="0"/>
    <x v="7"/>
    <s v="1399/5/29"/>
    <d v="2020-08-19T00:00:00"/>
    <n v="22.99"/>
    <n v="8.1236749116607762E-2"/>
    <n v="1.3098000000000001"/>
    <n v="0.10640389399293285"/>
  </r>
  <r>
    <x v="0"/>
    <x v="7"/>
    <s v="1399/5/28"/>
    <d v="2020-08-18T00:00:00"/>
    <n v="23.51"/>
    <n v="8.3074204946996466E-2"/>
    <n v="1.3234999999999999"/>
    <n v="0.10994871024734981"/>
  </r>
  <r>
    <x v="0"/>
    <x v="7"/>
    <s v="1399/5/27"/>
    <d v="2020-08-17T00:00:00"/>
    <n v="22.48"/>
    <n v="7.9434628975265015E-2"/>
    <n v="1.3102"/>
    <n v="0.10407525088339223"/>
  </r>
  <r>
    <x v="0"/>
    <x v="7"/>
    <s v="1399/5/26"/>
    <d v="2020-08-16T00:00:00"/>
    <n v="22.01"/>
    <n v="7.7773851590106011E-2"/>
    <n v="1.3084"/>
    <n v="0.1017593074204947"/>
  </r>
  <r>
    <x v="0"/>
    <x v="7"/>
    <s v="1399/5/25"/>
    <d v="2020-08-15T00:00:00"/>
    <n v="22.01"/>
    <n v="7.7773851590106011E-2"/>
    <n v="1.3084"/>
    <n v="0.1017593074204947"/>
  </r>
  <r>
    <x v="0"/>
    <x v="7"/>
    <s v="1399/5/24"/>
    <d v="2020-08-14T00:00:00"/>
    <n v="22.01"/>
    <n v="7.7773851590106011E-2"/>
    <n v="1.3084"/>
    <n v="0.1017593074204947"/>
  </r>
  <r>
    <x v="0"/>
    <x v="7"/>
    <s v="1399/5/23"/>
    <d v="2020-08-13T00:00:00"/>
    <n v="20.309999999999999"/>
    <n v="7.1766784452296811E-2"/>
    <n v="1.3063"/>
    <n v="9.3748950530035333E-2"/>
  </r>
  <r>
    <x v="0"/>
    <x v="7"/>
    <s v="1399/5/22"/>
    <d v="2020-08-12T00:00:00"/>
    <n v="20.149999999999999"/>
    <n v="7.1201413427561838E-2"/>
    <n v="1.3031999999999999"/>
    <n v="9.2789681978798583E-2"/>
  </r>
  <r>
    <x v="0"/>
    <x v="7"/>
    <s v="1399/5/21"/>
    <d v="2020-08-11T00:00:00"/>
    <n v="20.57"/>
    <n v="7.268551236749117E-2"/>
    <n v="1.3048"/>
    <n v="9.484005653710248E-2"/>
  </r>
  <r>
    <x v="0"/>
    <x v="7"/>
    <s v="1399/5/20"/>
    <d v="2020-08-10T00:00:00"/>
    <n v="20.9"/>
    <n v="7.3851590106007059E-2"/>
    <n v="1.3069999999999999"/>
    <n v="9.6524028268551221E-2"/>
  </r>
  <r>
    <x v="0"/>
    <x v="7"/>
    <s v="1399/5/19"/>
    <d v="2020-08-09T00:00:00"/>
    <n v="21.82"/>
    <n v="7.7102473498233223E-2"/>
    <n v="1.3052999999999999"/>
    <n v="0.10064185865724382"/>
  </r>
  <r>
    <x v="0"/>
    <x v="7"/>
    <s v="1399/5/18"/>
    <d v="2020-08-08T00:00:00"/>
    <n v="21.82"/>
    <n v="7.7102473498233223E-2"/>
    <n v="1.3052999999999999"/>
    <n v="0.10064185865724382"/>
  </r>
  <r>
    <x v="0"/>
    <x v="7"/>
    <s v="1399/5/17"/>
    <d v="2020-08-07T00:00:00"/>
    <n v="21.82"/>
    <n v="7.7102473498233223E-2"/>
    <n v="1.3052999999999999"/>
    <n v="0.10064185865724382"/>
  </r>
  <r>
    <x v="0"/>
    <x v="7"/>
    <s v="1399/5/16"/>
    <d v="2020-08-06T00:00:00"/>
    <n v="21.61"/>
    <n v="7.636042402826855E-2"/>
    <n v="1.3149"/>
    <n v="0.10040632155477032"/>
  </r>
  <r>
    <x v="0"/>
    <x v="7"/>
    <s v="1399/5/15"/>
    <d v="2020-08-05T00:00:00"/>
    <n v="19.95"/>
    <n v="7.0494699646643108E-2"/>
    <n v="1.3115000000000001"/>
    <n v="9.2453798586572447E-2"/>
  </r>
  <r>
    <x v="0"/>
    <x v="7"/>
    <s v="1399/5/14"/>
    <d v="2020-08-04T00:00:00"/>
    <n v="19.79"/>
    <n v="6.9929328621908121E-2"/>
    <n v="1.3062"/>
    <n v="9.1341689045936383E-2"/>
  </r>
  <r>
    <x v="0"/>
    <x v="7"/>
    <s v="1399/5/13"/>
    <d v="2020-08-03T00:00:00"/>
    <n v="18.190000000000001"/>
    <n v="6.4275618374558308E-2"/>
    <n v="1.3075000000000001"/>
    <n v="8.4040371024734994E-2"/>
  </r>
  <r>
    <x v="0"/>
    <x v="7"/>
    <s v="1399/5/12"/>
    <d v="2020-08-02T00:00:00"/>
    <n v="15.64"/>
    <n v="5.5265017667844522E-2"/>
    <n v="1.3089999999999999"/>
    <n v="7.2341908127208476E-2"/>
  </r>
  <r>
    <x v="0"/>
    <x v="7"/>
    <s v="1399/5/11"/>
    <d v="2020-08-01T00:00:00"/>
    <n v="15.64"/>
    <n v="5.5265017667844522E-2"/>
    <n v="1.3089999999999999"/>
    <n v="7.2341908127208476E-2"/>
  </r>
  <r>
    <x v="0"/>
    <x v="7"/>
    <s v="1399/5/10"/>
    <d v="2020-07-31T00:00:00"/>
    <n v="15.64"/>
    <n v="5.5265017667844522E-2"/>
    <n v="1.3089999999999999"/>
    <n v="7.2341908127208476E-2"/>
  </r>
  <r>
    <x v="0"/>
    <x v="7"/>
    <s v="1399/5/9"/>
    <d v="2020-07-30T00:00:00"/>
    <n v="13.46"/>
    <n v="4.756183745583039E-2"/>
    <n v="1.3095000000000001"/>
    <n v="6.2282226148409899E-2"/>
  </r>
  <r>
    <x v="0"/>
    <x v="7"/>
    <s v="1399/5/8"/>
    <d v="2020-07-29T00:00:00"/>
    <n v="13.72"/>
    <n v="4.8480565371024735E-2"/>
    <n v="1.2996000000000001"/>
    <n v="6.3005342756183746E-2"/>
  </r>
  <r>
    <x v="0"/>
    <x v="7"/>
    <s v="1399/5/7"/>
    <d v="2020-07-28T00:00:00"/>
    <n v="13.19"/>
    <n v="4.6607773851590102E-2"/>
    <n v="1.2931999999999999"/>
    <n v="6.0273173144876319E-2"/>
  </r>
  <r>
    <x v="0"/>
    <x v="7"/>
    <s v="1399/5/6"/>
    <d v="2020-07-27T00:00:00"/>
    <n v="12.91"/>
    <n v="4.5618374558303885E-2"/>
    <n v="1.2882"/>
    <n v="5.8765590106007064E-2"/>
  </r>
  <r>
    <x v="0"/>
    <x v="7"/>
    <s v="1399/5/5"/>
    <d v="2020-07-26T00:00:00"/>
    <n v="13.59"/>
    <n v="4.8021201413427562E-2"/>
    <n v="1.2790999999999999"/>
    <n v="6.1423918727915187E-2"/>
  </r>
  <r>
    <x v="0"/>
    <x v="7"/>
    <s v="1399/5/4"/>
    <d v="2020-07-25T00:00:00"/>
    <n v="13.59"/>
    <n v="4.8021201413427562E-2"/>
    <n v="1.2790999999999999"/>
    <n v="6.1423918727915187E-2"/>
  </r>
  <r>
    <x v="0"/>
    <x v="7"/>
    <s v="1399/5/3"/>
    <d v="2020-07-24T00:00:00"/>
    <n v="13.59"/>
    <n v="4.8021201413427562E-2"/>
    <n v="1.2790999999999999"/>
    <n v="6.1423918727915187E-2"/>
  </r>
  <r>
    <x v="0"/>
    <x v="7"/>
    <s v="1399/5/2"/>
    <d v="2020-07-23T00:00:00"/>
    <n v="13.7"/>
    <n v="4.8409893992932856E-2"/>
    <n v="1.2742"/>
    <n v="6.1683886925795045E-2"/>
  </r>
  <r>
    <x v="0"/>
    <x v="7"/>
    <s v="1399/5/1"/>
    <d v="2020-07-22T00:00:00"/>
    <n v="13.05"/>
    <n v="4.6113074204947001E-2"/>
    <n v="1.2734000000000001"/>
    <n v="5.8720388692579513E-2"/>
  </r>
  <r>
    <x v="0"/>
    <x v="8"/>
    <s v="1399/4/31"/>
    <d v="2020-07-21T00:00:00"/>
    <n v="12.71"/>
    <n v="4.4911660777385162E-2"/>
    <n v="1.2730999999999999"/>
    <n v="5.7177035335689047E-2"/>
  </r>
  <r>
    <x v="0"/>
    <x v="8"/>
    <s v="1399/4/30"/>
    <d v="2020-07-20T00:00:00"/>
    <n v="12.21"/>
    <n v="4.3144876325088344E-2"/>
    <n v="1.2662"/>
    <n v="5.4630042402826859E-2"/>
  </r>
  <r>
    <x v="0"/>
    <x v="8"/>
    <s v="1399/4/29"/>
    <d v="2020-07-19T00:00:00"/>
    <n v="13.42"/>
    <n v="4.742049469964664E-2"/>
    <n v="1.2566999999999999"/>
    <n v="5.9593335689045929E-2"/>
  </r>
  <r>
    <x v="0"/>
    <x v="8"/>
    <s v="1399/4/28"/>
    <d v="2020-07-18T00:00:00"/>
    <n v="13.42"/>
    <n v="4.742049469964664E-2"/>
    <n v="1.2566999999999999"/>
    <n v="5.9593335689045929E-2"/>
  </r>
  <r>
    <x v="0"/>
    <x v="8"/>
    <s v="1399/4/27"/>
    <d v="2020-07-17T00:00:00"/>
    <n v="13.42"/>
    <n v="4.742049469964664E-2"/>
    <n v="1.2566999999999999"/>
    <n v="5.9593335689045929E-2"/>
  </r>
  <r>
    <x v="0"/>
    <x v="8"/>
    <s v="1399/4/26"/>
    <d v="2020-07-16T00:00:00"/>
    <n v="12.99"/>
    <n v="4.5901060070671379E-2"/>
    <n v="1.2549999999999999"/>
    <n v="5.7605830388692575E-2"/>
  </r>
  <r>
    <x v="0"/>
    <x v="8"/>
    <s v="1399/4/25"/>
    <d v="2020-07-15T00:00:00"/>
    <n v="13.61"/>
    <n v="4.8091872791519434E-2"/>
    <n v="1.2582"/>
    <n v="6.0509194346289749E-2"/>
  </r>
  <r>
    <x v="0"/>
    <x v="8"/>
    <s v="1399/4/24"/>
    <d v="2020-07-14T00:00:00"/>
    <n v="12.93"/>
    <n v="4.5689045936395757E-2"/>
    <n v="1.2551000000000001"/>
    <n v="5.7344321554770317E-2"/>
  </r>
  <r>
    <x v="0"/>
    <x v="8"/>
    <s v="1399/4/23"/>
    <d v="2020-07-13T00:00:00"/>
    <n v="12.38"/>
    <n v="4.374558303886926E-2"/>
    <n v="1.2554000000000001"/>
    <n v="5.4918204946996473E-2"/>
  </r>
  <r>
    <x v="0"/>
    <x v="8"/>
    <s v="1399/4/22"/>
    <d v="2020-07-12T00:00:00"/>
    <n v="13.67"/>
    <n v="4.8303886925795056E-2"/>
    <n v="1.2622"/>
    <n v="6.0969166077738522E-2"/>
  </r>
  <r>
    <x v="0"/>
    <x v="8"/>
    <s v="1399/4/21"/>
    <d v="2020-07-11T00:00:00"/>
    <n v="13.67"/>
    <n v="4.8303886925795056E-2"/>
    <n v="1.2622"/>
    <n v="6.0969166077738522E-2"/>
  </r>
  <r>
    <x v="0"/>
    <x v="8"/>
    <s v="1399/4/20"/>
    <d v="2020-07-10T00:00:00"/>
    <n v="13.67"/>
    <n v="4.8303886925795056E-2"/>
    <n v="1.2622"/>
    <n v="6.0969166077738522E-2"/>
  </r>
  <r>
    <x v="0"/>
    <x v="8"/>
    <s v="1399/4/19"/>
    <d v="2020-07-09T00:00:00"/>
    <n v="14.51"/>
    <n v="5.1272084805653713E-2"/>
    <n v="1.2606999999999999"/>
    <n v="6.4638717314487629E-2"/>
  </r>
  <r>
    <x v="0"/>
    <x v="8"/>
    <s v="1399/4/18"/>
    <d v="2020-07-08T00:00:00"/>
    <n v="15.07"/>
    <n v="5.3250883392226146E-2"/>
    <n v="1.2611000000000001"/>
    <n v="6.7154689045936397E-2"/>
  </r>
  <r>
    <x v="0"/>
    <x v="8"/>
    <s v="1399/4/17"/>
    <d v="2020-07-07T00:00:00"/>
    <n v="15.53"/>
    <n v="5.4876325088339221E-2"/>
    <n v="1.2542"/>
    <n v="6.8825886925795055E-2"/>
  </r>
  <r>
    <x v="0"/>
    <x v="8"/>
    <s v="1399/4/16"/>
    <d v="2020-07-06T00:00:00"/>
    <n v="15.23"/>
    <n v="5.3816254416961133E-2"/>
    <n v="1.2493000000000001"/>
    <n v="6.7232646643109545E-2"/>
  </r>
  <r>
    <x v="0"/>
    <x v="8"/>
    <s v="1399/4/15"/>
    <d v="2020-07-05T00:00:00"/>
    <n v="15.11"/>
    <n v="5.339222614840989E-2"/>
    <n v="1.2484999999999999"/>
    <n v="6.6660194346289739E-2"/>
  </r>
  <r>
    <x v="0"/>
    <x v="8"/>
    <s v="1399/4/14"/>
    <d v="2020-07-04T00:00:00"/>
    <n v="15.11"/>
    <n v="5.339222614840989E-2"/>
    <n v="1.2484999999999999"/>
    <n v="6.6660194346289739E-2"/>
  </r>
  <r>
    <x v="0"/>
    <x v="8"/>
    <s v="1399/4/13"/>
    <d v="2020-07-03T00:00:00"/>
    <n v="15.11"/>
    <n v="5.339222614840989E-2"/>
    <n v="1.2484999999999999"/>
    <n v="6.6660194346289739E-2"/>
  </r>
  <r>
    <x v="0"/>
    <x v="8"/>
    <s v="1399/4/12"/>
    <d v="2020-07-02T00:00:00"/>
    <n v="15.37"/>
    <n v="5.4310954063604235E-2"/>
    <n v="1.2466999999999999"/>
    <n v="6.7709466431095391E-2"/>
  </r>
  <r>
    <x v="0"/>
    <x v="8"/>
    <s v="1399/4/11"/>
    <d v="2020-07-01T00:00:00"/>
    <n v="15.72"/>
    <n v="5.5547703180212016E-2"/>
    <n v="1.2474000000000001"/>
    <n v="6.9290204946996475E-2"/>
  </r>
  <r>
    <x v="0"/>
    <x v="8"/>
    <s v="1399/4/10"/>
    <d v="2020-06-30T00:00:00"/>
    <n v="16.22"/>
    <n v="5.7314487632508827E-2"/>
    <n v="1.2401"/>
    <n v="7.1075696113074197E-2"/>
  </r>
  <r>
    <x v="0"/>
    <x v="8"/>
    <s v="1399/4/9"/>
    <d v="2020-06-29T00:00:00"/>
    <n v="15.97"/>
    <n v="5.6431095406360425E-2"/>
    <n v="1.2299"/>
    <n v="6.9404604240282691E-2"/>
  </r>
  <r>
    <x v="0"/>
    <x v="8"/>
    <s v="1399/4/8"/>
    <d v="2020-06-28T00:00:00"/>
    <n v="13.92"/>
    <n v="4.9187279151943465E-2"/>
    <n v="1.2335"/>
    <n v="6.0672508833922265E-2"/>
  </r>
  <r>
    <x v="0"/>
    <x v="8"/>
    <s v="1399/4/7"/>
    <d v="2020-06-27T00:00:00"/>
    <n v="13.92"/>
    <n v="4.9187279151943465E-2"/>
    <n v="1.2335"/>
    <n v="6.0672508833922265E-2"/>
  </r>
  <r>
    <x v="0"/>
    <x v="8"/>
    <s v="1399/4/6"/>
    <d v="2020-06-26T00:00:00"/>
    <n v="13.92"/>
    <n v="4.9187279151943465E-2"/>
    <n v="1.2335"/>
    <n v="6.0672508833922265E-2"/>
  </r>
  <r>
    <x v="0"/>
    <x v="8"/>
    <s v="1399/4/5"/>
    <d v="2020-06-25T00:00:00"/>
    <n v="136.63"/>
    <n v="0.48279151943462895"/>
    <n v="1.2418"/>
    <n v="0.59953050883392223"/>
  </r>
  <r>
    <x v="0"/>
    <x v="8"/>
    <s v="1399/4/4"/>
    <d v="2020-06-24T00:00:00"/>
    <n v="14.64"/>
    <n v="5.1731448763250885E-2"/>
    <n v="1.242"/>
    <n v="6.4250459363957596E-2"/>
  </r>
  <r>
    <x v="0"/>
    <x v="8"/>
    <s v="1399/4/3"/>
    <d v="2020-06-23T00:00:00"/>
    <n v="15"/>
    <n v="5.3003533568904596E-2"/>
    <n v="1.252"/>
    <n v="6.6360424028268555E-2"/>
  </r>
  <r>
    <x v="0"/>
    <x v="8"/>
    <s v="1399/4/2"/>
    <d v="2020-06-22T00:00:00"/>
    <n v="13.83"/>
    <n v="4.8869257950530036E-2"/>
    <n v="1.2463"/>
    <n v="6.090575618374558E-2"/>
  </r>
  <r>
    <x v="0"/>
    <x v="8"/>
    <s v="1399/4/1"/>
    <d v="2020-06-21T00:00:00"/>
    <n v="14.42"/>
    <n v="5.0954063604240284E-2"/>
    <n v="1.2358"/>
    <n v="6.2969031802120143E-2"/>
  </r>
  <r>
    <x v="0"/>
    <x v="9"/>
    <s v="1399/3/31"/>
    <d v="2020-06-20T00:00:00"/>
    <n v="14.42"/>
    <n v="5.0954063604240284E-2"/>
    <n v="1.2358"/>
    <n v="6.2969031802120143E-2"/>
  </r>
  <r>
    <x v="0"/>
    <x v="9"/>
    <s v="1399/3/30"/>
    <d v="2020-06-19T00:00:00"/>
    <n v="14.42"/>
    <n v="5.0954063604240284E-2"/>
    <n v="1.2358"/>
    <n v="6.2969031802120143E-2"/>
  </r>
  <r>
    <x v="0"/>
    <x v="9"/>
    <s v="1399/3/29"/>
    <d v="2020-06-18T00:00:00"/>
    <n v="14.03"/>
    <n v="4.9575971731448759E-2"/>
    <n v="1.2425999999999999"/>
    <n v="6.1603102473498227E-2"/>
  </r>
  <r>
    <x v="0"/>
    <x v="9"/>
    <s v="1399/3/28"/>
    <d v="2020-06-17T00:00:00"/>
    <n v="13.34"/>
    <n v="4.7137809187279153E-2"/>
    <n v="1.2557"/>
    <n v="5.9190946996466431E-2"/>
  </r>
  <r>
    <x v="0"/>
    <x v="9"/>
    <s v="1399/3/27"/>
    <d v="2020-06-16T00:00:00"/>
    <n v="13.21"/>
    <n v="4.6678445229681981E-2"/>
    <n v="1.2577"/>
    <n v="5.8707480565371027E-2"/>
  </r>
  <r>
    <x v="0"/>
    <x v="9"/>
    <s v="1399/3/26"/>
    <d v="2020-06-15T00:00:00"/>
    <n v="14.34"/>
    <n v="5.067137809187279E-2"/>
    <n v="1.2604"/>
    <n v="6.3866204946996463E-2"/>
  </r>
  <r>
    <x v="0"/>
    <x v="9"/>
    <s v="1399/3/25"/>
    <d v="2020-06-14T00:00:00"/>
    <n v="14.34"/>
    <n v="5.067137809187279E-2"/>
    <n v="1.2604"/>
    <n v="6.3866204946996463E-2"/>
  </r>
  <r>
    <x v="0"/>
    <x v="9"/>
    <s v="1399/3/24"/>
    <d v="2020-06-13T00:00:00"/>
    <n v="14.34"/>
    <n v="5.067137809187279E-2"/>
    <n v="1.2604"/>
    <n v="6.3866204946996463E-2"/>
  </r>
  <r>
    <x v="0"/>
    <x v="9"/>
    <s v="1399/3/23"/>
    <d v="2020-06-12T00:00:00"/>
    <n v="13.96"/>
    <n v="4.9328621908127208E-2"/>
    <n v="1.2542"/>
    <n v="6.1867957597173145E-2"/>
  </r>
  <r>
    <x v="0"/>
    <x v="9"/>
    <s v="1399/3/22"/>
    <d v="2020-06-11T00:00:00"/>
    <n v="12.71"/>
    <n v="4.4911660777385162E-2"/>
    <n v="1.2602"/>
    <n v="5.6597674911660782E-2"/>
  </r>
  <r>
    <x v="0"/>
    <x v="9"/>
    <s v="1399/3/21"/>
    <d v="2020-06-10T00:00:00"/>
    <n v="11.86"/>
    <n v="4.1908127208480563E-2"/>
    <n v="1.2746999999999999"/>
    <n v="5.3420289752650174E-2"/>
  </r>
  <r>
    <x v="0"/>
    <x v="9"/>
    <s v="1399/3/20"/>
    <d v="2020-06-09T00:00:00"/>
    <n v="11.64"/>
    <n v="4.1130742049469968E-2"/>
    <n v="1.2730999999999999"/>
    <n v="5.2363547703180212E-2"/>
  </r>
  <r>
    <x v="0"/>
    <x v="9"/>
    <s v="1399/3/19"/>
    <d v="2020-06-08T00:00:00"/>
    <n v="12.76"/>
    <n v="4.5088339222614841E-2"/>
    <n v="1.2723"/>
    <n v="5.7365893992932862E-2"/>
  </r>
  <r>
    <x v="0"/>
    <x v="9"/>
    <s v="1399/3/18"/>
    <d v="2020-06-07T00:00:00"/>
    <n v="12.76"/>
    <n v="4.5088339222614841E-2"/>
    <n v="1.2723"/>
    <n v="5.7365893992932862E-2"/>
  </r>
  <r>
    <x v="0"/>
    <x v="9"/>
    <s v="1399/3/17"/>
    <d v="2020-06-06T00:00:00"/>
    <n v="12.76"/>
    <n v="4.5088339222614841E-2"/>
    <n v="1.2723"/>
    <n v="5.7365893992932862E-2"/>
  </r>
  <r>
    <x v="0"/>
    <x v="9"/>
    <s v="1399/3/16"/>
    <d v="2020-06-05T00:00:00"/>
    <n v="13.89"/>
    <n v="4.9081272084805658E-2"/>
    <n v="1.2665"/>
    <n v="6.2161431095406366E-2"/>
  </r>
  <r>
    <x v="0"/>
    <x v="9"/>
    <s v="1399/3/15"/>
    <d v="2020-06-04T00:00:00"/>
    <n v="12.79"/>
    <n v="4.5194346289752649E-2"/>
    <n v="1.2595000000000001"/>
    <n v="5.6922279151943464E-2"/>
  </r>
  <r>
    <x v="0"/>
    <x v="9"/>
    <s v="1399/3/14"/>
    <d v="2020-06-03T00:00:00"/>
    <n v="12.15"/>
    <n v="4.2932862190812722E-2"/>
    <n v="1.2574000000000001"/>
    <n v="5.3983780918727922E-2"/>
  </r>
  <r>
    <x v="0"/>
    <x v="9"/>
    <s v="1399/3/13"/>
    <d v="2020-06-02T00:00:00"/>
    <n v="10.91"/>
    <n v="3.8551236749116612E-2"/>
    <n v="1.2549999999999999"/>
    <n v="4.8381802120141343E-2"/>
  </r>
  <r>
    <x v="0"/>
    <x v="9"/>
    <s v="1399/3/12"/>
    <d v="2020-06-01T00:00:00"/>
    <n v="8.7899999999999991"/>
    <n v="3.1060070671378087E-2"/>
    <n v="1.2494000000000001"/>
    <n v="3.8806452296819782E-2"/>
  </r>
  <r>
    <x v="0"/>
    <x v="9"/>
    <s v="1399/3/11"/>
    <d v="2020-05-31T00:00:00"/>
    <n v="8.7899999999999991"/>
    <n v="3.1060070671378087E-2"/>
    <n v="1.2494000000000001"/>
    <n v="3.8806452296819782E-2"/>
  </r>
  <r>
    <x v="0"/>
    <x v="9"/>
    <s v="1399/3/10"/>
    <d v="2020-05-30T00:00:00"/>
    <n v="8.7899999999999991"/>
    <n v="3.1060070671378087E-2"/>
    <n v="1.2494000000000001"/>
    <n v="3.8806452296819782E-2"/>
  </r>
  <r>
    <x v="0"/>
    <x v="9"/>
    <s v="1399/3/9"/>
    <d v="2020-05-29T00:00:00"/>
    <n v="9.6300000000000008"/>
    <n v="3.4028268551236751E-2"/>
    <n v="1.2345999999999999"/>
    <n v="4.2011300353356887E-2"/>
  </r>
  <r>
    <x v="0"/>
    <x v="9"/>
    <s v="1399/3/8"/>
    <d v="2020-05-28T00:00:00"/>
    <n v="8.34"/>
    <n v="2.9469964664310955E-2"/>
    <n v="1.232"/>
    <n v="3.6306996466431096E-2"/>
  </r>
  <r>
    <x v="0"/>
    <x v="9"/>
    <s v="1399/3/7"/>
    <d v="2020-05-27T00:00:00"/>
    <n v="8.8800000000000008"/>
    <n v="3.1378091872791523E-2"/>
    <n v="1.2252000000000001"/>
    <n v="3.8444438162544177E-2"/>
  </r>
  <r>
    <x v="0"/>
    <x v="9"/>
    <s v="1399/3/6"/>
    <d v="2020-05-26T00:00:00"/>
    <n v="9.82"/>
    <n v="3.4699646643109539E-2"/>
    <n v="1.2333000000000001"/>
    <n v="4.2795074204946999E-2"/>
  </r>
  <r>
    <x v="0"/>
    <x v="9"/>
    <s v="1399/3/5"/>
    <d v="2020-05-25T00:00:00"/>
    <n v="9.4600000000000009"/>
    <n v="3.3427561837455835E-2"/>
    <n v="1.2190000000000001"/>
    <n v="4.0748197879858665E-2"/>
  </r>
  <r>
    <x v="0"/>
    <x v="9"/>
    <s v="1399/3/4"/>
    <d v="2020-05-24T00:00:00"/>
    <n v="9.4600000000000009"/>
    <n v="3.3427561837455835E-2"/>
    <n v="1.2190000000000001"/>
    <n v="4.0748197879858665E-2"/>
  </r>
  <r>
    <x v="0"/>
    <x v="9"/>
    <s v="1399/3/3"/>
    <d v="2020-05-23T00:00:00"/>
    <n v="9.4600000000000009"/>
    <n v="3.3427561837455835E-2"/>
    <n v="1.2190000000000001"/>
    <n v="4.0748197879858665E-2"/>
  </r>
  <r>
    <x v="0"/>
    <x v="9"/>
    <s v="1399/3/2"/>
    <d v="2020-05-22T00:00:00"/>
    <n v="9.4600000000000009"/>
    <n v="3.3427561837455835E-2"/>
    <n v="1.2165999999999999"/>
    <n v="4.0667971731448767E-2"/>
  </r>
  <r>
    <x v="0"/>
    <x v="9"/>
    <s v="1399/3/1"/>
    <d v="2020-05-21T00:00:00"/>
    <n v="9.27"/>
    <n v="3.2756183745583034E-2"/>
    <n v="1.2223999999999999"/>
    <n v="4.0041159010600701E-2"/>
  </r>
  <r>
    <x v="0"/>
    <x v="10"/>
    <s v="1399/2/31"/>
    <d v="2020-05-20T00:00:00"/>
    <n v="10.78"/>
    <n v="3.8091872791519432E-2"/>
    <n v="1.2241"/>
    <n v="4.6628261484098939E-2"/>
  </r>
  <r>
    <x v="0"/>
    <x v="10"/>
    <s v="1399/2/30"/>
    <d v="2020-05-19T00:00:00"/>
    <n v="11.17"/>
    <n v="3.9469964664310957E-2"/>
    <n v="1.2253000000000001"/>
    <n v="4.8362547703180214E-2"/>
  </r>
  <r>
    <x v="0"/>
    <x v="10"/>
    <s v="1399/2/29"/>
    <d v="2020-05-18T00:00:00"/>
    <n v="11.53"/>
    <n v="4.074204946996466E-2"/>
    <n v="1.2193000000000001"/>
    <n v="4.967678091872791E-2"/>
  </r>
  <r>
    <x v="0"/>
    <x v="10"/>
    <s v="1399/2/26"/>
    <d v="2020-05-15T00:00:00"/>
    <n v="12.59"/>
    <n v="4.4487632508833919E-2"/>
    <n v="1.2105999999999999"/>
    <n v="5.3856727915194337E-2"/>
  </r>
  <r>
    <x v="0"/>
    <x v="10"/>
    <s v="1399/2/25"/>
    <d v="2020-05-14T00:00:00"/>
    <n v="12.53"/>
    <n v="4.4275618374558304E-2"/>
    <n v="1.2228000000000001"/>
    <n v="5.4140226148409902E-2"/>
  </r>
  <r>
    <x v="0"/>
    <x v="10"/>
    <s v="1399/2/24"/>
    <d v="2020-05-13T00:00:00"/>
    <n v="12.01"/>
    <n v="4.2438162544169614E-2"/>
    <n v="1.2230000000000001"/>
    <n v="5.1901872791519442E-2"/>
  </r>
  <r>
    <x v="0"/>
    <x v="10"/>
    <s v="1399/2/23"/>
    <d v="2020-05-12T00:00:00"/>
    <n v="12.2"/>
    <n v="4.3109540636042401E-2"/>
    <n v="1.2261"/>
    <n v="5.2856607773851587E-2"/>
  </r>
  <r>
    <x v="0"/>
    <x v="10"/>
    <s v="1399/2/22"/>
    <d v="2020-05-11T00:00:00"/>
    <n v="13.29"/>
    <n v="4.6961130742049467E-2"/>
    <n v="1.2336"/>
    <n v="5.7931250883392224E-2"/>
  </r>
  <r>
    <x v="0"/>
    <x v="10"/>
    <s v="1399/2/19"/>
    <d v="2020-05-08T00:00:00"/>
    <n v="13.98"/>
    <n v="4.939929328621908E-2"/>
    <n v="1.2408999999999999"/>
    <n v="6.1299583038869253E-2"/>
  </r>
  <r>
    <x v="0"/>
    <x v="10"/>
    <s v="1399/2/18"/>
    <d v="2020-05-07T00:00:00"/>
    <n v="13.98"/>
    <n v="4.939929328621908E-2"/>
    <n v="1.2363"/>
    <n v="6.1072346289752645E-2"/>
  </r>
  <r>
    <x v="0"/>
    <x v="10"/>
    <s v="1399/2/17"/>
    <d v="2020-05-06T00:00:00"/>
    <n v="13.67"/>
    <n v="4.8303886925795056E-2"/>
    <n v="1.2343"/>
    <n v="5.9621487632508838E-2"/>
  </r>
  <r>
    <x v="0"/>
    <x v="10"/>
    <s v="1399/2/16"/>
    <d v="2020-05-05T00:00:00"/>
    <n v="13.59"/>
    <n v="4.8021201413427562E-2"/>
    <n v="1.2436"/>
    <n v="5.9719166077738521E-2"/>
  </r>
  <r>
    <x v="0"/>
    <x v="10"/>
    <s v="1399/2/15"/>
    <d v="2020-05-04T00:00:00"/>
    <n v="13.81"/>
    <n v="4.8798586572438164E-2"/>
    <n v="1.2444"/>
    <n v="6.072496113074205E-2"/>
  </r>
  <r>
    <x v="0"/>
    <x v="10"/>
    <s v="1399/2/12"/>
    <d v="2020-05-01T00:00:00"/>
    <n v="13.28"/>
    <n v="4.6925795053003531E-2"/>
    <n v="1.2504"/>
    <n v="5.8676014134275617E-2"/>
  </r>
  <r>
    <x v="0"/>
    <x v="10"/>
    <s v="1399/2/11"/>
    <d v="2020-04-30T00:00:00"/>
    <n v="13.87"/>
    <n v="4.9010600706713779E-2"/>
    <n v="1.2594000000000001"/>
    <n v="6.1723950530035335E-2"/>
  </r>
  <r>
    <x v="0"/>
    <x v="10"/>
    <s v="1399/2/10"/>
    <d v="2020-04-29T00:00:00"/>
    <n v="13.24"/>
    <n v="4.6784452296819788E-2"/>
    <n v="1.2467999999999999"/>
    <n v="5.8330855123674905E-2"/>
  </r>
  <r>
    <x v="0"/>
    <x v="10"/>
    <s v="1399/2/9"/>
    <d v="2020-04-28T00:00:00"/>
    <n v="13.83"/>
    <n v="4.8869257950530036E-2"/>
    <n v="1.2424999999999999"/>
    <n v="6.0720053003533565E-2"/>
  </r>
  <r>
    <x v="0"/>
    <x v="10"/>
    <s v="1399/2/8"/>
    <d v="2020-04-27T00:00:00"/>
    <n v="13.14"/>
    <n v="4.6431095406360423E-2"/>
    <n v="1.2428999999999999"/>
    <n v="5.7709208480565363E-2"/>
  </r>
  <r>
    <x v="0"/>
    <x v="10"/>
    <s v="1399/2/5"/>
    <d v="2020-04-24T00:00:00"/>
    <n v="12.76"/>
    <n v="4.5088339222614841E-2"/>
    <n v="1.2369000000000001"/>
    <n v="5.57697667844523E-2"/>
  </r>
  <r>
    <x v="0"/>
    <x v="10"/>
    <s v="1399/2/4"/>
    <d v="2020-04-23T00:00:00"/>
    <n v="13.82"/>
    <n v="4.88339222614841E-2"/>
    <n v="1.2343999999999999"/>
    <n v="6.0280593639575969E-2"/>
  </r>
  <r>
    <x v="0"/>
    <x v="10"/>
    <s v="1399/2/3"/>
    <d v="2020-04-22T00:00:00"/>
    <n v="14.43"/>
    <n v="5.0989399293286219E-2"/>
    <n v="1.2334000000000001"/>
    <n v="6.2890325088339222E-2"/>
  </r>
  <r>
    <x v="0"/>
    <x v="10"/>
    <s v="1399/2/2"/>
    <d v="2020-04-21T00:00:00"/>
    <n v="13.99"/>
    <n v="4.9434628975265016E-2"/>
    <n v="1.2294"/>
    <n v="6.0774932862190816E-2"/>
  </r>
  <r>
    <x v="0"/>
    <x v="10"/>
    <s v="1399/2/1"/>
    <d v="2020-04-20T00:00:00"/>
    <n v="13.8"/>
    <n v="4.8763250883392228E-2"/>
    <n v="1.2437"/>
    <n v="6.0646855123674917E-2"/>
  </r>
  <r>
    <x v="0"/>
    <x v="11"/>
    <s v="1399/1/29"/>
    <d v="2020-04-17T00:00:00"/>
    <n v="15.36"/>
    <n v="5.4275618374558299E-2"/>
    <n v="1.2501"/>
    <n v="6.7849950530035327E-2"/>
  </r>
  <r>
    <x v="0"/>
    <x v="11"/>
    <s v="1399/1/28"/>
    <d v="2020-04-16T00:00:00"/>
    <n v="15.2"/>
    <n v="5.3710247349823319E-2"/>
    <n v="1.2457"/>
    <n v="6.6906855123674905E-2"/>
  </r>
  <r>
    <x v="0"/>
    <x v="11"/>
    <s v="1399/1/27"/>
    <d v="2020-04-15T00:00:00"/>
    <n v="14.68"/>
    <n v="5.1872791519434629E-2"/>
    <n v="1.2516"/>
    <n v="6.4923985865724385E-2"/>
  </r>
  <r>
    <x v="0"/>
    <x v="11"/>
    <s v="1399/1/26"/>
    <d v="2020-04-14T00:00:00"/>
    <n v="15.52"/>
    <n v="5.4840989399293286E-2"/>
    <n v="1.2624"/>
    <n v="6.923126501766784E-2"/>
  </r>
  <r>
    <x v="0"/>
    <x v="11"/>
    <s v="1399/1/25"/>
    <d v="2020-04-13T00:00:00"/>
    <n v="16.86"/>
    <n v="5.9575971731448761E-2"/>
    <n v="1.2512000000000001"/>
    <n v="7.4541455830388695E-2"/>
  </r>
  <r>
    <x v="0"/>
    <x v="11"/>
    <s v="1399/1/21"/>
    <d v="2020-04-09T00:00:00"/>
    <n v="16.86"/>
    <n v="5.9575971731448761E-2"/>
    <n v="1.2457"/>
    <n v="7.4213787985865726E-2"/>
  </r>
  <r>
    <x v="0"/>
    <x v="11"/>
    <s v="1399/1/20"/>
    <d v="2020-04-08T00:00:00"/>
    <n v="16.87"/>
    <n v="5.9611307420494704E-2"/>
    <n v="1.2386999999999999"/>
    <n v="7.3840526501766784E-2"/>
  </r>
  <r>
    <x v="0"/>
    <x v="11"/>
    <s v="1399/1/19"/>
    <d v="2020-04-07T00:00:00"/>
    <n v="17.079999999999998"/>
    <n v="6.0353356890459356E-2"/>
    <n v="1.2339"/>
    <n v="7.44700070671378E-2"/>
  </r>
  <r>
    <x v="0"/>
    <x v="11"/>
    <s v="1399/1/18"/>
    <d v="2020-04-06T00:00:00"/>
    <n v="16.98"/>
    <n v="6.0000000000000005E-2"/>
    <n v="1.2230000000000001"/>
    <n v="7.3380000000000015E-2"/>
  </r>
  <r>
    <x v="0"/>
    <x v="11"/>
    <s v="1399/1/15"/>
    <d v="2020-04-03T00:00:00"/>
    <n v="16.22"/>
    <n v="5.7314487632508827E-2"/>
    <n v="1.2262"/>
    <n v="7.027902473498232E-2"/>
  </r>
  <r>
    <x v="0"/>
    <x v="11"/>
    <s v="1399/1/14"/>
    <d v="2020-04-02T00:00:00"/>
    <n v="16.28"/>
    <n v="5.7526501766784456E-2"/>
    <n v="1.2394000000000001"/>
    <n v="7.1298346289752665E-2"/>
  </r>
  <r>
    <x v="0"/>
    <x v="11"/>
    <s v="1399/1/13"/>
    <d v="2020-04-01T00:00:00"/>
    <n v="16.04"/>
    <n v="5.6678445229681976E-2"/>
    <n v="1.2378"/>
    <n v="7.0156579505300354E-2"/>
  </r>
  <r>
    <x v="0"/>
    <x v="11"/>
    <s v="1399/1/12"/>
    <d v="2020-03-31T00:00:00"/>
    <n v="16.329999999999998"/>
    <n v="5.7703180212014128E-2"/>
    <n v="1.242"/>
    <n v="7.1667349823321541E-2"/>
  </r>
  <r>
    <x v="0"/>
    <x v="11"/>
    <s v="1399/1/11"/>
    <d v="2020-03-30T00:00:00"/>
    <n v="17"/>
    <n v="6.0070671378091869E-2"/>
    <n v="1.2418"/>
    <n v="7.4595759717314483E-2"/>
  </r>
  <r>
    <x v="0"/>
    <x v="11"/>
    <s v="1399/1/8"/>
    <d v="2020-03-27T00:00:00"/>
    <n v="18.46"/>
    <n v="6.5229681978798595E-2"/>
    <n v="1.2457"/>
    <n v="8.1256614840989408E-2"/>
  </r>
  <r>
    <x v="0"/>
    <x v="11"/>
    <s v="1399/1/7"/>
    <d v="2020-03-26T00:00:00"/>
    <n v="19.850000000000001"/>
    <n v="7.014134275618375E-2"/>
    <n v="1.2202999999999999"/>
    <n v="8.5593480565371027E-2"/>
  </r>
  <r>
    <x v="0"/>
    <x v="11"/>
    <s v="1399/1/6"/>
    <d v="2020-03-25T00:00:00"/>
    <n v="20.65"/>
    <n v="7.2968197879858657E-2"/>
    <n v="1.1887000000000001"/>
    <n v="8.6737296819787993E-2"/>
  </r>
  <r>
    <x v="0"/>
    <x v="11"/>
    <s v="1399/1/5"/>
    <d v="2020-03-24T00:00:00"/>
    <n v="21.95"/>
    <n v="7.7561837455830382E-2"/>
    <n v="1.1758999999999999"/>
    <n v="9.1204964664310939E-2"/>
  </r>
  <r>
    <x v="0"/>
    <x v="11"/>
    <s v="1399/1/4"/>
    <d v="2020-03-23T00:00:00"/>
    <n v="21.62"/>
    <n v="7.6395759717314493E-2"/>
    <n v="1.155"/>
    <n v="8.8237102473498238E-2"/>
  </r>
  <r>
    <x v="0"/>
    <x v="11"/>
    <s v="1399/1/1"/>
    <d v="2020-03-20T00:00:00"/>
    <n v="22.24"/>
    <n v="7.8586572438162541E-2"/>
    <n v="1.1642999999999999"/>
    <n v="9.1498346289752633E-2"/>
  </r>
  <r>
    <x v="1"/>
    <x v="0"/>
    <s v="1398/12/29"/>
    <d v="2020-03-19T00:00:00"/>
    <n v="23.16"/>
    <n v="8.1837455830388692E-2"/>
    <n v="1.1487000000000001"/>
    <n v="9.4006685512367488E-2"/>
  </r>
  <r>
    <x v="1"/>
    <x v="0"/>
    <s v="1398/12/28"/>
    <d v="2020-03-18T00:00:00"/>
    <n v="22.16"/>
    <n v="7.8303886925795055E-2"/>
    <n v="1.1608000000000001"/>
    <n v="9.0895151943462899E-2"/>
  </r>
  <r>
    <x v="1"/>
    <x v="0"/>
    <s v="1398/12/27"/>
    <d v="2020-03-17T00:00:00"/>
    <n v="22.36"/>
    <n v="7.9010600706713785E-2"/>
    <n v="1.2052"/>
    <n v="9.5223575971731464E-2"/>
  </r>
  <r>
    <x v="1"/>
    <x v="0"/>
    <s v="1398/12/26"/>
    <d v="2020-03-16T00:00:00"/>
    <n v="22.97"/>
    <n v="8.116607773851589E-2"/>
    <n v="1.2267999999999999"/>
    <n v="9.9574544169611284E-2"/>
  </r>
  <r>
    <x v="1"/>
    <x v="0"/>
    <s v="1398/12/23"/>
    <d v="2020-03-13T00:00:00"/>
    <n v="23.98"/>
    <n v="8.4734982332155484E-2"/>
    <n v="1.2277"/>
    <n v="0.10402913780918729"/>
  </r>
  <r>
    <x v="1"/>
    <x v="0"/>
    <s v="1398/12/22"/>
    <d v="2020-03-12T00:00:00"/>
    <n v="24.03"/>
    <n v="8.4911660777385156E-2"/>
    <n v="1.2573000000000001"/>
    <n v="0.10675943109540637"/>
  </r>
  <r>
    <x v="1"/>
    <x v="0"/>
    <s v="1398/12/21"/>
    <d v="2020-03-11T00:00:00"/>
    <n v="24.18"/>
    <n v="8.54416961130742E-2"/>
    <n v="1.2822"/>
    <n v="0.10955334275618374"/>
  </r>
  <r>
    <x v="1"/>
    <x v="0"/>
    <s v="1398/12/20"/>
    <d v="2020-03-10T00:00:00"/>
    <n v="23.01"/>
    <n v="8.1307420494699648E-2"/>
    <n v="1.2907999999999999"/>
    <n v="0.1049516183745583"/>
  </r>
  <r>
    <x v="1"/>
    <x v="0"/>
    <s v="1398/12/19"/>
    <d v="2020-03-09T00:00:00"/>
    <n v="21.62"/>
    <n v="7.6395759717314493E-2"/>
    <n v="1.3132999999999999"/>
    <n v="0.10033055123674911"/>
  </r>
  <r>
    <x v="1"/>
    <x v="0"/>
    <s v="1398/12/15"/>
    <d v="2020-03-05T00:00:00"/>
    <n v="22.35"/>
    <n v="7.8975265017667856E-2"/>
    <n v="1.2955000000000001"/>
    <n v="0.10231245583038871"/>
  </r>
  <r>
    <x v="1"/>
    <x v="0"/>
    <s v="1398/12/14"/>
    <d v="2020-03-04T00:00:00"/>
    <n v="22.39"/>
    <n v="7.9116607773851585E-2"/>
    <n v="1.2871999999999999"/>
    <n v="0.10183889752650176"/>
  </r>
  <r>
    <x v="1"/>
    <x v="0"/>
    <s v="1398/12/13"/>
    <d v="2020-03-03T00:00:00"/>
    <n v="23.2"/>
    <n v="8.1978798586572435E-2"/>
    <n v="1.2811999999999999"/>
    <n v="0.10503123674911659"/>
  </r>
  <r>
    <x v="1"/>
    <x v="0"/>
    <s v="1398/12/9"/>
    <d v="2020-02-28T00:00:00"/>
    <n v="21.7"/>
    <n v="7.667844522968198E-2"/>
    <n v="1.2821"/>
    <n v="9.8309434628975262E-2"/>
  </r>
  <r>
    <x v="1"/>
    <x v="0"/>
    <s v="1398/12/8"/>
    <d v="2020-02-27T00:00:00"/>
    <n v="22.93"/>
    <n v="8.1024734982332161E-2"/>
    <n v="1.2886"/>
    <n v="0.10440847349823322"/>
  </r>
  <r>
    <x v="1"/>
    <x v="0"/>
    <s v="1398/12/7"/>
    <d v="2020-02-26T00:00:00"/>
    <n v="23.06"/>
    <n v="8.148409893992932E-2"/>
    <n v="1.2905"/>
    <n v="0.10515522968197878"/>
  </r>
  <r>
    <x v="1"/>
    <x v="0"/>
    <s v="1398/12/6"/>
    <d v="2020-02-25T00:00:00"/>
    <n v="22.54"/>
    <n v="7.964664310954063E-2"/>
    <n v="1.3006"/>
    <n v="0.10358842402826854"/>
  </r>
  <r>
    <x v="1"/>
    <x v="0"/>
    <s v="1398/12/5"/>
    <d v="2020-02-24T00:00:00"/>
    <n v="22.58"/>
    <n v="7.9787985865724373E-2"/>
    <n v="1.2928999999999999"/>
    <n v="0.10315788692579504"/>
  </r>
  <r>
    <x v="1"/>
    <x v="0"/>
    <s v="1398/12/2"/>
    <d v="2020-02-21T00:00:00"/>
    <n v="22.92"/>
    <n v="8.0989399293286218E-2"/>
    <n v="1.2970999999999999"/>
    <n v="0.10505134982332155"/>
  </r>
  <r>
    <x v="1"/>
    <x v="0"/>
    <s v="1398/12/1"/>
    <d v="2020-02-20T00:00:00"/>
    <n v="23.14"/>
    <n v="8.176678445229682E-2"/>
    <n v="1.2881"/>
    <n v="0.10532379505300353"/>
  </r>
  <r>
    <x v="1"/>
    <x v="1"/>
    <s v="1398/11/30"/>
    <d v="2020-02-19T00:00:00"/>
    <n v="23.04"/>
    <n v="8.1413427561837448E-2"/>
    <n v="1.2921"/>
    <n v="0.10519428975265017"/>
  </r>
  <r>
    <x v="1"/>
    <x v="1"/>
    <s v="1398/11/29"/>
    <d v="2020-02-18T00:00:00"/>
    <n v="22.33"/>
    <n v="7.8904593639575971E-2"/>
    <n v="1.2999000000000001"/>
    <n v="0.1025680812720848"/>
  </r>
  <r>
    <x v="1"/>
    <x v="1"/>
    <s v="1398/11/28"/>
    <d v="2020-02-17T00:00:00"/>
    <n v="22.16"/>
    <n v="7.8303886925795055E-2"/>
    <n v="1.3008999999999999"/>
    <n v="0.10186552650176678"/>
  </r>
  <r>
    <x v="1"/>
    <x v="1"/>
    <s v="1398/11/25"/>
    <d v="2020-02-14T00:00:00"/>
    <n v="20.86"/>
    <n v="7.3710247349823316E-2"/>
    <n v="1.3047"/>
    <n v="9.6169759717314479E-2"/>
  </r>
  <r>
    <x v="1"/>
    <x v="1"/>
    <s v="1398/11/24"/>
    <d v="2020-02-13T00:00:00"/>
    <n v="20.75"/>
    <n v="7.3321554770318015E-2"/>
    <n v="1.3047"/>
    <n v="9.5662632508833917E-2"/>
  </r>
  <r>
    <x v="1"/>
    <x v="1"/>
    <s v="1398/11/23"/>
    <d v="2020-02-12T00:00:00"/>
    <n v="20.69"/>
    <n v="7.3109540636042414E-2"/>
    <n v="1.2961"/>
    <n v="9.4757275618374576E-2"/>
  </r>
  <r>
    <x v="1"/>
    <x v="1"/>
    <s v="1398/11/22"/>
    <d v="2020-02-11T00:00:00"/>
    <n v="20.52"/>
    <n v="7.2508833922261484E-2"/>
    <n v="1.2952999999999999"/>
    <n v="9.3920692579505291E-2"/>
  </r>
  <r>
    <x v="1"/>
    <x v="1"/>
    <s v="1398/11/21"/>
    <d v="2020-02-10T00:00:00"/>
    <n v="20.86"/>
    <n v="7.3710247349823316E-2"/>
    <n v="1.2915000000000001"/>
    <n v="9.5196784452296818E-2"/>
  </r>
  <r>
    <x v="1"/>
    <x v="1"/>
    <s v="1398/11/18"/>
    <d v="2020-02-07T00:00:00"/>
    <n v="22.13"/>
    <n v="7.819787985865724E-2"/>
    <n v="1.2892999999999999"/>
    <n v="0.10082052650176677"/>
  </r>
  <r>
    <x v="1"/>
    <x v="1"/>
    <s v="1398/11/17"/>
    <d v="2020-02-06T00:00:00"/>
    <n v="22.4"/>
    <n v="7.9151943462897528E-2"/>
    <n v="1.2929999999999999"/>
    <n v="0.10234346289752649"/>
  </r>
  <r>
    <x v="1"/>
    <x v="1"/>
    <s v="1398/11/16"/>
    <d v="2020-02-05T00:00:00"/>
    <n v="22.79"/>
    <n v="8.0530035335689046E-2"/>
    <n v="1.3002"/>
    <n v="0.1047051519434629"/>
  </r>
  <r>
    <x v="1"/>
    <x v="1"/>
    <s v="1398/11/15"/>
    <d v="2020-02-04T00:00:00"/>
    <n v="23.02"/>
    <n v="8.1342756183745576E-2"/>
    <n v="1.3030999999999999"/>
    <n v="0.10599774558303886"/>
  </r>
  <r>
    <x v="1"/>
    <x v="1"/>
    <s v="1398/11/14"/>
    <d v="2020-02-03T00:00:00"/>
    <n v="22.83"/>
    <n v="8.0671378091872789E-2"/>
    <n v="1.2995000000000001"/>
    <n v="0.10483245583038869"/>
  </r>
  <r>
    <x v="1"/>
    <x v="1"/>
    <s v="1398/11/11"/>
    <d v="2020-01-31T00:00:00"/>
    <n v="24.18"/>
    <n v="8.54416961130742E-2"/>
    <n v="1.3201000000000001"/>
    <n v="0.11279158303886926"/>
  </r>
  <r>
    <x v="1"/>
    <x v="1"/>
    <s v="1398/11/10"/>
    <d v="2020-01-30T00:00:00"/>
    <n v="25.34"/>
    <n v="8.9540636042402824E-2"/>
    <n v="1.3095000000000001"/>
    <n v="0.11725346289752651"/>
  </r>
  <r>
    <x v="1"/>
    <x v="1"/>
    <s v="1398/11/9"/>
    <d v="2020-01-29T00:00:00"/>
    <n v="26.66"/>
    <n v="9.4204946996466435E-2"/>
    <n v="1.3021"/>
    <n v="0.12266426148409895"/>
  </r>
  <r>
    <x v="1"/>
    <x v="1"/>
    <s v="1398/11/8"/>
    <d v="2020-01-28T00:00:00"/>
    <n v="28.14"/>
    <n v="9.9434628975265019E-2"/>
    <n v="1.3028"/>
    <n v="0.12954343462897527"/>
  </r>
  <r>
    <x v="1"/>
    <x v="1"/>
    <s v="1398/11/7"/>
    <d v="2020-01-27T00:00:00"/>
    <n v="27.32"/>
    <n v="9.653710247349824E-2"/>
    <n v="1.3055000000000001"/>
    <n v="0.12602918727915197"/>
  </r>
  <r>
    <x v="1"/>
    <x v="1"/>
    <s v="1398/11/4"/>
    <d v="2020-01-24T00:00:00"/>
    <n v="27.12"/>
    <n v="9.583038869257951E-2"/>
    <n v="1.3077000000000001"/>
    <n v="0.12531739929328622"/>
  </r>
  <r>
    <x v="1"/>
    <x v="1"/>
    <s v="1398/11/3"/>
    <d v="2020-01-23T00:00:00"/>
    <n v="26.77"/>
    <n v="9.4593639575971736E-2"/>
    <n v="1.3123"/>
    <n v="0.12413523321554772"/>
  </r>
  <r>
    <x v="1"/>
    <x v="1"/>
    <s v="1398/11/2"/>
    <d v="2020-01-22T00:00:00"/>
    <n v="26.81"/>
    <n v="9.4734982332155479E-2"/>
    <n v="1.3142"/>
    <n v="0.12450071378091873"/>
  </r>
  <r>
    <x v="1"/>
    <x v="1"/>
    <s v="1398/11/1"/>
    <d v="2020-01-21T00:00:00"/>
    <n v="27.85"/>
    <n v="9.8409893992932873E-2"/>
    <n v="1.3050999999999999"/>
    <n v="0.12843475265017668"/>
  </r>
  <r>
    <x v="1"/>
    <x v="2"/>
    <s v="1398/10/30"/>
    <d v="2020-01-20T00:00:00"/>
    <n v="27.35"/>
    <n v="9.6643109540636041E-2"/>
    <n v="1.3010999999999999"/>
    <n v="0.12574234982332155"/>
  </r>
  <r>
    <x v="1"/>
    <x v="2"/>
    <s v="1398/10/27"/>
    <d v="2020-01-17T00:00:00"/>
    <n v="28.31"/>
    <n v="0.10003533568904593"/>
    <n v="1.3009999999999999"/>
    <n v="0.13014597173144876"/>
  </r>
  <r>
    <x v="1"/>
    <x v="2"/>
    <s v="1398/10/26"/>
    <d v="2020-01-16T00:00:00"/>
    <n v="28.83"/>
    <n v="0.10187279151943462"/>
    <n v="1.3079000000000001"/>
    <n v="0.13323942402826855"/>
  </r>
  <r>
    <x v="1"/>
    <x v="2"/>
    <s v="1398/10/25"/>
    <d v="2020-01-15T00:00:00"/>
    <n v="29.05"/>
    <n v="0.10265017667844523"/>
    <n v="1.3038000000000001"/>
    <n v="0.13383530035335689"/>
  </r>
  <r>
    <x v="1"/>
    <x v="2"/>
    <s v="1398/10/24"/>
    <d v="2020-01-14T00:00:00"/>
    <n v="29.18"/>
    <n v="0.1031095406360424"/>
    <n v="1.3018000000000001"/>
    <n v="0.13422800000000001"/>
  </r>
  <r>
    <x v="1"/>
    <x v="2"/>
    <s v="1398/10/23"/>
    <d v="2020-01-13T00:00:00"/>
    <n v="31.34"/>
    <n v="0.11074204946996466"/>
    <n v="1.2989999999999999"/>
    <n v="0.14385392226148408"/>
  </r>
  <r>
    <x v="1"/>
    <x v="2"/>
    <s v="1398/10/20"/>
    <d v="2020-01-10T00:00:00"/>
    <n v="30.45"/>
    <n v="0.10759717314487632"/>
    <n v="1.3061"/>
    <n v="0.14053266784452298"/>
  </r>
  <r>
    <x v="1"/>
    <x v="2"/>
    <s v="1398/10/19"/>
    <d v="2020-01-09T00:00:00"/>
    <n v="31.03"/>
    <n v="0.10964664310954064"/>
    <n v="1.3067"/>
    <n v="0.14327526855123676"/>
  </r>
  <r>
    <x v="1"/>
    <x v="2"/>
    <s v="1398/10/18"/>
    <d v="2020-01-08T00:00:00"/>
    <n v="30.46"/>
    <n v="0.10763250883392227"/>
    <n v="1.3098000000000001"/>
    <n v="0.1409770600706714"/>
  </r>
  <r>
    <x v="1"/>
    <x v="2"/>
    <s v="1398/10/17"/>
    <d v="2020-01-07T00:00:00"/>
    <n v="30.24"/>
    <n v="0.10685512367491165"/>
    <n v="1.3125"/>
    <n v="0.14024734982332154"/>
  </r>
  <r>
    <x v="1"/>
    <x v="2"/>
    <s v="1398/10/16"/>
    <d v="2020-01-06T00:00:00"/>
    <n v="31.18"/>
    <n v="0.11017667844522969"/>
    <n v="1.3169"/>
    <n v="0.14509166784452296"/>
  </r>
  <r>
    <x v="1"/>
    <x v="2"/>
    <s v="1398/10/13"/>
    <d v="2020-01-03T00:00:00"/>
    <n v="33.07"/>
    <n v="0.11685512367491166"/>
    <n v="1.3088"/>
    <n v="0.15293998586572438"/>
  </r>
  <r>
    <x v="1"/>
    <x v="2"/>
    <s v="1398/10/12"/>
    <d v="2020-01-02T00:00:00"/>
    <n v="31.03"/>
    <n v="0.10964664310954064"/>
    <n v="1.3146"/>
    <n v="0.14414147703180213"/>
  </r>
  <r>
    <x v="1"/>
    <x v="2"/>
    <s v="1398/10/10"/>
    <d v="2019-12-31T00:00:00"/>
    <n v="31.07"/>
    <n v="0.10978798586572439"/>
    <n v="1.3261000000000001"/>
    <n v="0.1455898480565371"/>
  </r>
  <r>
    <x v="1"/>
    <x v="2"/>
    <s v="1398/10/9"/>
    <d v="2019-12-30T00:00:00"/>
    <n v="31.84"/>
    <n v="0.11250883392226148"/>
    <n v="1.3115000000000001"/>
    <n v="0.14755533568904594"/>
  </r>
  <r>
    <x v="1"/>
    <x v="2"/>
    <s v="1398/10/6"/>
    <d v="2019-12-27T00:00:00"/>
    <n v="33.130000000000003"/>
    <n v="0.11706713780918729"/>
    <n v="1.3077000000000001"/>
    <n v="0.15308869611307421"/>
  </r>
  <r>
    <x v="1"/>
    <x v="2"/>
    <s v="1398/10/5"/>
    <d v="2019-12-26T00:00:00"/>
    <n v="33.119999999999997"/>
    <n v="0.11703180212014133"/>
    <n v="1.2992999999999999"/>
    <n v="0.15205942049469962"/>
  </r>
  <r>
    <x v="1"/>
    <x v="2"/>
    <s v="1398/10/3"/>
    <d v="2019-12-24T00:00:00"/>
    <n v="33.119999999999997"/>
    <n v="0.11703180212014133"/>
    <n v="1.2946"/>
    <n v="0.15150937102473497"/>
  </r>
  <r>
    <x v="1"/>
    <x v="2"/>
    <s v="1398/10/2"/>
    <d v="2019-12-23T00:00:00"/>
    <n v="34.200000000000003"/>
    <n v="0.12084805653710248"/>
    <n v="1.2935000000000001"/>
    <n v="0.15631696113074206"/>
  </r>
  <r>
    <x v="1"/>
    <x v="3"/>
    <s v="1398/9/29"/>
    <d v="2019-12-20T00:00:00"/>
    <n v="37.119999999999997"/>
    <n v="0.13116607773851588"/>
    <n v="1.3004"/>
    <n v="0.17056836749116605"/>
  </r>
  <r>
    <x v="1"/>
    <x v="3"/>
    <s v="1398/9/28"/>
    <d v="2019-12-19T00:00:00"/>
    <n v="39.090000000000003"/>
    <n v="0.13812720848056539"/>
    <n v="1.3008999999999999"/>
    <n v="0.17968968551236753"/>
  </r>
  <r>
    <x v="1"/>
    <x v="3"/>
    <s v="1398/9/27"/>
    <d v="2019-12-18T00:00:00"/>
    <n v="38.81"/>
    <n v="0.13713780918727916"/>
    <n v="1.3078000000000001"/>
    <n v="0.17934882685512371"/>
  </r>
  <r>
    <x v="1"/>
    <x v="3"/>
    <s v="1398/9/26"/>
    <d v="2019-12-17T00:00:00"/>
    <n v="37.56"/>
    <n v="0.13272084805653711"/>
    <n v="1.3129999999999999"/>
    <n v="0.17426247349823321"/>
  </r>
  <r>
    <x v="1"/>
    <x v="3"/>
    <s v="1398/9/25"/>
    <d v="2019-12-16T00:00:00"/>
    <n v="35.46"/>
    <n v="0.12530035335689046"/>
    <n v="1.3331"/>
    <n v="0.16703790106007066"/>
  </r>
  <r>
    <x v="1"/>
    <x v="3"/>
    <s v="1398/9/22"/>
    <d v="2019-12-13T00:00:00"/>
    <n v="35.17"/>
    <n v="0.12427561837455831"/>
    <n v="1.3326"/>
    <n v="0.1656096890459364"/>
  </r>
  <r>
    <x v="1"/>
    <x v="3"/>
    <s v="1398/9/21"/>
    <d v="2019-12-12T00:00:00"/>
    <n v="38.14"/>
    <n v="0.1347703180212014"/>
    <n v="1.3164"/>
    <n v="0.17741164664310952"/>
  </r>
  <r>
    <x v="1"/>
    <x v="3"/>
    <s v="1398/9/20"/>
    <d v="2019-12-11T00:00:00"/>
    <n v="36"/>
    <n v="0.12720848056537101"/>
    <n v="1.3194999999999999"/>
    <n v="0.16785159010600703"/>
  </r>
  <r>
    <x v="1"/>
    <x v="3"/>
    <s v="1398/9/19"/>
    <d v="2019-12-10T00:00:00"/>
    <n v="37.46"/>
    <n v="0.13236749116607774"/>
    <n v="1.3156000000000001"/>
    <n v="0.17414267137809189"/>
  </r>
  <r>
    <x v="1"/>
    <x v="3"/>
    <s v="1398/9/18"/>
    <d v="2019-12-09T00:00:00"/>
    <n v="38.28"/>
    <n v="0.13526501766784452"/>
    <n v="1.3145"/>
    <n v="0.17780586572438162"/>
  </r>
  <r>
    <x v="1"/>
    <x v="3"/>
    <s v="1398/9/15"/>
    <d v="2019-12-06T00:00:00"/>
    <n v="39.049999999999997"/>
    <n v="0.13798586572438162"/>
    <n v="1.3137000000000001"/>
    <n v="0.18127203180212015"/>
  </r>
  <r>
    <x v="1"/>
    <x v="3"/>
    <s v="1398/9/14"/>
    <d v="2019-12-05T00:00:00"/>
    <n v="40.01"/>
    <n v="0.14137809187279152"/>
    <n v="1.3157000000000001"/>
    <n v="0.18601115547703181"/>
  </r>
  <r>
    <x v="1"/>
    <x v="3"/>
    <s v="1398/9/13"/>
    <d v="2019-12-04T00:00:00"/>
    <n v="41.03"/>
    <n v="0.14498233215547704"/>
    <n v="1.3104"/>
    <n v="0.18998484805653712"/>
  </r>
  <r>
    <x v="1"/>
    <x v="3"/>
    <s v="1398/9/12"/>
    <d v="2019-12-03T00:00:00"/>
    <n v="41.17"/>
    <n v="0.14547703180212015"/>
    <n v="1.2994000000000001"/>
    <n v="0.18903285512367496"/>
  </r>
  <r>
    <x v="1"/>
    <x v="3"/>
    <s v="1398/9/11"/>
    <d v="2019-12-02T00:00:00"/>
    <n v="41.27"/>
    <n v="0.14583038869257953"/>
    <n v="1.2937000000000001"/>
    <n v="0.18866077385159014"/>
  </r>
  <r>
    <x v="1"/>
    <x v="3"/>
    <s v="1398/9/8"/>
    <d v="2019-11-29T00:00:00"/>
    <n v="42.76"/>
    <n v="0.15109540636042401"/>
    <n v="1.2934000000000001"/>
    <n v="0.19542679858657244"/>
  </r>
  <r>
    <x v="1"/>
    <x v="3"/>
    <s v="1398/9/7"/>
    <d v="2019-11-28T00:00:00"/>
    <n v="40.840000000000003"/>
    <n v="0.14431095406360425"/>
    <n v="1.2912999999999999"/>
    <n v="0.18634873498233215"/>
  </r>
  <r>
    <x v="1"/>
    <x v="3"/>
    <s v="1398/9/6"/>
    <d v="2019-11-27T00:00:00"/>
    <n v="41.92"/>
    <n v="0.14812720848056538"/>
    <n v="1.2922"/>
    <n v="0.19140997879858659"/>
  </r>
  <r>
    <x v="1"/>
    <x v="3"/>
    <s v="1398/9/5"/>
    <d v="2019-11-26T00:00:00"/>
    <n v="41.56"/>
    <n v="0.14685512367491166"/>
    <n v="1.2867"/>
    <n v="0.18895848763250883"/>
  </r>
  <r>
    <x v="1"/>
    <x v="3"/>
    <s v="1398/9/4"/>
    <d v="2019-11-25T00:00:00"/>
    <n v="42.51"/>
    <n v="0.15021201413427562"/>
    <n v="1.2899"/>
    <n v="0.19375847703180213"/>
  </r>
  <r>
    <x v="1"/>
    <x v="3"/>
    <s v="1398/9/1"/>
    <d v="2019-11-22T00:00:00"/>
    <n v="42.2"/>
    <n v="0.14911660777385161"/>
    <n v="1.2831999999999999"/>
    <n v="0.19134643109540636"/>
  </r>
  <r>
    <x v="1"/>
    <x v="12"/>
    <s v="1398/8/30"/>
    <d v="2019-11-21T00:00:00"/>
    <n v="40.99"/>
    <n v="0.1448409893992933"/>
    <n v="1.2914000000000001"/>
    <n v="0.18704765371024737"/>
  </r>
  <r>
    <x v="1"/>
    <x v="12"/>
    <s v="1398/8/29"/>
    <d v="2019-11-20T00:00:00"/>
    <n v="40.81"/>
    <n v="0.14420494699646644"/>
    <n v="1.2924"/>
    <n v="0.18637047349823321"/>
  </r>
  <r>
    <x v="1"/>
    <x v="12"/>
    <s v="1398/8/28"/>
    <d v="2019-11-19T00:00:00"/>
    <n v="40.06"/>
    <n v="0.14155477031802122"/>
    <n v="1.2926"/>
    <n v="0.18297369611307421"/>
  </r>
  <r>
    <x v="1"/>
    <x v="12"/>
    <s v="1398/8/27"/>
    <d v="2019-11-18T00:00:00"/>
    <n v="39.75"/>
    <n v="0.14045936395759717"/>
    <n v="1.2954000000000001"/>
    <n v="0.18195106007067138"/>
  </r>
  <r>
    <x v="1"/>
    <x v="12"/>
    <s v="1398/8/24"/>
    <d v="2019-11-15T00:00:00"/>
    <n v="41.03"/>
    <n v="0.14498233215547704"/>
    <n v="1.2901"/>
    <n v="0.18704170671378093"/>
  </r>
  <r>
    <x v="1"/>
    <x v="12"/>
    <s v="1398/8/23"/>
    <d v="2019-11-14T00:00:00"/>
    <n v="40.590000000000003"/>
    <n v="0.14342756183745584"/>
    <n v="1.2881"/>
    <n v="0.18474904240282686"/>
  </r>
  <r>
    <x v="1"/>
    <x v="12"/>
    <s v="1398/8/22"/>
    <d v="2019-11-13T00:00:00"/>
    <n v="40.33"/>
    <n v="0.14250883392226149"/>
    <n v="1.2850999999999999"/>
    <n v="0.18313810247349824"/>
  </r>
  <r>
    <x v="1"/>
    <x v="12"/>
    <s v="1398/8/21"/>
    <d v="2019-11-12T00:00:00"/>
    <n v="40.76"/>
    <n v="0.14402826855123674"/>
    <n v="1.2845"/>
    <n v="0.18500431095406358"/>
  </r>
  <r>
    <x v="1"/>
    <x v="12"/>
    <s v="1398/8/20"/>
    <d v="2019-11-11T00:00:00"/>
    <n v="41.56"/>
    <n v="0.14685512367491166"/>
    <n v="1.2845"/>
    <n v="0.18863540636042403"/>
  </r>
  <r>
    <x v="1"/>
    <x v="12"/>
    <s v="1398/8/17"/>
    <d v="2019-11-08T00:00:00"/>
    <n v="41.94"/>
    <n v="0.14819787985865723"/>
    <n v="1.2771999999999999"/>
    <n v="0.18927833215547701"/>
  </r>
  <r>
    <x v="1"/>
    <x v="12"/>
    <s v="1398/8/16"/>
    <d v="2019-11-07T00:00:00"/>
    <n v="42.5"/>
    <n v="0.15017667844522969"/>
    <n v="1.2814000000000001"/>
    <n v="0.19243639575971735"/>
  </r>
  <r>
    <x v="1"/>
    <x v="12"/>
    <s v="1398/8/15"/>
    <d v="2019-11-06T00:00:00"/>
    <n v="43.08"/>
    <n v="0.15222614840989399"/>
    <n v="1.2851999999999999"/>
    <n v="0.19564104593639572"/>
  </r>
  <r>
    <x v="1"/>
    <x v="12"/>
    <s v="1398/8/14"/>
    <d v="2019-11-05T00:00:00"/>
    <n v="44.4"/>
    <n v="0.1568904593639576"/>
    <n v="1.2885"/>
    <n v="0.20215335689045935"/>
  </r>
  <r>
    <x v="1"/>
    <x v="12"/>
    <s v="1398/8/13"/>
    <d v="2019-11-04T00:00:00"/>
    <n v="43.61"/>
    <n v="0.15409893992932863"/>
    <n v="1.2884"/>
    <n v="0.19854107420494702"/>
  </r>
  <r>
    <x v="1"/>
    <x v="12"/>
    <s v="1398/8/10"/>
    <d v="2019-11-01T00:00:00"/>
    <n v="42.82"/>
    <n v="0.15130742049469964"/>
    <n v="1.2935000000000001"/>
    <n v="0.19571614840989399"/>
  </r>
  <r>
    <x v="1"/>
    <x v="12"/>
    <s v="1398/8/9"/>
    <d v="2019-10-31T00:00:00"/>
    <n v="42.64"/>
    <n v="0.15067137809187278"/>
    <n v="1.2942"/>
    <n v="0.19499889752650176"/>
  </r>
  <r>
    <x v="1"/>
    <x v="12"/>
    <s v="1398/8/8"/>
    <d v="2019-10-30T00:00:00"/>
    <n v="36.090000000000003"/>
    <n v="0.12752650176678446"/>
    <n v="1.2903"/>
    <n v="0.16454744522968198"/>
  </r>
  <r>
    <x v="1"/>
    <x v="12"/>
    <s v="1398/8/7"/>
    <d v="2019-10-29T00:00:00"/>
    <n v="35.85"/>
    <n v="0.126678445229682"/>
    <n v="1.2865"/>
    <n v="0.16297181978798589"/>
  </r>
  <r>
    <x v="1"/>
    <x v="12"/>
    <s v="1398/8/6"/>
    <d v="2019-10-28T00:00:00"/>
    <n v="37.24"/>
    <n v="0.13159010600706714"/>
    <n v="1.2865"/>
    <n v="0.16929067137809187"/>
  </r>
  <r>
    <x v="1"/>
    <x v="12"/>
    <s v="1398/8/3"/>
    <d v="2019-10-25T00:00:00"/>
    <n v="39.950000000000003"/>
    <n v="0.14116607773851592"/>
    <n v="1.2823"/>
    <n v="0.18101726148409897"/>
  </r>
  <r>
    <x v="1"/>
    <x v="12"/>
    <s v="1398/8/2"/>
    <d v="2019-10-24T00:00:00"/>
    <n v="41.13"/>
    <n v="0.14533568904593641"/>
    <n v="1.2851999999999999"/>
    <n v="0.18678542756183747"/>
  </r>
  <r>
    <x v="1"/>
    <x v="12"/>
    <s v="1398/8/1"/>
    <d v="2019-10-23T00:00:00"/>
    <n v="40.33"/>
    <n v="0.14250883392226149"/>
    <n v="1.2918000000000001"/>
    <n v="0.1840929116607774"/>
  </r>
  <r>
    <x v="1"/>
    <x v="5"/>
    <s v="1398/7/30"/>
    <d v="2019-10-22T00:00:00"/>
    <n v="40.68"/>
    <n v="0.14374558303886925"/>
    <n v="1.2873000000000001"/>
    <n v="0.1850436890459364"/>
  </r>
  <r>
    <x v="1"/>
    <x v="5"/>
    <s v="1398/7/29"/>
    <d v="2019-10-21T00:00:00"/>
    <n v="40.35"/>
    <n v="0.14257950530035335"/>
    <n v="1.296"/>
    <n v="0.18478303886925795"/>
  </r>
  <r>
    <x v="1"/>
    <x v="5"/>
    <s v="1398/7/26"/>
    <d v="2019-10-18T00:00:00"/>
    <n v="41.61"/>
    <n v="0.14703180212014133"/>
    <n v="1.2889999999999999"/>
    <n v="0.18952399293286215"/>
  </r>
  <r>
    <x v="1"/>
    <x v="5"/>
    <s v="1398/7/25"/>
    <d v="2019-10-17T00:00:00"/>
    <n v="41.47"/>
    <n v="0.14653710247349824"/>
    <n v="1.2889999999999999"/>
    <n v="0.18888632508833922"/>
  </r>
  <r>
    <x v="1"/>
    <x v="5"/>
    <s v="1398/7/24"/>
    <d v="2019-10-16T00:00:00"/>
    <n v="41.73"/>
    <n v="0.14745583038869256"/>
    <n v="1.2831999999999999"/>
    <n v="0.18921532155477028"/>
  </r>
  <r>
    <x v="1"/>
    <x v="5"/>
    <s v="1398/7/23"/>
    <d v="2019-10-15T00:00:00"/>
    <n v="41.75"/>
    <n v="0.14752650176678445"/>
    <n v="1.2787999999999999"/>
    <n v="0.18865689045936393"/>
  </r>
  <r>
    <x v="1"/>
    <x v="5"/>
    <s v="1398/7/22"/>
    <d v="2019-10-14T00:00:00"/>
    <n v="42.37"/>
    <n v="0.14971731448763251"/>
    <n v="1.2607999999999999"/>
    <n v="0.18876359010600705"/>
  </r>
  <r>
    <x v="1"/>
    <x v="5"/>
    <s v="1398/7/19"/>
    <d v="2019-10-11T00:00:00"/>
    <n v="42.13"/>
    <n v="0.14886925795053005"/>
    <n v="1.2648999999999999"/>
    <n v="0.18830472438162543"/>
  </r>
  <r>
    <x v="1"/>
    <x v="5"/>
    <s v="1398/7/18"/>
    <d v="2019-10-10T00:00:00"/>
    <n v="42.55"/>
    <n v="0.15035335689045937"/>
    <n v="1.2648999999999999"/>
    <n v="0.19018196113074204"/>
  </r>
  <r>
    <x v="1"/>
    <x v="5"/>
    <s v="1398/7/17"/>
    <d v="2019-10-09T00:00:00"/>
    <n v="41.87"/>
    <n v="0.14795053003533568"/>
    <n v="1.2205999999999999"/>
    <n v="0.1805884169611307"/>
  </r>
  <r>
    <x v="1"/>
    <x v="5"/>
    <s v="1398/7/16"/>
    <d v="2019-10-08T00:00:00"/>
    <n v="41.97"/>
    <n v="0.14830388692579505"/>
    <n v="1.2205999999999999"/>
    <n v="0.18101972438162542"/>
  </r>
  <r>
    <x v="1"/>
    <x v="5"/>
    <s v="1398/7/15"/>
    <d v="2019-10-07T00:00:00"/>
    <n v="41.18"/>
    <n v="0.14551236749116608"/>
    <n v="1.2292000000000001"/>
    <n v="0.17886380212014136"/>
  </r>
  <r>
    <x v="1"/>
    <x v="5"/>
    <s v="1398/7/12"/>
    <d v="2019-10-04T00:00:00"/>
    <n v="41.9"/>
    <n v="0.14805653710247349"/>
    <n v="1.2329000000000001"/>
    <n v="0.18253890459363958"/>
  </r>
  <r>
    <x v="1"/>
    <x v="5"/>
    <s v="1398/7/11"/>
    <d v="2019-10-03T00:00:00"/>
    <n v="42.08"/>
    <n v="0.14869257950530035"/>
    <n v="1.2329000000000001"/>
    <n v="0.18332308127208483"/>
  </r>
  <r>
    <x v="1"/>
    <x v="5"/>
    <s v="1398/7/10"/>
    <d v="2019-10-02T00:00:00"/>
    <n v="42.32"/>
    <n v="0.14954063604240284"/>
    <n v="1.2302999999999999"/>
    <n v="0.1839798445229682"/>
  </r>
  <r>
    <x v="1"/>
    <x v="5"/>
    <s v="1398/7/9"/>
    <d v="2019-10-01T00:00:00"/>
    <n v="44.4"/>
    <n v="0.1568904593639576"/>
    <n v="1.2302999999999999"/>
    <n v="0.19302233215547701"/>
  </r>
  <r>
    <x v="1"/>
    <x v="5"/>
    <s v="1398/7/8"/>
    <d v="2019-09-30T00:00:00"/>
    <n v="43.18"/>
    <n v="0.15257950530035336"/>
    <n v="1.2289000000000001"/>
    <n v="0.18750495406360426"/>
  </r>
  <r>
    <x v="1"/>
    <x v="5"/>
    <s v="1398/7/5"/>
    <d v="2019-09-27T00:00:00"/>
    <n v="30.65"/>
    <n v="0.10830388692579505"/>
    <n v="1.2289000000000001"/>
    <n v="0.13309464664310955"/>
  </r>
  <r>
    <x v="1"/>
    <x v="5"/>
    <s v="1398/7/4"/>
    <d v="2019-09-26T00:00:00"/>
    <n v="30.65"/>
    <n v="0.10830388692579505"/>
    <n v="1.2323"/>
    <n v="0.13346287985865724"/>
  </r>
  <r>
    <x v="1"/>
    <x v="5"/>
    <s v="1398/7/3"/>
    <d v="2019-09-25T00:00:00"/>
    <n v="30.92"/>
    <n v="0.10925795053003534"/>
    <n v="1.2351000000000001"/>
    <n v="0.13494449469964667"/>
  </r>
  <r>
    <x v="1"/>
    <x v="5"/>
    <s v="1398/7/2"/>
    <d v="2019-09-24T00:00:00"/>
    <n v="32.19"/>
    <n v="0.11374558303886925"/>
    <n v="1.2490000000000001"/>
    <n v="0.14206823321554771"/>
  </r>
  <r>
    <x v="1"/>
    <x v="5"/>
    <s v="1398/7/1"/>
    <d v="2019-09-23T00:00:00"/>
    <n v="32.26"/>
    <n v="0.11399293286219081"/>
    <n v="1.2431000000000001"/>
    <n v="0.1417046148409894"/>
  </r>
  <r>
    <x v="1"/>
    <x v="6"/>
    <s v="1398/6/29"/>
    <d v="2019-09-20T00:00:00"/>
    <n v="33.299999999999997"/>
    <n v="0.11766784452296819"/>
    <n v="1.2479"/>
    <n v="0.146837703180212"/>
  </r>
  <r>
    <x v="1"/>
    <x v="6"/>
    <s v="1398/6/28"/>
    <d v="2019-09-19T00:00:00"/>
    <n v="32.159999999999997"/>
    <n v="0.11363957597173144"/>
    <n v="1.2525999999999999"/>
    <n v="0.1423449328621908"/>
  </r>
  <r>
    <x v="1"/>
    <x v="6"/>
    <s v="1398/6/27"/>
    <d v="2019-09-18T00:00:00"/>
    <n v="32.47"/>
    <n v="0.11473498233215547"/>
    <n v="1.2472000000000001"/>
    <n v="0.1430974699646643"/>
  </r>
  <r>
    <x v="1"/>
    <x v="6"/>
    <s v="1398/6/26"/>
    <d v="2019-09-17T00:00:00"/>
    <n v="35.11"/>
    <n v="0.12406360424028268"/>
    <n v="1.2502"/>
    <n v="0.15510431802120139"/>
  </r>
  <r>
    <x v="1"/>
    <x v="6"/>
    <s v="1398/6/25"/>
    <d v="2019-09-16T00:00:00"/>
    <n v="39.69"/>
    <n v="0.14024734982332154"/>
    <n v="1.2430000000000001"/>
    <n v="0.17432745583038869"/>
  </r>
  <r>
    <x v="1"/>
    <x v="6"/>
    <s v="1398/6/22"/>
    <d v="2019-09-13T00:00:00"/>
    <n v="38.15"/>
    <n v="0.13480565371024736"/>
    <n v="1.2502"/>
    <n v="0.16853402826855124"/>
  </r>
  <r>
    <x v="1"/>
    <x v="6"/>
    <s v="1398/6/21"/>
    <d v="2019-09-12T00:00:00"/>
    <n v="37.520000000000003"/>
    <n v="0.13257950530035337"/>
    <n v="1.2334000000000001"/>
    <n v="0.16352356183745584"/>
  </r>
  <r>
    <x v="1"/>
    <x v="6"/>
    <s v="1398/6/20"/>
    <d v="2019-09-11T00:00:00"/>
    <n v="37.04"/>
    <n v="0.13088339222614842"/>
    <n v="1.2327999999999999"/>
    <n v="0.16135304593639577"/>
  </r>
  <r>
    <x v="1"/>
    <x v="6"/>
    <s v="1398/6/19"/>
    <d v="2019-09-10T00:00:00"/>
    <n v="37.28"/>
    <n v="0.13173144876325088"/>
    <n v="1.2347999999999999"/>
    <n v="0.16266199293286218"/>
  </r>
  <r>
    <x v="1"/>
    <x v="6"/>
    <s v="1398/6/18"/>
    <d v="2019-09-09T00:00:00"/>
    <n v="31.43"/>
    <n v="0.11106007067137809"/>
    <n v="1.2346999999999999"/>
    <n v="0.13712586925795051"/>
  </r>
  <r>
    <x v="1"/>
    <x v="6"/>
    <s v="1398/6/15"/>
    <d v="2019-09-06T00:00:00"/>
    <n v="31.96"/>
    <n v="0.11293286219081272"/>
    <n v="1.2282"/>
    <n v="0.13870414134275619"/>
  </r>
  <r>
    <x v="1"/>
    <x v="6"/>
    <s v="1398/6/14"/>
    <d v="2019-09-05T00:00:00"/>
    <n v="31.57"/>
    <n v="0.1115547703180212"/>
    <n v="1.2331000000000001"/>
    <n v="0.13755818727915195"/>
  </r>
  <r>
    <x v="1"/>
    <x v="6"/>
    <s v="1398/6/13"/>
    <d v="2019-09-04T00:00:00"/>
    <n v="30.88"/>
    <n v="0.10911660777385158"/>
    <n v="1.2252000000000001"/>
    <n v="0.13368966784452296"/>
  </r>
  <r>
    <x v="1"/>
    <x v="6"/>
    <s v="1398/6/12"/>
    <d v="2019-09-03T00:00:00"/>
    <n v="31.54"/>
    <n v="0.11144876325088339"/>
    <n v="1.2085999999999999"/>
    <n v="0.13469697526501764"/>
  </r>
  <r>
    <x v="1"/>
    <x v="6"/>
    <s v="1398/6/11"/>
    <d v="2019-09-02T00:00:00"/>
    <n v="30.57"/>
    <n v="0.10802120141342757"/>
    <n v="1.2068000000000001"/>
    <n v="0.13035998586572439"/>
  </r>
  <r>
    <x v="1"/>
    <x v="6"/>
    <s v="1398/6/8"/>
    <d v="2019-08-30T00:00:00"/>
    <n v="33.03"/>
    <n v="0.11671378091872792"/>
    <n v="1.2158"/>
    <n v="0.1419006148409894"/>
  </r>
  <r>
    <x v="1"/>
    <x v="6"/>
    <s v="1398/6/7"/>
    <d v="2019-08-29T00:00:00"/>
    <n v="30.07"/>
    <n v="0.10625441696113075"/>
    <n v="1.2190000000000001"/>
    <n v="0.1295241342756184"/>
  </r>
  <r>
    <x v="1"/>
    <x v="6"/>
    <s v="1398/6/6"/>
    <d v="2019-08-28T00:00:00"/>
    <n v="28.77"/>
    <n v="0.10166077738515901"/>
    <n v="1.2211000000000001"/>
    <n v="0.12413797526501767"/>
  </r>
  <r>
    <x v="1"/>
    <x v="6"/>
    <s v="1398/6/5"/>
    <d v="2019-08-27T00:00:00"/>
    <n v="28.27"/>
    <n v="9.9893992932862191E-2"/>
    <n v="1.2289000000000001"/>
    <n v="0.12275972791519436"/>
  </r>
  <r>
    <x v="1"/>
    <x v="6"/>
    <s v="1398/6/4"/>
    <d v="2019-08-26T00:00:00"/>
    <n v="29.84"/>
    <n v="0.1054416961130742"/>
    <n v="1.2217"/>
    <n v="0.12881812014134275"/>
  </r>
  <r>
    <x v="1"/>
    <x v="6"/>
    <s v="1398/6/1"/>
    <d v="2019-08-23T00:00:00"/>
    <n v="29.84"/>
    <n v="0.1054416961130742"/>
    <n v="1.2279"/>
    <n v="0.12947185865724381"/>
  </r>
  <r>
    <x v="1"/>
    <x v="7"/>
    <s v="1398/5/31"/>
    <d v="2019-08-22T00:00:00"/>
    <n v="30.63"/>
    <n v="0.10823321554770318"/>
    <n v="1.2252000000000001"/>
    <n v="0.13260733568904595"/>
  </r>
  <r>
    <x v="1"/>
    <x v="7"/>
    <s v="1398/5/30"/>
    <d v="2019-08-21T00:00:00"/>
    <n v="32.01"/>
    <n v="0.11310954063604239"/>
    <n v="1.2128000000000001"/>
    <n v="0.13717925088339222"/>
  </r>
  <r>
    <x v="1"/>
    <x v="7"/>
    <s v="1398/5/29"/>
    <d v="2019-08-20T00:00:00"/>
    <n v="31.5"/>
    <n v="0.11130742049469965"/>
    <n v="1.2170000000000001"/>
    <n v="0.13546113074204949"/>
  </r>
  <r>
    <x v="1"/>
    <x v="7"/>
    <s v="1398/5/28"/>
    <d v="2019-08-19T00:00:00"/>
    <n v="30.03"/>
    <n v="0.10611307420494701"/>
    <n v="1.2126999999999999"/>
    <n v="0.12868332508833921"/>
  </r>
  <r>
    <x v="1"/>
    <x v="7"/>
    <s v="1398/5/25"/>
    <d v="2019-08-16T00:00:00"/>
    <n v="30.48"/>
    <n v="0.10770318021201414"/>
    <n v="1.2150000000000001"/>
    <n v="0.13085936395759717"/>
  </r>
  <r>
    <x v="1"/>
    <x v="7"/>
    <s v="1398/5/24"/>
    <d v="2019-08-15T00:00:00"/>
    <n v="31.37"/>
    <n v="0.11084805653710247"/>
    <n v="1.2085999999999999"/>
    <n v="0.13397096113074203"/>
  </r>
  <r>
    <x v="1"/>
    <x v="7"/>
    <s v="1398/5/23"/>
    <d v="2019-08-14T00:00:00"/>
    <n v="31.64"/>
    <n v="0.11180212014134276"/>
    <n v="1.2060999999999999"/>
    <n v="0.13484453710247349"/>
  </r>
  <r>
    <x v="1"/>
    <x v="7"/>
    <s v="1398/5/22"/>
    <d v="2019-08-13T00:00:00"/>
    <n v="33.64"/>
    <n v="0.11886925795053004"/>
    <n v="1.206"/>
    <n v="0.14335632508833923"/>
  </r>
  <r>
    <x v="1"/>
    <x v="7"/>
    <s v="1398/5/21"/>
    <d v="2019-08-12T00:00:00"/>
    <n v="32.270000000000003"/>
    <n v="0.11402826855123677"/>
    <n v="1.2075"/>
    <n v="0.13768913427561841"/>
  </r>
  <r>
    <x v="1"/>
    <x v="7"/>
    <s v="1398/5/18"/>
    <d v="2019-08-09T00:00:00"/>
    <n v="33.99"/>
    <n v="0.12010600706713781"/>
    <n v="1.2037"/>
    <n v="0.14457160070671379"/>
  </r>
  <r>
    <x v="1"/>
    <x v="7"/>
    <s v="1398/5/17"/>
    <d v="2019-08-08T00:00:00"/>
    <n v="33.880000000000003"/>
    <n v="0.11971731448763252"/>
    <n v="1.2132000000000001"/>
    <n v="0.14524104593639578"/>
  </r>
  <r>
    <x v="1"/>
    <x v="7"/>
    <s v="1398/5/16"/>
    <d v="2019-08-07T00:00:00"/>
    <n v="31.6"/>
    <n v="0.11166077738515902"/>
    <n v="1.2141999999999999"/>
    <n v="0.13557851590106007"/>
  </r>
  <r>
    <x v="1"/>
    <x v="7"/>
    <s v="1398/5/15"/>
    <d v="2019-08-06T00:00:00"/>
    <n v="30.33"/>
    <n v="0.10717314487632508"/>
    <n v="1.2168000000000001"/>
    <n v="0.13040828268551236"/>
  </r>
  <r>
    <x v="1"/>
    <x v="7"/>
    <s v="1398/5/14"/>
    <d v="2019-08-05T00:00:00"/>
    <n v="31.52"/>
    <n v="0.11137809187279152"/>
    <n v="1.2142999999999999"/>
    <n v="0.13524641696113074"/>
  </r>
  <r>
    <x v="1"/>
    <x v="7"/>
    <s v="1398/5/11"/>
    <d v="2019-08-02T00:00:00"/>
    <n v="32.72"/>
    <n v="0.11561837455830389"/>
    <n v="1.2155"/>
    <n v="0.14053413427561837"/>
  </r>
  <r>
    <x v="1"/>
    <x v="7"/>
    <s v="1398/5/10"/>
    <d v="2019-08-01T00:00:00"/>
    <n v="29.76"/>
    <n v="0.10515901060070672"/>
    <n v="1.2133"/>
    <n v="0.12758942756183747"/>
  </r>
  <r>
    <x v="1"/>
    <x v="7"/>
    <s v="1398/5/8"/>
    <d v="2019-07-30T00:00:00"/>
    <n v="27.93"/>
    <n v="9.8692579505300346E-2"/>
    <n v="1.2151000000000001"/>
    <n v="0.11992135335689046"/>
  </r>
  <r>
    <x v="1"/>
    <x v="7"/>
    <s v="1398/5/7"/>
    <d v="2019-07-29T00:00:00"/>
    <n v="27.45"/>
    <n v="9.6996466431095399E-2"/>
    <n v="1.2219"/>
    <n v="0.11851998233215547"/>
  </r>
  <r>
    <x v="1"/>
    <x v="7"/>
    <s v="1398/5/4"/>
    <d v="2019-07-26T00:00:00"/>
    <n v="27.52"/>
    <n v="9.7243816254416957E-2"/>
    <n v="1.2383"/>
    <n v="0.12041701766784452"/>
  </r>
  <r>
    <x v="1"/>
    <x v="7"/>
    <s v="1398/5/3"/>
    <d v="2019-07-25T00:00:00"/>
    <n v="27.67"/>
    <n v="9.7773851590106015E-2"/>
    <n v="1.2456"/>
    <n v="0.12178710954063605"/>
  </r>
  <r>
    <x v="1"/>
    <x v="7"/>
    <s v="1398/5/2"/>
    <d v="2019-07-24T00:00:00"/>
    <n v="27.64"/>
    <n v="9.76678445229682E-2"/>
    <n v="1.2483"/>
    <n v="0.1219187703180212"/>
  </r>
  <r>
    <x v="1"/>
    <x v="7"/>
    <s v="1398/5/1"/>
    <d v="2019-07-23T00:00:00"/>
    <n v="29.57"/>
    <n v="0.10448763250883392"/>
    <n v="1.2438"/>
    <n v="0.12996171731448763"/>
  </r>
  <r>
    <x v="1"/>
    <x v="8"/>
    <s v="1398/4/31"/>
    <d v="2019-07-22T00:00:00"/>
    <n v="27.48"/>
    <n v="9.7102473498233213E-2"/>
    <n v="1.2476"/>
    <n v="0.12114504593639576"/>
  </r>
  <r>
    <x v="1"/>
    <x v="8"/>
    <s v="1398/4/28"/>
    <d v="2019-07-19T00:00:00"/>
    <n v="29.09"/>
    <n v="0.10279151943462897"/>
    <n v="1.2502"/>
    <n v="0.12850995759717312"/>
  </r>
  <r>
    <x v="1"/>
    <x v="8"/>
    <s v="1398/4/27"/>
    <d v="2019-07-18T00:00:00"/>
    <n v="29.08"/>
    <n v="0.10275618374558303"/>
    <n v="1.2547999999999999"/>
    <n v="0.12893845936395756"/>
  </r>
  <r>
    <x v="1"/>
    <x v="8"/>
    <s v="1398/4/26"/>
    <d v="2019-07-17T00:00:00"/>
    <n v="30.04"/>
    <n v="0.10614840989399293"/>
    <n v="1.2432000000000001"/>
    <n v="0.13196370318021203"/>
  </r>
  <r>
    <x v="1"/>
    <x v="8"/>
    <s v="1398/4/21"/>
    <d v="2019-07-12T00:00:00"/>
    <n v="35.83"/>
    <n v="0.12660777385159011"/>
    <n v="1.2575000000000001"/>
    <n v="0.15920927561837458"/>
  </r>
  <r>
    <x v="1"/>
    <x v="8"/>
    <s v="1398/4/19"/>
    <d v="2019-07-10T00:00:00"/>
    <n v="32.51"/>
    <n v="0.11487632508833921"/>
    <n v="1.2501"/>
    <n v="0.14360689399293286"/>
  </r>
  <r>
    <x v="1"/>
    <x v="8"/>
    <s v="1398/4/17"/>
    <d v="2019-07-08T00:00:00"/>
    <n v="31.41"/>
    <n v="0.11098939929328622"/>
    <n v="1.2512000000000001"/>
    <n v="0.13886993639575973"/>
  </r>
  <r>
    <x v="1"/>
    <x v="8"/>
    <s v="1398/4/10"/>
    <d v="2019-07-01T00:00:00"/>
    <n v="26.48"/>
    <n v="9.3568904593639576E-2"/>
    <n v="1.264"/>
    <n v="0.11827109540636042"/>
  </r>
  <r>
    <x v="1"/>
    <x v="8"/>
    <s v="1398/4/5"/>
    <d v="2019-06-26T00:00:00"/>
    <n v="25.11"/>
    <n v="8.8727915194346293E-2"/>
    <n v="1.2689999999999999"/>
    <n v="0.11259572438162543"/>
  </r>
  <r>
    <x v="1"/>
    <x v="9"/>
    <s v="1398/3/30"/>
    <d v="2019-06-20T00:00:00"/>
    <n v="26.27"/>
    <n v="9.2826855123674903E-2"/>
    <n v="1.2701"/>
    <n v="0.1178993886925795"/>
  </r>
  <r>
    <x v="1"/>
    <x v="9"/>
    <s v="1398/3/24"/>
    <d v="2019-06-14T00:00:00"/>
    <n v="28.31"/>
    <n v="0.10003533568904593"/>
    <n v="1.2592000000000001"/>
    <n v="0.12596449469964666"/>
  </r>
  <r>
    <x v="1"/>
    <x v="9"/>
    <s v="1398/3/17"/>
    <d v="2019-06-07T00:00:00"/>
    <n v="28.59"/>
    <n v="0.10102473498233215"/>
    <n v="1.2736000000000001"/>
    <n v="0.12866510247349824"/>
  </r>
  <r>
    <x v="1"/>
    <x v="9"/>
    <s v="1398/3/13"/>
    <d v="2019-06-03T00:00:00"/>
    <n v="26.76"/>
    <n v="9.4558303886925807E-2"/>
    <n v="1.2665"/>
    <n v="0.11975809187279153"/>
  </r>
  <r>
    <x v="1"/>
    <x v="9"/>
    <s v="1398/3/10"/>
    <d v="2019-05-31T00:00:00"/>
    <n v="27.57"/>
    <n v="9.7420494699646643E-2"/>
    <n v="1.2632000000000001"/>
    <n v="0.12306156890459365"/>
  </r>
  <r>
    <x v="1"/>
    <x v="9"/>
    <s v="1398/3/1"/>
    <d v="2019-05-22T00:00:00"/>
    <n v="30.35"/>
    <n v="0.10724381625441697"/>
    <n v="1.2662"/>
    <n v="0.13579212014134276"/>
  </r>
  <r>
    <x v="1"/>
    <x v="13"/>
    <s v="1398/2/26"/>
    <d v="2019-05-16T00:00:00"/>
    <n v="31.23"/>
    <n v="0.11035335689045936"/>
    <n v="1.2797000000000001"/>
    <n v="0.14121919081272086"/>
  </r>
  <r>
    <x v="1"/>
    <x v="13"/>
    <s v="1398/2/19"/>
    <d v="2019-05-09T00:00:00"/>
    <n v="33.75"/>
    <n v="0.11925795053003534"/>
    <n v="1.3015000000000001"/>
    <n v="0.155214222614841"/>
  </r>
  <r>
    <x v="1"/>
    <x v="13"/>
    <s v="1398/2/11"/>
    <d v="2019-05-01T00:00:00"/>
    <n v="32.590000000000003"/>
    <n v="0.11515901060070673"/>
    <n v="1.3049999999999999"/>
    <n v="0.15028250883392227"/>
  </r>
  <r>
    <x v="1"/>
    <x v="13"/>
    <s v="1398/2/5"/>
    <d v="2019-04-25T00:00:00"/>
    <n v="34.36"/>
    <n v="0.12141342756183746"/>
    <n v="1.2899"/>
    <n v="0.15661118021201414"/>
  </r>
  <r>
    <x v="1"/>
    <x v="11"/>
    <s v="1398/1/28"/>
    <d v="2019-04-17T00:00:00"/>
    <n v="36.659999999999997"/>
    <n v="0.12954063604240282"/>
    <n v="1.3046"/>
    <n v="0.16899871378091871"/>
  </r>
  <r>
    <x v="1"/>
    <x v="11"/>
    <s v="1398/1/22"/>
    <d v="2019-04-11T00:00:00"/>
    <n v="39.14"/>
    <n v="0.13830388692579507"/>
    <n v="1.3056000000000001"/>
    <n v="0.18056955477031805"/>
  </r>
  <r>
    <x v="1"/>
    <x v="11"/>
    <s v="1398/1/19"/>
    <d v="2019-04-08T00:00:00"/>
    <n v="39.14"/>
    <n v="0.13830388692579507"/>
    <n v="1.3064"/>
    <n v="0.18068019787985867"/>
  </r>
  <r>
    <x v="1"/>
    <x v="11"/>
    <s v="1398/1/12"/>
    <d v="2019-04-01T00:00:00"/>
    <n v="33.340000000000003"/>
    <n v="0.11780918727915196"/>
    <n v="1.3101"/>
    <n v="0.15434181625441698"/>
  </r>
  <r>
    <x v="1"/>
    <x v="11"/>
    <s v="1398/1/6"/>
    <d v="2019-03-26T00:00:00"/>
    <n v="35.78"/>
    <n v="0.12643109540636044"/>
    <n v="1.3209"/>
    <n v="0.16700283392226151"/>
  </r>
  <r>
    <x v="2"/>
    <x v="0"/>
    <s v="1397/12/28"/>
    <d v="2019-03-19T00:00:00"/>
    <n v="37.28"/>
    <n v="0.13173144876325088"/>
    <n v="1.3269"/>
    <n v="0.1747944593639576"/>
  </r>
  <r>
    <x v="2"/>
    <x v="0"/>
    <s v="1397/12/21"/>
    <d v="2019-03-12T00:00:00"/>
    <n v="40.729999999999997"/>
    <n v="0.14392226148409892"/>
    <n v="1.3075000000000001"/>
    <n v="0.18817835689045936"/>
  </r>
  <r>
    <x v="2"/>
    <x v="0"/>
    <s v="1397/12/14"/>
    <d v="2019-03-05T00:00:00"/>
    <n v="42.84"/>
    <n v="0.15137809187279153"/>
    <n v="1.3178000000000001"/>
    <n v="0.19948604946996468"/>
  </r>
  <r>
    <x v="2"/>
    <x v="0"/>
    <s v="1397/12/10"/>
    <d v="2019-03-01T00:00:00"/>
    <n v="43.07"/>
    <n v="0.15219081272084806"/>
    <n v="1.3204"/>
    <n v="0.20095274911660777"/>
  </r>
  <r>
    <x v="2"/>
    <x v="0"/>
    <s v="1397/12/9"/>
    <d v="2019-02-28T00:00:00"/>
    <n v="44.11"/>
    <n v="0.15586572438162544"/>
    <n v="1.3263"/>
    <n v="0.20672471024734981"/>
  </r>
  <r>
    <x v="2"/>
    <x v="0"/>
    <s v="1397/12/3"/>
    <d v="2019-02-22T00:00:00"/>
    <n v="44.9"/>
    <n v="0.1586572438162544"/>
    <n v="1.3053999999999999"/>
    <n v="0.20711116607773847"/>
  </r>
  <r>
    <x v="2"/>
    <x v="1"/>
    <s v="1397/11/26"/>
    <d v="2019-02-15T00:00:00"/>
    <n v="47.64"/>
    <n v="0.16833922261484099"/>
    <n v="1.2890999999999999"/>
    <n v="0.21700609187279152"/>
  </r>
  <r>
    <x v="2"/>
    <x v="1"/>
    <s v="1397/11/20"/>
    <d v="2019-02-09T00:00:00"/>
    <n v="48.05"/>
    <n v="0.16978798586572438"/>
    <n v="1.3164"/>
    <n v="0.22350890459363959"/>
  </r>
  <r>
    <x v="2"/>
    <x v="1"/>
    <s v="1397/11/13"/>
    <d v="2019-02-02T00:00:00"/>
    <n v="50.03"/>
    <n v="0.1767844522968198"/>
    <n v="1.3164"/>
    <n v="0.2327190530035336"/>
  </r>
  <r>
    <x v="2"/>
    <x v="1"/>
    <s v="1397/11/8"/>
    <d v="2019-01-28T00:00:00"/>
    <n v="55.2"/>
    <n v="0.19505300353356891"/>
    <n v="1.3164"/>
    <n v="0.25676777385159011"/>
  </r>
  <r>
    <x v="2"/>
    <x v="1"/>
    <s v="1397/11/2"/>
    <d v="2019-01-22T00:00:00"/>
    <n v="59.26"/>
    <n v="0.20939929328621906"/>
    <n v="1.2958000000000001"/>
    <n v="0.27133960424028269"/>
  </r>
  <r>
    <x v="2"/>
    <x v="2"/>
    <s v="1397/10/25"/>
    <d v="2019-01-15T00:00:00"/>
    <n v="60.61"/>
    <n v="0.21416961130742049"/>
    <n v="1.286"/>
    <n v="0.27542212014134276"/>
  </r>
  <r>
    <x v="2"/>
    <x v="2"/>
    <s v="1397/10/19"/>
    <d v="2019-01-09T00:00:00"/>
    <n v="60.03"/>
    <n v="0.2121201413427562"/>
    <n v="1.2789999999999999"/>
    <n v="0.27130166077738516"/>
  </r>
  <r>
    <x v="2"/>
    <x v="2"/>
    <s v="1397/10/12"/>
    <d v="2019-01-02T00:00:00"/>
    <n v="62.16"/>
    <n v="0.21964664310954063"/>
    <n v="1.2609999999999999"/>
    <n v="0.27697441696113073"/>
  </r>
  <r>
    <x v="2"/>
    <x v="2"/>
    <s v="1397/10/8"/>
    <d v="2018-12-29T00:00:00"/>
    <n v="62.63"/>
    <n v="0.22130742049469965"/>
    <n v="1.2724"/>
    <n v="0.28159156183745582"/>
  </r>
  <r>
    <x v="2"/>
    <x v="2"/>
    <s v="1397/10/3"/>
    <d v="2018-12-24T00:00:00"/>
    <n v="69.05"/>
    <n v="0.24399293286219081"/>
    <n v="1.2724"/>
    <n v="0.31045660777385159"/>
  </r>
  <r>
    <x v="2"/>
    <x v="3"/>
    <s v="1397/9/24"/>
    <d v="2018-12-15T00:00:00"/>
    <n v="67.95"/>
    <n v="0.24010600706713781"/>
    <n v="1.2794000000000001"/>
    <n v="0.30719162544169615"/>
  </r>
  <r>
    <x v="2"/>
    <x v="3"/>
    <s v="1397/9/17"/>
    <d v="2018-12-08T00:00:00"/>
    <n v="63.3"/>
    <n v="0.22367491166077738"/>
    <n v="1.2794000000000001"/>
    <n v="0.28616968197879861"/>
  </r>
  <r>
    <x v="2"/>
    <x v="3"/>
    <s v="1397/9/10"/>
    <d v="2018-12-01T00:00:00"/>
    <n v="67.540000000000006"/>
    <n v="0.23865724381625444"/>
    <n v="1.2794000000000001"/>
    <n v="0.30533807773851596"/>
  </r>
  <r>
    <x v="2"/>
    <x v="3"/>
    <s v="1397/9/8"/>
    <d v="2018-11-29T00:00:00"/>
    <n v="66.260000000000005"/>
    <n v="0.23413427561837458"/>
    <n v="1.2794000000000001"/>
    <n v="0.29955139222614846"/>
  </r>
  <r>
    <x v="2"/>
    <x v="3"/>
    <s v="1397/9/2"/>
    <d v="2018-11-23T00:00:00"/>
    <n v="67.61"/>
    <n v="0.23890459363957597"/>
    <n v="1.2814000000000001"/>
    <n v="0.30613234628975267"/>
  </r>
  <r>
    <x v="2"/>
    <x v="4"/>
    <s v="1397/8/24"/>
    <d v="2018-11-15T00:00:00"/>
    <n v="74.599999999999994"/>
    <n v="0.26360424028268548"/>
    <n v="1.2776000000000001"/>
    <n v="0.33678077738515899"/>
  </r>
  <r>
    <x v="2"/>
    <x v="4"/>
    <s v="1397/8/16"/>
    <d v="2018-11-07T00:00:00"/>
    <n v="67.319999999999993"/>
    <n v="0.23787985865724379"/>
    <n v="1.3126"/>
    <n v="0.31224110247349818"/>
  </r>
  <r>
    <x v="2"/>
    <x v="4"/>
    <s v="1397/8/10"/>
    <d v="2018-11-01T00:00:00"/>
    <n v="65.72"/>
    <n v="0.232226148409894"/>
    <n v="1.3010999999999999"/>
    <n v="0.30214944169611307"/>
  </r>
  <r>
    <x v="2"/>
    <x v="4"/>
    <s v="1397/8/7"/>
    <d v="2018-10-29T00:00:00"/>
    <n v="64.88"/>
    <n v="0.22925795053003531"/>
    <n v="1.2793000000000001"/>
    <n v="0.29328969611307421"/>
  </r>
  <r>
    <x v="2"/>
    <x v="4"/>
    <s v="1397/8/1"/>
    <d v="2018-10-23T00:00:00"/>
    <n v="69.3"/>
    <n v="0.2448763250883392"/>
    <n v="1.2983"/>
    <n v="0.31792293286219081"/>
  </r>
  <r>
    <x v="2"/>
    <x v="5"/>
    <s v="1397/7/24"/>
    <d v="2018-10-16T00:00:00"/>
    <n v="70.599999999999994"/>
    <n v="0.24946996466431093"/>
    <n v="1.3187"/>
    <n v="0.3289760424028268"/>
  </r>
  <r>
    <x v="2"/>
    <x v="5"/>
    <s v="1397/7/16"/>
    <d v="2018-10-08T00:00:00"/>
    <n v="71.930000000000007"/>
    <n v="0.2541696113074205"/>
    <n v="1.3089999999999999"/>
    <n v="0.33270802120141341"/>
  </r>
  <r>
    <x v="2"/>
    <x v="5"/>
    <s v="1397/7/9"/>
    <d v="2018-10-01T00:00:00"/>
    <n v="74.19"/>
    <n v="0.26215547703180209"/>
    <n v="1.3043"/>
    <n v="0.34192938869257944"/>
  </r>
  <r>
    <x v="2"/>
    <x v="5"/>
    <s v="1397/7/7"/>
    <d v="2018-09-29T00:00:00"/>
    <n v="75.06"/>
    <n v="0.26522968197879859"/>
    <n v="1.3079000000000001"/>
    <n v="0.34689390106007068"/>
  </r>
  <r>
    <x v="2"/>
    <x v="5"/>
    <s v="1397/7/1"/>
    <d v="2018-09-23T00:00:00"/>
    <n v="74.52"/>
    <n v="0.26332155477031799"/>
    <n v="1.3079000000000001"/>
    <n v="0.34439826148409891"/>
  </r>
  <r>
    <x v="2"/>
    <x v="6"/>
    <s v="1397/6/25"/>
    <d v="2018-09-16T00:00:00"/>
    <n v="71.180000000000007"/>
    <n v="0.2515194346289753"/>
    <n v="1.3070999999999999"/>
    <n v="0.32876105300353359"/>
  </r>
  <r>
    <x v="2"/>
    <x v="6"/>
    <s v="1397/6/17"/>
    <d v="2018-09-08T00:00:00"/>
    <n v="73.41"/>
    <n v="0.25939929328621908"/>
    <n v="1.3027"/>
    <n v="0.33791945936395756"/>
  </r>
  <r>
    <x v="2"/>
    <x v="6"/>
    <s v="1397/6/10"/>
    <d v="2018-09-01T00:00:00"/>
    <n v="67.790000000000006"/>
    <n v="0.23954063604240286"/>
    <n v="1.3027"/>
    <n v="0.3120495865724382"/>
  </r>
  <r>
    <x v="2"/>
    <x v="6"/>
    <s v="1397/6/7"/>
    <d v="2018-08-29T00:00:00"/>
    <n v="69.209999999999994"/>
    <n v="0.24455830388692576"/>
    <n v="1.3027"/>
    <n v="0.31858610247349817"/>
  </r>
  <r>
    <x v="2"/>
    <x v="6"/>
    <s v="1397/6/1"/>
    <d v="2018-08-23T00:00:00"/>
    <n v="65.94"/>
    <n v="0.23300353356890458"/>
    <n v="1.2811999999999999"/>
    <n v="0.29852412720848054"/>
  </r>
  <r>
    <x v="2"/>
    <x v="7"/>
    <s v="1397/5/25"/>
    <d v="2018-08-16T00:00:00"/>
    <n v="61.59"/>
    <n v="0.21763250883392227"/>
    <n v="1.2719"/>
    <n v="0.27680678798586572"/>
  </r>
  <r>
    <x v="2"/>
    <x v="7"/>
    <s v="1397/5/17"/>
    <d v="2018-08-08T00:00:00"/>
    <n v="60.27"/>
    <n v="0.21296819787985866"/>
    <n v="1.2881"/>
    <n v="0.27432433568904596"/>
  </r>
  <r>
    <x v="2"/>
    <x v="7"/>
    <s v="1397/5/10"/>
    <d v="2018-08-01T00:00:00"/>
    <n v="57.83"/>
    <n v="0.20434628975265018"/>
    <n v="1.3126"/>
    <n v="0.26822493992932861"/>
  </r>
  <r>
    <x v="2"/>
    <x v="7"/>
    <s v="1397/5/7"/>
    <d v="2018-07-29T00:00:00"/>
    <n v="58.55"/>
    <n v="0.20689045936395759"/>
    <n v="1.3109999999999999"/>
    <n v="0.2712333922261484"/>
  </r>
  <r>
    <x v="2"/>
    <x v="7"/>
    <s v="1397/5/1"/>
    <d v="2018-07-23T00:00:00"/>
    <n v="58.01"/>
    <n v="0.20498233215547704"/>
    <n v="1.3102"/>
    <n v="0.26856785159010604"/>
  </r>
  <r>
    <x v="2"/>
    <x v="8"/>
    <s v="1397/4/25"/>
    <d v="2018-07-16T00:00:00"/>
    <n v="56.81"/>
    <n v="0.20074204946996468"/>
    <n v="1.3236000000000001"/>
    <n v="0.26570217667844526"/>
  </r>
  <r>
    <x v="2"/>
    <x v="8"/>
    <s v="1397/4/17"/>
    <d v="2018-07-08T00:00:00"/>
    <n v="58.92"/>
    <n v="0.20819787985865726"/>
    <n v="1.3294999999999999"/>
    <n v="0.2767990812720848"/>
  </r>
  <r>
    <x v="2"/>
    <x v="8"/>
    <s v="1397/4/10"/>
    <d v="2018-07-01T00:00:00"/>
    <n v="57.02"/>
    <n v="0.20148409893992933"/>
    <n v="1.3209"/>
    <n v="0.26614034628975264"/>
  </r>
  <r>
    <x v="2"/>
    <x v="8"/>
    <s v="1397/4/8"/>
    <d v="2018-06-29T00:00:00"/>
    <n v="55.24"/>
    <n v="0.19519434628975266"/>
    <n v="1.3209"/>
    <n v="0.25783221201413425"/>
  </r>
  <r>
    <x v="2"/>
    <x v="8"/>
    <s v="1397/4/2"/>
    <d v="2018-06-23T00:00:00"/>
    <n v="53.51"/>
    <n v="0.18908127208480566"/>
    <n v="1.3411999999999999"/>
    <n v="0.25359580212014132"/>
  </r>
  <r>
    <x v="2"/>
    <x v="9"/>
    <s v="1397/3/26"/>
    <d v="2018-06-16T00:00:00"/>
    <n v="54.35"/>
    <n v="0.19204946996466432"/>
    <n v="1.3411999999999999"/>
    <n v="0.25757674911660777"/>
  </r>
  <r>
    <x v="2"/>
    <x v="9"/>
    <s v="1397/3/18"/>
    <d v="2018-06-08T00:00:00"/>
    <n v="54.34"/>
    <n v="0.19201413427561839"/>
    <n v="1.3411999999999999"/>
    <n v="0.25752935689045936"/>
  </r>
  <r>
    <x v="2"/>
    <x v="9"/>
    <s v="1397/3/11"/>
    <d v="2018-06-01T00:00:00"/>
    <n v="55"/>
    <n v="0.19434628975265017"/>
    <n v="1.3348"/>
    <n v="0.25941342756183744"/>
  </r>
  <r>
    <x v="2"/>
    <x v="9"/>
    <s v="1397/3/8"/>
    <d v="2018-05-29T00:00:00"/>
    <n v="57.62"/>
    <n v="0.20360424028268551"/>
    <n v="1.3253999999999999"/>
    <n v="0.26985706007067134"/>
  </r>
  <r>
    <x v="2"/>
    <x v="9"/>
    <s v="1397/3/2"/>
    <d v="2018-05-23T00:00:00"/>
    <n v="57.56"/>
    <n v="0.2033922261484099"/>
    <n v="1.3349"/>
    <n v="0.27150828268551236"/>
  </r>
  <r>
    <x v="2"/>
    <x v="13"/>
    <s v="1397/2/26"/>
    <d v="2018-05-16T00:00:00"/>
    <n v="54.37"/>
    <n v="0.19212014134275618"/>
    <n v="1.3488"/>
    <n v="0.25913164664310956"/>
  </r>
  <r>
    <x v="2"/>
    <x v="13"/>
    <s v="1397/2/18"/>
    <d v="2018-05-08T00:00:00"/>
    <n v="52.37"/>
    <n v="0.1850530035335689"/>
    <n v="1.3546"/>
    <n v="0.25067279858657243"/>
  </r>
  <r>
    <x v="2"/>
    <x v="13"/>
    <s v="1397/2/11"/>
    <d v="2018-05-01T00:00:00"/>
    <n v="51.68"/>
    <n v="0.18261484098939929"/>
    <n v="1.3613999999999999"/>
    <n v="0.24861184452296817"/>
  </r>
  <r>
    <x v="2"/>
    <x v="13"/>
    <s v="1397/2/9"/>
    <d v="2018-04-29T00:00:00"/>
    <n v="52.63"/>
    <n v="0.18597173144876325"/>
    <n v="1.3940999999999999"/>
    <n v="0.25926319081272081"/>
  </r>
  <r>
    <x v="2"/>
    <x v="13"/>
    <s v="1397/2/3"/>
    <d v="2018-04-23T00:00:00"/>
    <n v="50.6"/>
    <n v="0.17879858657243816"/>
    <n v="1.3940999999999999"/>
    <n v="0.24926310954063602"/>
  </r>
  <r>
    <x v="2"/>
    <x v="11"/>
    <s v="1397/1/27"/>
    <d v="2018-04-16T00:00:00"/>
    <n v="48.67"/>
    <n v="0.17197879858657245"/>
    <n v="1.4338"/>
    <n v="0.24658320141342757"/>
  </r>
  <r>
    <x v="2"/>
    <x v="11"/>
    <s v="1397/1/19"/>
    <d v="2018-04-08T00:00:00"/>
    <n v="48.56"/>
    <n v="0.17159010600706714"/>
    <n v="1.4016999999999999"/>
    <n v="0.240517851590106"/>
  </r>
  <r>
    <x v="2"/>
    <x v="11"/>
    <s v="1397/1/12"/>
    <d v="2018-04-01T00:00:00"/>
    <n v="46.92"/>
    <n v="0.16579505300353359"/>
    <n v="1.4016999999999999"/>
    <n v="0.23239492579505303"/>
  </r>
  <r>
    <x v="2"/>
    <x v="11"/>
    <s v="1397/1/9"/>
    <d v="2018-03-29T00:00:00"/>
    <n v="48.63"/>
    <n v="0.1718374558303887"/>
    <n v="1.4016999999999999"/>
    <n v="0.24086456183745583"/>
  </r>
  <r>
    <x v="2"/>
    <x v="11"/>
    <s v="1397/1/3"/>
    <d v="2018-03-23T00:00:00"/>
    <n v="48.78"/>
    <n v="0.17236749116607775"/>
    <n v="1.4134"/>
    <n v="0.24362421201413428"/>
  </r>
  <r>
    <x v="2"/>
    <x v="0"/>
    <s v="1396/12/25"/>
    <d v="2018-03-16T00:00:00"/>
    <n v="50.09"/>
    <n v="0.17699646643109543"/>
    <n v="1.3940999999999999"/>
    <n v="0.24675077385159011"/>
  </r>
  <r>
    <x v="2"/>
    <x v="0"/>
    <s v="1396/12/17"/>
    <d v="2018-03-08T00:00:00"/>
    <n v="49.43"/>
    <n v="0.1746643109540636"/>
    <n v="1.3812"/>
    <n v="0.24124634628975264"/>
  </r>
  <r>
    <x v="2"/>
    <x v="0"/>
    <s v="1396/12/10"/>
    <d v="2018-03-01T00:00:00"/>
    <n v="47.04"/>
    <n v="0.16621908127208479"/>
    <n v="1.3775999999999999"/>
    <n v="0.2289834063604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1">
  <r>
    <x v="0"/>
    <x v="0"/>
    <d v="2022-06-10T00:00:00"/>
    <d v="2022-06-10T00:00:00"/>
    <n v="7.1352000000000002"/>
    <n v="0.27981176470588237"/>
    <n v="1.2781"/>
    <n v="0.21892791229628539"/>
  </r>
  <r>
    <x v="0"/>
    <x v="0"/>
    <d v="2022-06-09T00:00:00"/>
    <d v="2022-06-09T00:00:00"/>
    <n v="7.1737000000000002"/>
    <n v="0.281321568627451"/>
    <n v="1.2696000000000001"/>
    <n v="0.22158283603296391"/>
  </r>
  <r>
    <x v="0"/>
    <x v="0"/>
    <d v="2022-06-08T00:00:00"/>
    <d v="2022-06-08T00:00:00"/>
    <n v="7.3048999999999999"/>
    <n v="0.28646666666666665"/>
    <n v="1.2557"/>
    <n v="0.22813304664065193"/>
  </r>
  <r>
    <x v="0"/>
    <x v="0"/>
    <d v="2022-06-07T00:00:00"/>
    <d v="2022-06-07T00:00:00"/>
    <n v="7.2889999999999997"/>
    <n v="0.28584313725490196"/>
    <n v="1.2527999999999999"/>
    <n v="0.22816342373475573"/>
  </r>
  <r>
    <x v="0"/>
    <x v="0"/>
    <d v="2022-06-06T00:00:00"/>
    <d v="2022-06-06T00:00:00"/>
    <n v="7.2224000000000004"/>
    <n v="0.28323137254901964"/>
    <n v="1.2575000000000001"/>
    <n v="0.22523369586403152"/>
  </r>
  <r>
    <x v="0"/>
    <x v="0"/>
    <d v="2022-06-05T00:00:00"/>
    <d v="2022-06-05T00:00:00"/>
    <n v="7.0090000000000003"/>
    <n v="0.27486274509803921"/>
    <n v="1.2593000000000001"/>
    <n v="0.21826629484478613"/>
  </r>
  <r>
    <x v="0"/>
    <x v="0"/>
    <d v="2022-06-04T00:00:00"/>
    <d v="2022-06-04T00:00:00"/>
    <n v="6.9974999999999996"/>
    <n v="0.27441176470588236"/>
    <n v="1.2593000000000001"/>
    <n v="0.217908174943129"/>
  </r>
  <r>
    <x v="0"/>
    <x v="0"/>
    <d v="2022-06-03T00:00:00"/>
    <d v="2022-06-03T00:00:00"/>
    <n v="7.0613999999999999"/>
    <n v="0.27691764705882355"/>
    <n v="1.2593000000000001"/>
    <n v="0.21989807596190228"/>
  </r>
  <r>
    <x v="0"/>
    <x v="0"/>
    <d v="2022-06-02T00:00:00"/>
    <d v="2022-06-02T00:00:00"/>
    <n v="7.0396000000000001"/>
    <n v="0.27606274509803924"/>
    <n v="1.2568999999999999"/>
    <n v="0.21963779544756087"/>
  </r>
  <r>
    <x v="0"/>
    <x v="0"/>
    <d v="2022-06-01T00:00:00"/>
    <d v="2022-06-01T00:00:00"/>
    <n v="6.8440000000000003"/>
    <n v="0.26839215686274509"/>
    <n v="1.2656000000000001"/>
    <n v="0.21206712773605016"/>
  </r>
  <r>
    <x v="0"/>
    <x v="0"/>
    <d v="2022-05-31T00:00:00"/>
    <d v="2022-05-31T00:00:00"/>
    <n v="6.1566999999999998"/>
    <n v="0.24143921568627449"/>
    <n v="1.2644"/>
    <n v="0.19095161000179889"/>
  </r>
  <r>
    <x v="0"/>
    <x v="0"/>
    <d v="2022-05-30T00:00:00"/>
    <d v="2022-05-30T00:00:00"/>
    <n v="5.9236000000000004"/>
    <n v="0.23229803921568629"/>
    <n v="1.2655000000000001"/>
    <n v="0.18356225935652806"/>
  </r>
  <r>
    <x v="0"/>
    <x v="0"/>
    <d v="2022-05-29T00:00:00"/>
    <d v="2022-05-29T00:00:00"/>
    <n v="5.8775000000000004"/>
    <n v="0.23049019607843138"/>
    <n v="1.2723"/>
    <n v="0.1811602578624785"/>
  </r>
  <r>
    <x v="0"/>
    <x v="0"/>
    <d v="2022-05-28T00:00:00"/>
    <d v="2022-05-28T00:00:00"/>
    <n v="5.8811999999999998"/>
    <n v="0.23063529411764705"/>
    <n v="1.2723"/>
    <n v="0.18127430175088191"/>
  </r>
  <r>
    <x v="0"/>
    <x v="0"/>
    <d v="2022-05-27T00:00:00"/>
    <d v="2022-05-27T00:00:00"/>
    <n v="5.9848999999999997"/>
    <n v="0.23470196078431371"/>
    <n v="1.2723"/>
    <n v="0.18447061289343214"/>
  </r>
  <r>
    <x v="0"/>
    <x v="0"/>
    <d v="2022-05-26T00:00:00"/>
    <d v="2022-05-26T00:00:00"/>
    <n v="6.3079999999999998"/>
    <n v="0.24737254901960784"/>
    <n v="1.2771999999999999"/>
    <n v="0.19368348654839326"/>
  </r>
  <r>
    <x v="0"/>
    <x v="0"/>
    <d v="2022-05-25T00:00:00"/>
    <d v="2022-05-25T00:00:00"/>
    <n v="6.2769000000000004"/>
    <n v="0.2461529411764706"/>
    <n v="1.2815000000000001"/>
    <n v="0.19208188933005899"/>
  </r>
  <r>
    <x v="0"/>
    <x v="0"/>
    <d v="2022-05-24T00:00:00"/>
    <d v="2022-05-24T00:00:00"/>
    <n v="5.9962"/>
    <n v="0.23514509803921568"/>
    <n v="1.2817000000000001"/>
    <n v="0.1834634454546428"/>
  </r>
  <r>
    <x v="0"/>
    <x v="0"/>
    <d v="2022-05-23T00:00:00"/>
    <d v="2022-05-23T00:00:00"/>
    <n v="5.7849000000000004"/>
    <n v="0.22685882352941178"/>
    <n v="1.2764"/>
    <n v="0.17773333087544013"/>
  </r>
  <r>
    <x v="0"/>
    <x v="0"/>
    <d v="2022-05-22T00:00:00"/>
    <d v="2022-05-22T00:00:00"/>
    <n v="5.8067000000000002"/>
    <n v="0.22771372549019608"/>
    <n v="1.2836000000000001"/>
    <n v="0.1774024037785884"/>
  </r>
  <r>
    <x v="0"/>
    <x v="1"/>
    <d v="2022-05-21T00:00:00"/>
    <d v="2022-05-21T00:00:00"/>
    <n v="5.8413000000000004"/>
    <n v="0.22907058823529414"/>
    <n v="1.2836000000000001"/>
    <n v="0.17845947977196489"/>
  </r>
  <r>
    <x v="0"/>
    <x v="1"/>
    <d v="2022-05-20T00:00:00"/>
    <d v="2022-05-20T00:00:00"/>
    <n v="5.8270999999999997"/>
    <n v="0.22851372549019608"/>
    <n v="1.2836000000000001"/>
    <n v="0.17802565089607048"/>
  </r>
  <r>
    <x v="0"/>
    <x v="1"/>
    <d v="2022-05-19T00:00:00"/>
    <d v="2022-05-19T00:00:00"/>
    <n v="6.4294000000000002"/>
    <n v="0.25213333333333332"/>
    <n v="1.2825"/>
    <n v="0.19659519168291098"/>
  </r>
  <r>
    <x v="0"/>
    <x v="1"/>
    <d v="2022-05-18T00:00:00"/>
    <d v="2022-05-18T00:00:00"/>
    <n v="6.6275000000000004"/>
    <n v="0.25990196078431377"/>
    <n v="1.2887999999999999"/>
    <n v="0.20166198074512243"/>
  </r>
  <r>
    <x v="0"/>
    <x v="1"/>
    <d v="2022-05-17T00:00:00"/>
    <d v="2022-05-17T00:00:00"/>
    <n v="6.5636999999999999"/>
    <n v="0.25740000000000002"/>
    <n v="1.2808999999999999"/>
    <n v="0.2009524553048638"/>
  </r>
  <r>
    <x v="0"/>
    <x v="1"/>
    <d v="2022-05-16T00:00:00"/>
    <d v="2022-05-16T00:00:00"/>
    <n v="6.4747000000000003"/>
    <n v="0.25390980392156864"/>
    <n v="1.2843"/>
    <n v="0.19770287621394428"/>
  </r>
  <r>
    <x v="0"/>
    <x v="1"/>
    <d v="2022-05-15T00:00:00"/>
    <d v="2022-05-15T00:00:00"/>
    <n v="6.4051999999999998"/>
    <n v="0.25118431372549016"/>
    <n v="1.2907999999999999"/>
    <n v="0.19459584267546495"/>
  </r>
  <r>
    <x v="0"/>
    <x v="1"/>
    <d v="2022-05-14T00:00:00"/>
    <d v="2022-05-14T00:00:00"/>
    <n v="6.3769999999999998"/>
    <n v="0.25007843137254904"/>
    <n v="1.2907999999999999"/>
    <n v="0.19373910084641233"/>
  </r>
  <r>
    <x v="0"/>
    <x v="1"/>
    <d v="2022-05-13T00:00:00"/>
    <d v="2022-05-13T00:00:00"/>
    <n v="6.3933999999999997"/>
    <n v="0.25072156862745099"/>
    <n v="1.2907999999999999"/>
    <n v="0.19423734786756353"/>
  </r>
  <r>
    <x v="0"/>
    <x v="1"/>
    <d v="2022-05-12T00:00:00"/>
    <d v="2022-05-12T00:00:00"/>
    <n v="6.415"/>
    <n v="0.25156862745098041"/>
    <n v="1.3044"/>
    <n v="0.19286156658308831"/>
  </r>
  <r>
    <x v="0"/>
    <x v="1"/>
    <d v="2022-05-11T00:00:00"/>
    <d v="2022-05-11T00:00:00"/>
    <n v="6.3113999999999999"/>
    <n v="0.24750588235294116"/>
    <n v="1.2992999999999999"/>
    <n v="0.19049171273219517"/>
  </r>
  <r>
    <x v="0"/>
    <x v="1"/>
    <d v="2022-05-10T00:00:00"/>
    <d v="2022-05-10T00:00:00"/>
    <n v="6.2595000000000001"/>
    <n v="0.24547058823529411"/>
    <n v="1.3023"/>
    <n v="0.1884900470208816"/>
  </r>
  <r>
    <x v="0"/>
    <x v="1"/>
    <d v="2022-05-09T00:00:00"/>
    <d v="2022-05-09T00:00:00"/>
    <n v="6.4583000000000004"/>
    <n v="0.2532666666666667"/>
    <n v="1.3007"/>
    <n v="0.19471566592347714"/>
  </r>
  <r>
    <x v="0"/>
    <x v="1"/>
    <d v="2022-05-08T00:00:00"/>
    <d v="2022-05-08T00:00:00"/>
    <n v="6.7690000000000001"/>
    <n v="0.26545098039215687"/>
    <n v="1.2905"/>
    <n v="0.20569622657276782"/>
  </r>
  <r>
    <x v="0"/>
    <x v="1"/>
    <d v="2022-05-07T00:00:00"/>
    <d v="2022-05-07T00:00:00"/>
    <n v="6.7393999999999998"/>
    <n v="0.26429019607843135"/>
    <n v="1.2905"/>
    <n v="0.2047967424087031"/>
  </r>
  <r>
    <x v="0"/>
    <x v="1"/>
    <d v="2022-05-06T00:00:00"/>
    <d v="2022-05-06T00:00:00"/>
    <n v="6.8201999999999998"/>
    <n v="0.26745882352941175"/>
    <n v="1.2905"/>
    <n v="0.20725209107277159"/>
  </r>
  <r>
    <x v="0"/>
    <x v="1"/>
    <d v="2022-05-05T00:00:00"/>
    <d v="2022-05-05T00:00:00"/>
    <n v="6.8333000000000004"/>
    <n v="0.26797254901960788"/>
    <n v="1.2831999999999999"/>
    <n v="0.20883147523348497"/>
  </r>
  <r>
    <x v="0"/>
    <x v="1"/>
    <d v="2022-05-04T00:00:00"/>
    <d v="2022-05-04T00:00:00"/>
    <n v="6.7895000000000003"/>
    <n v="0.26625490196078433"/>
    <n v="1.2730999999999999"/>
    <n v="0.20913903225259944"/>
  </r>
  <r>
    <x v="0"/>
    <x v="1"/>
    <d v="2022-05-03T00:00:00"/>
    <d v="2022-05-03T00:00:00"/>
    <n v="6.6132999999999997"/>
    <n v="0.25934509803921568"/>
    <n v="1.2841"/>
    <n v="0.20196643410888224"/>
  </r>
  <r>
    <x v="0"/>
    <x v="1"/>
    <d v="2022-05-02T00:00:00"/>
    <d v="2022-05-02T00:00:00"/>
    <n v="6.3506"/>
    <n v="0.24904313725490196"/>
    <n v="1.2878000000000001"/>
    <n v="0.19338650198392759"/>
  </r>
  <r>
    <x v="0"/>
    <x v="1"/>
    <d v="2022-05-01T00:00:00"/>
    <d v="2022-05-01T00:00:00"/>
    <n v="6.2760999999999996"/>
    <n v="0.24612156862745097"/>
    <n v="1.2856000000000001"/>
    <n v="0.19144490403504275"/>
  </r>
  <r>
    <x v="0"/>
    <x v="1"/>
    <d v="2022-04-30T00:00:00"/>
    <d v="2022-04-30T00:00:00"/>
    <n v="5.7980999999999998"/>
    <n v="0.22737647058823529"/>
    <n v="1.2856000000000001"/>
    <n v="0.17686408726527325"/>
  </r>
  <r>
    <x v="0"/>
    <x v="1"/>
    <d v="2022-04-29T00:00:00"/>
    <d v="2022-04-29T00:00:00"/>
    <n v="5.7957999999999998"/>
    <n v="0.2272862745098039"/>
    <n v="1.2856000000000001"/>
    <n v="0.17679392852349401"/>
  </r>
  <r>
    <x v="0"/>
    <x v="1"/>
    <d v="2022-04-28T00:00:00"/>
    <d v="2022-04-28T00:00:00"/>
    <n v="5.7009999999999996"/>
    <n v="0.22356862745098038"/>
    <n v="1.2805"/>
    <n v="0.17459478910658366"/>
  </r>
  <r>
    <x v="0"/>
    <x v="1"/>
    <d v="2022-04-27T00:00:00"/>
    <d v="2022-04-27T00:00:00"/>
    <n v="5.7355"/>
    <n v="0.22492156862745097"/>
    <n v="1.2819"/>
    <n v="0.17545952775368667"/>
  </r>
  <r>
    <x v="0"/>
    <x v="1"/>
    <d v="2022-04-26T00:00:00"/>
    <d v="2022-04-26T00:00:00"/>
    <n v="5.7031000000000001"/>
    <n v="0.22365098039215686"/>
    <n v="1.2825"/>
    <n v="0.17438672935060964"/>
  </r>
  <r>
    <x v="0"/>
    <x v="1"/>
    <d v="2022-04-25T00:00:00"/>
    <d v="2022-04-25T00:00:00"/>
    <n v="5.6683000000000003"/>
    <n v="0.22228627450980393"/>
    <n v="1.2733000000000001"/>
    <n v="0.17457494267635584"/>
  </r>
  <r>
    <x v="0"/>
    <x v="1"/>
    <d v="2022-04-24T00:00:00"/>
    <d v="2022-04-24T00:00:00"/>
    <n v="5.4057000000000004"/>
    <n v="0.21198823529411767"/>
    <n v="1.2709999999999999"/>
    <n v="0.16678854075068267"/>
  </r>
  <r>
    <x v="0"/>
    <x v="1"/>
    <d v="2022-04-23T00:00:00"/>
    <d v="2022-04-23T00:00:00"/>
    <n v="5.3263999999999996"/>
    <n v="0.20887843137254899"/>
    <n v="1.2709999999999999"/>
    <n v="0.16434180281081748"/>
  </r>
  <r>
    <x v="0"/>
    <x v="1"/>
    <d v="2022-04-22T00:00:00"/>
    <d v="2022-04-22T00:00:00"/>
    <n v="5.3327"/>
    <n v="0.20912549019607843"/>
    <n v="1.2709999999999999"/>
    <n v="0.16453618426127337"/>
  </r>
  <r>
    <x v="0"/>
    <x v="1"/>
    <d v="2022-04-21T00:00:00"/>
    <d v="2022-04-21T00:00:00"/>
    <n v="5.2660999999999998"/>
    <n v="0.20651372549019606"/>
    <n v="1.2578"/>
    <n v="0.16418645690109401"/>
  </r>
  <r>
    <x v="0"/>
    <x v="2"/>
    <d v="2022-04-20T00:00:00"/>
    <d v="2022-04-20T00:00:00"/>
    <n v="5.4322999999999997"/>
    <n v="0.2130313725490196"/>
    <n v="1.2498"/>
    <n v="0.17045237041848263"/>
  </r>
  <r>
    <x v="0"/>
    <x v="2"/>
    <d v="2022-04-19T00:00:00"/>
    <d v="2022-04-19T00:00:00"/>
    <n v="5.7183999999999999"/>
    <n v="0.22425098039215685"/>
    <n v="1.2616000000000001"/>
    <n v="0.17775125268877365"/>
  </r>
  <r>
    <x v="0"/>
    <x v="2"/>
    <d v="2022-04-18T00:00:00"/>
    <d v="2022-04-18T00:00:00"/>
    <n v="5.97"/>
    <n v="0.23411764705882351"/>
    <n v="1.2615000000000001"/>
    <n v="0.18558671982467181"/>
  </r>
  <r>
    <x v="0"/>
    <x v="2"/>
    <d v="2022-04-17T00:00:00"/>
    <d v="2022-04-17T00:00:00"/>
    <n v="6.0805999999999996"/>
    <n v="0.23845490196078431"/>
    <n v="1.2611000000000001"/>
    <n v="0.18908484811734541"/>
  </r>
  <r>
    <x v="0"/>
    <x v="2"/>
    <d v="2022-04-16T00:00:00"/>
    <d v="2022-04-16T00:00:00"/>
    <n v="6.0526999999999997"/>
    <n v="0.23736078431372548"/>
    <n v="1.2611000000000001"/>
    <n v="0.18821725819818053"/>
  </r>
  <r>
    <x v="0"/>
    <x v="2"/>
    <d v="2022-04-15T00:00:00"/>
    <d v="2022-04-15T00:00:00"/>
    <n v="6.0681000000000003"/>
    <n v="0.23796470588235294"/>
    <n v="1.2611000000000001"/>
    <n v="0.18869614295642925"/>
  </r>
  <r>
    <x v="0"/>
    <x v="2"/>
    <d v="2022-04-14T00:00:00"/>
    <d v="2022-04-14T00:00:00"/>
    <n v="6.1012000000000004"/>
    <n v="0.23926274509803924"/>
    <n v="1.2598"/>
    <n v="0.18992121376253313"/>
  </r>
  <r>
    <x v="0"/>
    <x v="2"/>
    <d v="2022-04-13T00:00:00"/>
    <d v="2022-04-13T00:00:00"/>
    <n v="5.9294000000000002"/>
    <n v="0.23252549019607843"/>
    <n v="1.2565999999999999"/>
    <n v="0.18504336319917114"/>
  </r>
  <r>
    <x v="0"/>
    <x v="2"/>
    <d v="2022-04-12T00:00:00"/>
    <d v="2022-04-12T00:00:00"/>
    <n v="5.6163999999999996"/>
    <n v="0.22025098039215685"/>
    <n v="1.2643"/>
    <n v="0.1742078465492026"/>
  </r>
  <r>
    <x v="0"/>
    <x v="2"/>
    <d v="2022-04-11T00:00:00"/>
    <d v="2022-04-11T00:00:00"/>
    <n v="5.5064000000000002"/>
    <n v="0.21593725490196078"/>
    <n v="1.2630999999999999"/>
    <n v="0.17095816237982803"/>
  </r>
  <r>
    <x v="0"/>
    <x v="2"/>
    <d v="2022-04-10T00:00:00"/>
    <d v="2022-04-10T00:00:00"/>
    <n v="5.3795000000000002"/>
    <n v="0.2109607843137255"/>
    <n v="1.2567999999999999"/>
    <n v="0.16785549356598148"/>
  </r>
  <r>
    <x v="0"/>
    <x v="2"/>
    <d v="2022-04-09T00:00:00"/>
    <d v="2022-04-09T00:00:00"/>
    <n v="5.3440000000000003"/>
    <n v="0.2095686274509804"/>
    <n v="1.2567999999999999"/>
    <n v="0.16674779396163306"/>
  </r>
  <r>
    <x v="0"/>
    <x v="2"/>
    <d v="2022-04-08T00:00:00"/>
    <d v="2022-04-08T00:00:00"/>
    <n v="5.3532999999999999"/>
    <n v="0.20993333333333333"/>
    <n v="1.2567999999999999"/>
    <n v="0.16703798005516657"/>
  </r>
  <r>
    <x v="0"/>
    <x v="2"/>
    <d v="2022-04-07T00:00:00"/>
    <d v="2022-04-07T00:00:00"/>
    <n v="5.319"/>
    <n v="0.20858823529411766"/>
    <n v="1.2588999999999999"/>
    <n v="0.16569086924626075"/>
  </r>
  <r>
    <x v="0"/>
    <x v="2"/>
    <d v="2022-04-06T00:00:00"/>
    <d v="2022-04-06T00:00:00"/>
    <n v="5.2511000000000001"/>
    <n v="0.20592549019607845"/>
    <n v="1.2542"/>
    <n v="0.16418871806416716"/>
  </r>
  <r>
    <x v="0"/>
    <x v="2"/>
    <d v="2022-04-05T00:00:00"/>
    <d v="2022-04-05T00:00:00"/>
    <n v="5.1565000000000003"/>
    <n v="0.20221568627450981"/>
    <n v="1.2484999999999999"/>
    <n v="0.16196690931078078"/>
  </r>
  <r>
    <x v="0"/>
    <x v="2"/>
    <d v="2022-04-04T00:00:00"/>
    <d v="2022-04-04T00:00:00"/>
    <n v="5.0308999999999999"/>
    <n v="0.19729019607843137"/>
    <n v="1.2485999999999999"/>
    <n v="0.15800912708508039"/>
  </r>
  <r>
    <x v="0"/>
    <x v="2"/>
    <d v="2022-04-03T00:00:00"/>
    <d v="2022-04-03T00:00:00"/>
    <n v="5.0242000000000004"/>
    <n v="0.19702745098039218"/>
    <n v="1.2518"/>
    <n v="0.15739531153570233"/>
  </r>
  <r>
    <x v="0"/>
    <x v="2"/>
    <d v="2022-04-02T00:00:00"/>
    <d v="2022-04-02T00:00:00"/>
    <n v="5.0124000000000004"/>
    <n v="0.19656470588235295"/>
    <n v="1.2518"/>
    <n v="0.15702564777308911"/>
  </r>
  <r>
    <x v="0"/>
    <x v="2"/>
    <d v="2022-04-01T00:00:00"/>
    <d v="2022-04-01T00:00:00"/>
    <n v="5.0293999999999999"/>
    <n v="0.1972313725490196"/>
    <n v="1.2518"/>
    <n v="0.1575582142107522"/>
  </r>
  <r>
    <x v="0"/>
    <x v="2"/>
    <d v="2022-03-31T00:00:00"/>
    <d v="2022-03-31T00:00:00"/>
    <n v="4.7389999999999999"/>
    <n v="0.18584313725490195"/>
    <n v="1.2499"/>
    <n v="0.14868640471629888"/>
  </r>
  <r>
    <x v="0"/>
    <x v="2"/>
    <d v="2022-03-30T00:00:00"/>
    <d v="2022-03-30T00:00:00"/>
    <n v="4.6822999999999997"/>
    <n v="0.18361960784313724"/>
    <n v="1.248"/>
    <n v="0.14713109602815486"/>
  </r>
  <r>
    <x v="0"/>
    <x v="2"/>
    <d v="2022-03-29T00:00:00"/>
    <d v="2022-03-29T00:00:00"/>
    <n v="4.6406999999999998"/>
    <n v="0.18198823529411765"/>
    <n v="1.2502"/>
    <n v="0.14556729746769928"/>
  </r>
  <r>
    <x v="0"/>
    <x v="2"/>
    <d v="2022-03-28T00:00:00"/>
    <d v="2022-03-28T00:00:00"/>
    <n v="4.6844999999999999"/>
    <n v="0.18370588235294116"/>
    <n v="1.2519"/>
    <n v="0.14674165856133969"/>
  </r>
  <r>
    <x v="0"/>
    <x v="2"/>
    <d v="2022-03-27T00:00:00"/>
    <d v="2022-03-27T00:00:00"/>
    <n v="4.7667000000000002"/>
    <n v="0.1869294117647059"/>
    <n v="1.2473000000000001"/>
    <n v="0.14986724265590146"/>
  </r>
  <r>
    <x v="0"/>
    <x v="2"/>
    <d v="2022-03-26T00:00:00"/>
    <d v="2022-03-26T00:00:00"/>
    <n v="4.7691999999999997"/>
    <n v="0.18702745098039214"/>
    <n v="1.2473000000000001"/>
    <n v="0.14994584380693668"/>
  </r>
  <r>
    <x v="0"/>
    <x v="2"/>
    <d v="2022-03-25T00:00:00"/>
    <d v="2022-03-25T00:00:00"/>
    <n v="4.7435999999999998"/>
    <n v="0.1860235294117647"/>
    <n v="1.2473000000000001"/>
    <n v="0.14914096802033566"/>
  </r>
  <r>
    <x v="0"/>
    <x v="2"/>
    <d v="2022-03-24T00:00:00"/>
    <d v="2022-03-24T00:00:00"/>
    <n v="4.6174999999999997"/>
    <n v="0.181078431372549"/>
    <n v="1.2525999999999999"/>
    <n v="0.14456205602151445"/>
  </r>
  <r>
    <x v="0"/>
    <x v="2"/>
    <d v="2022-03-23T00:00:00"/>
    <d v="2022-03-23T00:00:00"/>
    <n v="4.5198999999999998"/>
    <n v="0.17725098039215686"/>
    <n v="1.2559"/>
    <n v="0.14113462886548042"/>
  </r>
  <r>
    <x v="0"/>
    <x v="2"/>
    <d v="2022-03-22T00:00:00"/>
    <d v="2022-03-22T00:00:00"/>
    <n v="4.5095999999999998"/>
    <n v="0.17684705882352941"/>
    <n v="1.2567999999999999"/>
    <n v="0.14071217283858165"/>
  </r>
  <r>
    <x v="0"/>
    <x v="2"/>
    <d v="2022-03-21T00:00:00"/>
    <d v="2022-03-21T00:00:00"/>
    <n v="4.4854000000000003"/>
    <n v="0.17589803921568628"/>
    <n v="1.2592000000000001"/>
    <n v="0.13969031068590079"/>
  </r>
  <r>
    <x v="1"/>
    <x v="3"/>
    <d v="2022-03-20T00:00:00"/>
    <d v="2022-03-20T00:00:00"/>
    <n v="4.4634"/>
    <n v="0.17503529411764707"/>
    <n v="1.2602"/>
    <n v="0.13889485329126097"/>
  </r>
  <r>
    <x v="1"/>
    <x v="3"/>
    <d v="2022-03-19T00:00:00"/>
    <d v="2022-03-19T00:00:00"/>
    <n v="4.4591000000000003"/>
    <n v="0.17486666666666667"/>
    <n v="1.2602"/>
    <n v="0.1387610432206528"/>
  </r>
  <r>
    <x v="1"/>
    <x v="3"/>
    <d v="2022-03-18T00:00:00"/>
    <d v="2022-03-18T00:00:00"/>
    <n v="4.4542000000000002"/>
    <n v="0.17467450980392157"/>
    <n v="1.2602"/>
    <n v="0.13860856197740165"/>
  </r>
  <r>
    <x v="1"/>
    <x v="3"/>
    <d v="2022-03-17T00:00:00"/>
    <d v="2022-03-17T00:00:00"/>
    <n v="4.4378000000000002"/>
    <n v="0.17403137254901963"/>
    <n v="1.2625"/>
    <n v="0.13784663172199574"/>
  </r>
  <r>
    <x v="1"/>
    <x v="3"/>
    <d v="2022-03-16T00:00:00"/>
    <d v="2022-03-16T00:00:00"/>
    <n v="4.4222000000000001"/>
    <n v="0.17341960784313726"/>
    <n v="1.2676000000000001"/>
    <n v="0.13680940978474065"/>
  </r>
  <r>
    <x v="1"/>
    <x v="3"/>
    <d v="2022-03-15T00:00:00"/>
    <d v="2022-03-15T00:00:00"/>
    <n v="4.4318"/>
    <n v="0.17379607843137254"/>
    <n v="1.2763"/>
    <n v="0.13617180790674022"/>
  </r>
  <r>
    <x v="1"/>
    <x v="3"/>
    <d v="2022-03-14T00:00:00"/>
    <d v="2022-03-14T00:00:00"/>
    <n v="4.4656000000000002"/>
    <n v="0.17512156862745099"/>
    <n v="1.2822"/>
    <n v="0.13657898036768912"/>
  </r>
  <r>
    <x v="1"/>
    <x v="3"/>
    <d v="2022-03-13T00:00:00"/>
    <d v="2022-03-13T00:00:00"/>
    <n v="4.5172999999999996"/>
    <n v="0.17714901960784313"/>
    <n v="1.2743"/>
    <n v="0.13901673044639656"/>
  </r>
  <r>
    <x v="1"/>
    <x v="3"/>
    <d v="2022-03-12T00:00:00"/>
    <d v="2022-03-12T00:00:00"/>
    <n v="4.5119999999999996"/>
    <n v="0.17694117647058821"/>
    <n v="1.2743"/>
    <n v="0.13885362667392939"/>
  </r>
  <r>
    <x v="1"/>
    <x v="3"/>
    <d v="2022-03-11T00:00:00"/>
    <d v="2022-03-11T00:00:00"/>
    <n v="4.5350999999999999"/>
    <n v="0.17784705882352941"/>
    <n v="1.2743"/>
    <n v="0.13956451292751268"/>
  </r>
  <r>
    <x v="1"/>
    <x v="3"/>
    <d v="2022-03-10T00:00:00"/>
    <d v="2022-03-10T00:00:00"/>
    <n v="4.5244"/>
    <n v="0.17742745098039214"/>
    <n v="1.2766999999999999"/>
    <n v="0.13897348709986071"/>
  </r>
  <r>
    <x v="1"/>
    <x v="3"/>
    <d v="2022-03-09T00:00:00"/>
    <d v="2022-03-09T00:00:00"/>
    <n v="4.5776000000000003"/>
    <n v="0.17951372549019609"/>
    <n v="1.2804"/>
    <n v="0.14020128513761018"/>
  </r>
  <r>
    <x v="1"/>
    <x v="3"/>
    <d v="2022-03-08T00:00:00"/>
    <d v="2022-03-08T00:00:00"/>
    <n v="4.6462000000000003"/>
    <n v="0.18220392156862747"/>
    <n v="1.288"/>
    <n v="0.14146267202533189"/>
  </r>
  <r>
    <x v="1"/>
    <x v="3"/>
    <d v="2022-03-07T00:00:00"/>
    <d v="2022-03-07T00:00:00"/>
    <n v="4.5514999999999999"/>
    <n v="0.17849019607843136"/>
    <n v="1.2818000000000001"/>
    <n v="0.13924964587176733"/>
  </r>
  <r>
    <x v="1"/>
    <x v="3"/>
    <d v="2022-03-06T00:00:00"/>
    <d v="2022-03-06T00:00:00"/>
    <n v="4.5704000000000002"/>
    <n v="0.17923137254901961"/>
    <n v="1.2729999999999999"/>
    <n v="0.14079447961431235"/>
  </r>
  <r>
    <x v="1"/>
    <x v="3"/>
    <d v="2022-03-05T00:00:00"/>
    <d v="2022-03-05T00:00:00"/>
    <n v="4.5957999999999997"/>
    <n v="0.18022745098039214"/>
    <n v="1.2729999999999999"/>
    <n v="0.14157694499638032"/>
  </r>
  <r>
    <x v="1"/>
    <x v="3"/>
    <d v="2022-03-04T00:00:00"/>
    <d v="2022-03-04T00:00:00"/>
    <n v="4.5959000000000003"/>
    <n v="0.18023137254901961"/>
    <n v="1.2729999999999999"/>
    <n v="0.14158002556875068"/>
  </r>
  <r>
    <x v="1"/>
    <x v="3"/>
    <d v="2022-03-03T00:00:00"/>
    <d v="2022-03-03T00:00:00"/>
    <n v="4.5579999999999998"/>
    <n v="0.17874509803921568"/>
    <n v="1.268"/>
    <n v="0.14096616564606915"/>
  </r>
  <r>
    <x v="1"/>
    <x v="3"/>
    <d v="2022-03-02T00:00:00"/>
    <d v="2022-03-02T00:00:00"/>
    <n v="4.5067000000000004"/>
    <n v="0.17673333333333335"/>
    <n v="1.2627999999999999"/>
    <n v="0.1399535423925668"/>
  </r>
  <r>
    <x v="1"/>
    <x v="3"/>
    <d v="2022-03-01T00:00:00"/>
    <d v="2022-03-01T00:00:00"/>
    <n v="4.4286000000000003"/>
    <n v="0.17367058823529413"/>
    <n v="1.274"/>
    <n v="0.13631914304183212"/>
  </r>
  <r>
    <x v="1"/>
    <x v="3"/>
    <d v="2022-02-28T00:00:00"/>
    <d v="2022-02-28T00:00:00"/>
    <n v="4.5609000000000002"/>
    <n v="0.17885882352941176"/>
    <n v="1.2675000000000001"/>
    <n v="0.14111149785357929"/>
  </r>
  <r>
    <x v="1"/>
    <x v="3"/>
    <d v="2022-02-27T00:00:00"/>
    <d v="2022-02-27T00:00:00"/>
    <n v="4.5888"/>
    <n v="0.17995294117647059"/>
    <n v="1.2705"/>
    <n v="0.14163946570363684"/>
  </r>
  <r>
    <x v="1"/>
    <x v="3"/>
    <d v="2022-02-26T00:00:00"/>
    <d v="2022-02-26T00:00:00"/>
    <n v="4.5715000000000003"/>
    <n v="0.17927450980392159"/>
    <n v="1.2705"/>
    <n v="0.14110547800387374"/>
  </r>
  <r>
    <x v="1"/>
    <x v="3"/>
    <d v="2022-02-25T00:00:00"/>
    <d v="2022-02-25T00:00:00"/>
    <n v="4.6214000000000004"/>
    <n v="0.18123137254901964"/>
    <n v="1.2705"/>
    <n v="0.14264570842110952"/>
  </r>
  <r>
    <x v="1"/>
    <x v="3"/>
    <d v="2022-02-24T00:00:00"/>
    <d v="2022-02-24T00:00:00"/>
    <n v="4.7375999999999996"/>
    <n v="0.18578823529411764"/>
    <n v="1.2809999999999999"/>
    <n v="0.14503375120540019"/>
  </r>
  <r>
    <x v="1"/>
    <x v="3"/>
    <d v="2022-02-23T00:00:00"/>
    <d v="2022-02-23T00:00:00"/>
    <n v="4.8"/>
    <n v="0.18823529411764706"/>
    <n v="1.2730999999999999"/>
    <n v="0.14785585901943843"/>
  </r>
  <r>
    <x v="1"/>
    <x v="3"/>
    <d v="2022-02-22T00:00:00"/>
    <d v="2022-02-22T00:00:00"/>
    <n v="4.8278999999999996"/>
    <n v="0.18932941176470586"/>
    <n v="1.2768999999999999"/>
    <n v="0.14827270088864114"/>
  </r>
  <r>
    <x v="1"/>
    <x v="3"/>
    <d v="2022-02-21T00:00:00"/>
    <d v="2022-02-21T00:00:00"/>
    <n v="4.6805000000000003"/>
    <n v="0.18354901960784314"/>
    <n v="1.2750999999999999"/>
    <n v="0.14394872528259992"/>
  </r>
  <r>
    <x v="1"/>
    <x v="3"/>
    <d v="2022-02-20T00:00:00"/>
    <d v="2022-02-20T00:00:00"/>
    <n v="4.6447000000000003"/>
    <n v="0.18214509803921569"/>
    <n v="1.2748999999999999"/>
    <n v="0.14287010592141791"/>
  </r>
  <r>
    <x v="1"/>
    <x v="4"/>
    <d v="2022-02-19T00:00:00"/>
    <d v="2022-02-19T00:00:00"/>
    <n v="4.6047000000000002"/>
    <n v="0.18057647058823531"/>
    <n v="1.2748999999999999"/>
    <n v="0.14163971338005751"/>
  </r>
  <r>
    <x v="1"/>
    <x v="4"/>
    <d v="2022-02-18T00:00:00"/>
    <d v="2022-02-18T00:00:00"/>
    <n v="4.5979999999999999"/>
    <n v="0.18031372549019609"/>
    <n v="1.2748999999999999"/>
    <n v="0.14143362262937964"/>
  </r>
  <r>
    <x v="1"/>
    <x v="4"/>
    <d v="2022-02-17T00:00:00"/>
    <d v="2022-02-17T00:00:00"/>
    <n v="4.5507"/>
    <n v="0.17845882352941175"/>
    <n v="1.2702"/>
    <n v="0.14049663323052414"/>
  </r>
  <r>
    <x v="1"/>
    <x v="4"/>
    <d v="2022-02-16T00:00:00"/>
    <d v="2022-02-16T00:00:00"/>
    <n v="4.5312999999999999"/>
    <n v="0.17769803921568628"/>
    <n v="1.2681"/>
    <n v="0.14012935826487366"/>
  </r>
  <r>
    <x v="1"/>
    <x v="4"/>
    <d v="2022-02-15T00:00:00"/>
    <d v="2022-02-15T00:00:00"/>
    <n v="4.4452999999999996"/>
    <n v="0.1743254901960784"/>
    <n v="1.2715000000000001"/>
    <n v="0.1371022337365933"/>
  </r>
  <r>
    <x v="1"/>
    <x v="4"/>
    <d v="2022-02-14T00:00:00"/>
    <d v="2022-02-14T00:00:00"/>
    <n v="4.3445999999999998"/>
    <n v="0.1703764705882353"/>
    <n v="1.2727999999999999"/>
    <n v="0.13385957777202648"/>
  </r>
  <r>
    <x v="1"/>
    <x v="4"/>
    <d v="2022-02-13T00:00:00"/>
    <d v="2022-02-13T00:00:00"/>
    <n v="4.2237"/>
    <n v="0.16563529411764705"/>
    <n v="1.2736000000000001"/>
    <n v="0.13005283771800175"/>
  </r>
  <r>
    <x v="1"/>
    <x v="4"/>
    <d v="2022-02-12T00:00:00"/>
    <d v="2022-02-12T00:00:00"/>
    <n v="4.2240000000000002"/>
    <n v="0.16564705882352943"/>
    <n v="1.2736000000000001"/>
    <n v="0.13006207508128881"/>
  </r>
  <r>
    <x v="1"/>
    <x v="4"/>
    <d v="2022-02-11T00:00:00"/>
    <d v="2022-02-11T00:00:00"/>
    <n v="4.2260999999999997"/>
    <n v="0.16572941176470588"/>
    <n v="1.2736000000000001"/>
    <n v="0.13012673662429794"/>
  </r>
  <r>
    <x v="1"/>
    <x v="4"/>
    <d v="2022-02-10T00:00:00"/>
    <d v="2022-02-10T00:00:00"/>
    <n v="4.2103999999999999"/>
    <n v="0.16511372549019607"/>
    <n v="1.2719"/>
    <n v="0.12981659367104023"/>
  </r>
  <r>
    <x v="1"/>
    <x v="4"/>
    <d v="2022-02-09T00:00:00"/>
    <d v="2022-02-09T00:00:00"/>
    <n v="4.2831999999999999"/>
    <n v="0.1679686274509804"/>
    <n v="1.2669999999999999"/>
    <n v="0.13257192379714319"/>
  </r>
  <r>
    <x v="1"/>
    <x v="4"/>
    <d v="2022-02-08T00:00:00"/>
    <d v="2022-02-08T00:00:00"/>
    <n v="4.4118000000000004"/>
    <n v="0.17301176470588236"/>
    <n v="1.2710999999999999"/>
    <n v="0.13611184384067532"/>
  </r>
  <r>
    <x v="1"/>
    <x v="4"/>
    <d v="2022-02-07T00:00:00"/>
    <d v="2022-02-07T00:00:00"/>
    <n v="4.5046999999999997"/>
    <n v="0.17665490196078429"/>
    <n v="1.2666999999999999"/>
    <n v="0.13946072626571746"/>
  </r>
  <r>
    <x v="1"/>
    <x v="4"/>
    <d v="2022-02-06T00:00:00"/>
    <d v="2022-02-06T00:00:00"/>
    <n v="4.6302000000000003"/>
    <n v="0.18157647058823531"/>
    <n v="1.2764"/>
    <n v="0.14225671465703174"/>
  </r>
  <r>
    <x v="1"/>
    <x v="4"/>
    <d v="2022-02-05T00:00:00"/>
    <d v="2022-02-05T00:00:00"/>
    <n v="4.6463000000000001"/>
    <n v="0.18220784313725491"/>
    <n v="1.2764"/>
    <n v="0.14275136566691862"/>
  </r>
  <r>
    <x v="1"/>
    <x v="4"/>
    <d v="2022-02-04T00:00:00"/>
    <d v="2022-02-04T00:00:00"/>
    <n v="4.6618000000000004"/>
    <n v="0.18281568627450981"/>
    <n v="1.2764"/>
    <n v="0.14322758247767928"/>
  </r>
  <r>
    <x v="1"/>
    <x v="4"/>
    <d v="2022-02-03T00:00:00"/>
    <d v="2022-02-03T00:00:00"/>
    <n v="4.7731000000000003"/>
    <n v="0.18718039215686275"/>
    <n v="1.2676000000000001"/>
    <n v="0.14766518788013785"/>
  </r>
  <r>
    <x v="1"/>
    <x v="4"/>
    <d v="2022-02-02T00:00:00"/>
    <d v="2022-02-02T00:00:00"/>
    <n v="4.9748000000000001"/>
    <n v="0.19509019607843137"/>
    <n v="1.2666999999999999"/>
    <n v="0.15401452283763431"/>
  </r>
  <r>
    <x v="1"/>
    <x v="4"/>
    <d v="2022-02-01T00:00:00"/>
    <d v="2022-02-01T00:00:00"/>
    <n v="4.9524999999999997"/>
    <n v="0.1942156862745098"/>
    <n v="1.2685999999999999"/>
    <n v="0.15309450281768075"/>
  </r>
  <r>
    <x v="1"/>
    <x v="4"/>
    <d v="2022-01-31T00:00:00"/>
    <d v="2022-01-31T00:00:00"/>
    <n v="4.4290000000000003"/>
    <n v="0.17368627450980392"/>
    <n v="1.2705"/>
    <n v="0.13670702440755916"/>
  </r>
  <r>
    <x v="1"/>
    <x v="4"/>
    <d v="2022-01-30T00:00:00"/>
    <d v="2022-01-30T00:00:00"/>
    <n v="4.2964000000000002"/>
    <n v="0.16848627450980394"/>
    <n v="1.2761"/>
    <n v="0.13203218753217141"/>
  </r>
  <r>
    <x v="1"/>
    <x v="4"/>
    <d v="2022-01-29T00:00:00"/>
    <d v="2022-01-29T00:00:00"/>
    <n v="4.2892000000000001"/>
    <n v="0.16820392156862746"/>
    <n v="1.2761"/>
    <n v="0.13181092513802009"/>
  </r>
  <r>
    <x v="1"/>
    <x v="4"/>
    <d v="2022-01-28T00:00:00"/>
    <d v="2022-01-28T00:00:00"/>
    <n v="4.2691999999999997"/>
    <n v="0.16741960784313725"/>
    <n v="1.2761"/>
    <n v="0.13119630737648871"/>
  </r>
  <r>
    <x v="1"/>
    <x v="4"/>
    <d v="2022-01-27T00:00:00"/>
    <d v="2022-01-27T00:00:00"/>
    <n v="4.1519000000000004"/>
    <n v="0.16281960784313726"/>
    <n v="1.274"/>
    <n v="0.12780188998676395"/>
  </r>
  <r>
    <x v="1"/>
    <x v="4"/>
    <d v="2022-01-26T00:00:00"/>
    <d v="2022-01-26T00:00:00"/>
    <n v="4.1094999999999997"/>
    <n v="0.16115686274509802"/>
    <n v="1.2665"/>
    <n v="0.12724584504153022"/>
  </r>
  <r>
    <x v="1"/>
    <x v="4"/>
    <d v="2022-01-25T00:00:00"/>
    <d v="2022-01-25T00:00:00"/>
    <n v="4.0660999999999996"/>
    <n v="0.1594549019607843"/>
    <n v="1.2626999999999999"/>
    <n v="0.12628090754794036"/>
  </r>
  <r>
    <x v="1"/>
    <x v="4"/>
    <d v="2022-01-24T00:00:00"/>
    <d v="2022-01-24T00:00:00"/>
    <n v="4.0521000000000003"/>
    <n v="0.15890588235294117"/>
    <n v="1.2634000000000001"/>
    <n v="0.1257763830559927"/>
  </r>
  <r>
    <x v="1"/>
    <x v="4"/>
    <d v="2022-01-23T00:00:00"/>
    <d v="2022-01-23T00:00:00"/>
    <n v="3.9741"/>
    <n v="0.15584705882352942"/>
    <n v="1.2581"/>
    <n v="0.12387493746405645"/>
  </r>
  <r>
    <x v="1"/>
    <x v="4"/>
    <d v="2022-01-22T00:00:00"/>
    <d v="2022-01-22T00:00:00"/>
    <n v="3.9706000000000001"/>
    <n v="0.15570980392156863"/>
    <n v="1.2581"/>
    <n v="0.12376584049087404"/>
  </r>
  <r>
    <x v="1"/>
    <x v="4"/>
    <d v="2022-01-21T00:00:00"/>
    <d v="2022-01-21T00:00:00"/>
    <n v="3.9773000000000001"/>
    <n v="0.15597254901960786"/>
    <n v="1.2581"/>
    <n v="0.12397468326810894"/>
  </r>
  <r>
    <x v="1"/>
    <x v="5"/>
    <d v="2022-01-20T00:00:00"/>
    <d v="2022-01-20T00:00:00"/>
    <n v="4.0148999999999999"/>
    <n v="0.15744705882352941"/>
    <n v="1.2502"/>
    <n v="0.12593749705929405"/>
  </r>
  <r>
    <x v="1"/>
    <x v="5"/>
    <d v="2022-01-19T00:00:00"/>
    <d v="2022-01-19T00:00:00"/>
    <n v="4.1694000000000004"/>
    <n v="0.1635058823529412"/>
    <n v="1.2513000000000001"/>
    <n v="0.13066881031962055"/>
  </r>
  <r>
    <x v="1"/>
    <x v="5"/>
    <d v="2022-01-18T00:00:00"/>
    <d v="2022-01-18T00:00:00"/>
    <n v="4.2408999999999999"/>
    <n v="0.16630980392156863"/>
    <n v="1.2512000000000001"/>
    <n v="0.13292023970713604"/>
  </r>
  <r>
    <x v="1"/>
    <x v="5"/>
    <d v="2022-01-17T00:00:00"/>
    <d v="2022-01-17T00:00:00"/>
    <n v="4.0711000000000004"/>
    <n v="0.15965098039215689"/>
    <n v="1.2519"/>
    <n v="0.1275269433598186"/>
  </r>
  <r>
    <x v="1"/>
    <x v="5"/>
    <d v="2022-01-16T00:00:00"/>
    <d v="2022-01-16T00:00:00"/>
    <n v="4.0525000000000002"/>
    <n v="0.15892156862745099"/>
    <n v="1.2553000000000001"/>
    <n v="0.12660046891376642"/>
  </r>
  <r>
    <x v="1"/>
    <x v="5"/>
    <d v="2022-01-15T00:00:00"/>
    <d v="2022-01-15T00:00:00"/>
    <n v="4.0541999999999998"/>
    <n v="0.15898823529411765"/>
    <n v="1.2553000000000001"/>
    <n v="0.12665357706852357"/>
  </r>
  <r>
    <x v="1"/>
    <x v="5"/>
    <d v="2022-01-14T00:00:00"/>
    <d v="2022-01-14T00:00:00"/>
    <n v="4.0667"/>
    <n v="0.15947843137254902"/>
    <n v="1.2553000000000001"/>
    <n v="0.12704407820644389"/>
  </r>
  <r>
    <x v="1"/>
    <x v="5"/>
    <d v="2022-01-13T00:00:00"/>
    <d v="2022-01-13T00:00:00"/>
    <n v="4.1752000000000002"/>
    <n v="0.16373333333333334"/>
    <n v="1.252"/>
    <n v="0.13077742279020235"/>
  </r>
  <r>
    <x v="1"/>
    <x v="5"/>
    <d v="2022-01-12T00:00:00"/>
    <d v="2022-01-12T00:00:00"/>
    <n v="4.2102000000000004"/>
    <n v="0.16510588235294119"/>
    <n v="1.2506999999999999"/>
    <n v="0.13201077984563939"/>
  </r>
  <r>
    <x v="1"/>
    <x v="5"/>
    <d v="2022-01-11T00:00:00"/>
    <d v="2022-01-11T00:00:00"/>
    <n v="4.1181000000000001"/>
    <n v="0.16149411764705882"/>
    <n v="1.2574000000000001"/>
    <n v="0.12843495915942327"/>
  </r>
  <r>
    <x v="1"/>
    <x v="5"/>
    <d v="2022-01-10T00:00:00"/>
    <d v="2022-01-10T00:00:00"/>
    <n v="4.1901999999999999"/>
    <n v="0.16432156862745098"/>
    <n v="1.2678"/>
    <n v="0.1296115859184816"/>
  </r>
  <r>
    <x v="1"/>
    <x v="5"/>
    <d v="2022-01-09T00:00:00"/>
    <d v="2022-01-09T00:00:00"/>
    <n v="4.2294"/>
    <n v="0.16585882352941175"/>
    <n v="1.2644"/>
    <n v="0.13117591231367587"/>
  </r>
  <r>
    <x v="1"/>
    <x v="5"/>
    <d v="2022-01-08T00:00:00"/>
    <d v="2022-01-08T00:00:00"/>
    <n v="4.2451999999999996"/>
    <n v="0.166478431372549"/>
    <n v="1.2644"/>
    <n v="0.13166595331584072"/>
  </r>
  <r>
    <x v="1"/>
    <x v="5"/>
    <d v="2022-01-07T00:00:00"/>
    <d v="2022-01-07T00:00:00"/>
    <n v="4.2930999999999999"/>
    <n v="0.16835686274509803"/>
    <n v="1.2644"/>
    <n v="0.1331515839489861"/>
  </r>
  <r>
    <x v="1"/>
    <x v="5"/>
    <d v="2022-01-06T00:00:00"/>
    <d v="2022-01-06T00:00:00"/>
    <n v="4.3757999999999999"/>
    <n v="0.1716"/>
    <n v="1.2729999999999999"/>
    <n v="0.13479968578161824"/>
  </r>
  <r>
    <x v="1"/>
    <x v="5"/>
    <d v="2022-01-05T00:00:00"/>
    <d v="2022-01-05T00:00:00"/>
    <n v="4.5270000000000001"/>
    <n v="0.17752941176470588"/>
    <n v="1.2751999999999999"/>
    <n v="0.13921691637759245"/>
  </r>
  <r>
    <x v="1"/>
    <x v="5"/>
    <d v="2022-01-04T00:00:00"/>
    <d v="2022-01-04T00:00:00"/>
    <n v="4.2854000000000001"/>
    <n v="0.16805490196078432"/>
    <n v="1.2706"/>
    <n v="0.13226420743017814"/>
  </r>
  <r>
    <x v="1"/>
    <x v="5"/>
    <d v="2022-01-03T00:00:00"/>
    <d v="2022-01-03T00:00:00"/>
    <n v="4.1105999999999998"/>
    <n v="0.16119999999999998"/>
    <n v="1.2741"/>
    <n v="0.1265206812652068"/>
  </r>
  <r>
    <x v="1"/>
    <x v="5"/>
    <d v="2022-01-02T00:00:00"/>
    <d v="2022-01-02T00:00:00"/>
    <n v="4.1645000000000003"/>
    <n v="0.1633137254901961"/>
    <n v="1.2634000000000001"/>
    <n v="0.12926525683884446"/>
  </r>
  <r>
    <x v="1"/>
    <x v="5"/>
    <d v="2022-01-01T00:00:00"/>
    <d v="2022-01-01T00:00:00"/>
    <n v="4.1627000000000001"/>
    <n v="0.16324313725490197"/>
    <n v="1.2634000000000001"/>
    <n v="0.12920938519463507"/>
  </r>
  <r>
    <x v="1"/>
    <x v="5"/>
    <d v="2021-12-31T00:00:00"/>
    <d v="2021-12-31T00:00:00"/>
    <n v="4.3601000000000001"/>
    <n v="0.17098431372549019"/>
    <n v="1.2634000000000001"/>
    <n v="0.13533664217626262"/>
  </r>
  <r>
    <x v="1"/>
    <x v="5"/>
    <d v="2021-12-30T00:00:00"/>
    <d v="2021-12-30T00:00:00"/>
    <n v="4.3446999999999996"/>
    <n v="0.17038039215686274"/>
    <n v="1.274"/>
    <n v="0.1337365715516976"/>
  </r>
  <r>
    <x v="1"/>
    <x v="5"/>
    <d v="2021-12-29T00:00:00"/>
    <d v="2021-12-29T00:00:00"/>
    <n v="4.4661"/>
    <n v="0.17514117647058824"/>
    <n v="1.2787999999999999"/>
    <n v="0.13695744171925889"/>
  </r>
  <r>
    <x v="1"/>
    <x v="5"/>
    <d v="2021-12-28T00:00:00"/>
    <d v="2021-12-28T00:00:00"/>
    <n v="4.6130000000000004"/>
    <n v="0.18090196078431375"/>
    <n v="1.2822"/>
    <n v="0.14108716330082183"/>
  </r>
  <r>
    <x v="1"/>
    <x v="5"/>
    <d v="2021-12-27T00:00:00"/>
    <d v="2021-12-27T00:00:00"/>
    <n v="4.4596"/>
    <n v="0.17488627450980393"/>
    <n v="1.2783"/>
    <n v="0.13681160487350694"/>
  </r>
  <r>
    <x v="1"/>
    <x v="5"/>
    <d v="2021-12-26T00:00:00"/>
    <d v="2021-12-26T00:00:00"/>
    <n v="4.4363000000000001"/>
    <n v="0.17397254901960785"/>
    <n v="1.2809999999999999"/>
    <n v="0.13580995239625906"/>
  </r>
  <r>
    <x v="1"/>
    <x v="5"/>
    <d v="2021-12-25T00:00:00"/>
    <d v="2021-12-25T00:00:00"/>
    <n v="4.3869999999999996"/>
    <n v="0.1720392156862745"/>
    <n v="1.2809999999999999"/>
    <n v="0.1343007148214477"/>
  </r>
  <r>
    <x v="1"/>
    <x v="5"/>
    <d v="2021-12-24T00:00:00"/>
    <d v="2021-12-24T00:00:00"/>
    <n v="4.3368000000000002"/>
    <n v="0.17007058823529411"/>
    <n v="1.2809999999999999"/>
    <n v="0.13276392524222805"/>
  </r>
  <r>
    <x v="1"/>
    <x v="5"/>
    <d v="2021-12-23T00:00:00"/>
    <d v="2021-12-23T00:00:00"/>
    <n v="4.3240999999999996"/>
    <n v="0.16957254901960783"/>
    <n v="1.2808999999999999"/>
    <n v="0.13238547038770226"/>
  </r>
  <r>
    <x v="1"/>
    <x v="5"/>
    <d v="2021-12-22T00:00:00"/>
    <d v="2021-12-22T00:00:00"/>
    <n v="4.3753000000000002"/>
    <n v="0.17158039215686274"/>
    <n v="1.2833000000000001"/>
    <n v="0.13370247966715712"/>
  </r>
  <r>
    <x v="1"/>
    <x v="6"/>
    <d v="2021-12-21T00:00:00"/>
    <d v="2021-12-21T00:00:00"/>
    <n v="4.3624999999999998"/>
    <n v="0.17107843137254902"/>
    <n v="1.2909999999999999"/>
    <n v="0.1325162133017421"/>
  </r>
  <r>
    <x v="1"/>
    <x v="6"/>
    <d v="2021-12-20T00:00:00"/>
    <d v="2021-12-20T00:00:00"/>
    <n v="4.3163999999999998"/>
    <n v="0.16927058823529412"/>
    <n v="1.2941"/>
    <n v="0.13080178366068629"/>
  </r>
  <r>
    <x v="1"/>
    <x v="6"/>
    <d v="2021-12-19T00:00:00"/>
    <d v="2021-12-19T00:00:00"/>
    <n v="4.2225000000000001"/>
    <n v="0.16558823529411765"/>
    <n v="1.2886"/>
    <n v="0.12850243310113119"/>
  </r>
  <r>
    <x v="1"/>
    <x v="6"/>
    <d v="2021-12-18T00:00:00"/>
    <d v="2021-12-18T00:00:00"/>
    <n v="4.2304000000000004"/>
    <n v="0.1658980392156863"/>
    <n v="1.2886"/>
    <n v="0.12874285209971001"/>
  </r>
  <r>
    <x v="1"/>
    <x v="6"/>
    <d v="2021-12-17T00:00:00"/>
    <d v="2021-12-17T00:00:00"/>
    <n v="4.2671000000000001"/>
    <n v="0.1673372549019608"/>
    <n v="1.2886"/>
    <n v="0.12985973529563929"/>
  </r>
  <r>
    <x v="1"/>
    <x v="6"/>
    <d v="2021-12-16T00:00:00"/>
    <d v="2021-12-16T00:00:00"/>
    <n v="4.3635999999999999"/>
    <n v="0.17112156862745098"/>
    <n v="1.2769999999999999"/>
    <n v="0.13400279453989897"/>
  </r>
  <r>
    <x v="1"/>
    <x v="6"/>
    <d v="2021-12-15T00:00:00"/>
    <d v="2021-12-15T00:00:00"/>
    <n v="4.3643000000000001"/>
    <n v="0.17114901960784315"/>
    <n v="1.2829999999999999"/>
    <n v="0.13339752112848258"/>
  </r>
  <r>
    <x v="1"/>
    <x v="6"/>
    <d v="2021-12-14T00:00:00"/>
    <d v="2021-12-14T00:00:00"/>
    <n v="4.3160999999999996"/>
    <n v="0.16925882352941174"/>
    <n v="1.2861"/>
    <n v="0.131606269753061"/>
  </r>
  <r>
    <x v="1"/>
    <x v="6"/>
    <d v="2021-12-13T00:00:00"/>
    <d v="2021-12-13T00:00:00"/>
    <n v="4.2843"/>
    <n v="0.16801176470588236"/>
    <n v="1.2804"/>
    <n v="0.13121818549350386"/>
  </r>
  <r>
    <x v="1"/>
    <x v="6"/>
    <d v="2021-12-12T00:00:00"/>
    <d v="2021-12-12T00:00:00"/>
    <n v="4.1269"/>
    <n v="0.16183921568627452"/>
    <n v="1.272"/>
    <n v="0.12723208780367493"/>
  </r>
  <r>
    <x v="1"/>
    <x v="6"/>
    <d v="2021-12-11T00:00:00"/>
    <d v="2021-12-11T00:00:00"/>
    <n v="4.0670999999999999"/>
    <n v="0.15949411764705881"/>
    <n v="1.272"/>
    <n v="0.12538845726970033"/>
  </r>
  <r>
    <x v="1"/>
    <x v="6"/>
    <d v="2021-12-10T00:00:00"/>
    <d v="2021-12-10T00:00:00"/>
    <n v="4.1106999999999996"/>
    <n v="0.16120392156862742"/>
    <n v="1.272"/>
    <n v="0.12673264274263163"/>
  </r>
  <r>
    <x v="1"/>
    <x v="6"/>
    <d v="2021-12-09T00:00:00"/>
    <d v="2021-12-09T00:00:00"/>
    <n v="4.1745999999999999"/>
    <n v="0.16370980392156861"/>
    <n v="1.2713000000000001"/>
    <n v="0.12877354198188359"/>
  </r>
  <r>
    <x v="1"/>
    <x v="6"/>
    <d v="2021-12-08T00:00:00"/>
    <d v="2021-12-08T00:00:00"/>
    <n v="4.1952999999999996"/>
    <n v="0.16452156862745096"/>
    <n v="1.2650999999999999"/>
    <n v="0.13004629565050271"/>
  </r>
  <r>
    <x v="1"/>
    <x v="6"/>
    <d v="2021-12-07T00:00:00"/>
    <d v="2021-12-07T00:00:00"/>
    <n v="4.1444999999999999"/>
    <n v="0.16252941176470587"/>
    <n v="1.2638"/>
    <n v="0.12860374407715292"/>
  </r>
  <r>
    <x v="1"/>
    <x v="6"/>
    <d v="2021-12-06T00:00:00"/>
    <d v="2021-12-06T00:00:00"/>
    <n v="4.1314000000000002"/>
    <n v="0.16201568627450982"/>
    <n v="1.2754000000000001"/>
    <n v="0.12703127354124966"/>
  </r>
  <r>
    <x v="1"/>
    <x v="6"/>
    <d v="2021-12-05T00:00:00"/>
    <d v="2021-12-05T00:00:00"/>
    <n v="4.1359000000000004"/>
    <n v="0.1621921568627451"/>
    <n v="1.2842"/>
    <n v="0.12629820655874871"/>
  </r>
  <r>
    <x v="1"/>
    <x v="6"/>
    <d v="2021-12-04T00:00:00"/>
    <d v="2021-12-04T00:00:00"/>
    <n v="4.1397000000000004"/>
    <n v="0.16234117647058824"/>
    <n v="1.2842"/>
    <n v="0.12641424736846926"/>
  </r>
  <r>
    <x v="1"/>
    <x v="6"/>
    <d v="2021-12-03T00:00:00"/>
    <d v="2021-12-03T00:00:00"/>
    <n v="4.1329000000000002"/>
    <n v="0.16207450980392157"/>
    <n v="1.2842"/>
    <n v="0.12620659539317985"/>
  </r>
  <r>
    <x v="1"/>
    <x v="6"/>
    <d v="2021-12-02T00:00:00"/>
    <d v="2021-12-02T00:00:00"/>
    <n v="4.1139999999999999"/>
    <n v="0.16133333333333333"/>
    <n v="1.2807999999999999"/>
    <n v="0.12596293982927337"/>
  </r>
  <r>
    <x v="1"/>
    <x v="6"/>
    <d v="2021-12-01T00:00:00"/>
    <d v="2021-12-01T00:00:00"/>
    <n v="4.1650999999999998"/>
    <n v="0.16333725490196077"/>
    <n v="1.2817000000000001"/>
    <n v="0.12743797682918059"/>
  </r>
  <r>
    <x v="1"/>
    <x v="6"/>
    <d v="2021-11-30T00:00:00"/>
    <d v="2021-11-30T00:00:00"/>
    <n v="4.5518000000000001"/>
    <n v="0.17850196078431374"/>
    <n v="1.2776000000000001"/>
    <n v="0.13971662553562439"/>
  </r>
  <r>
    <x v="1"/>
    <x v="6"/>
    <d v="2021-11-29T00:00:00"/>
    <d v="2021-11-29T00:00:00"/>
    <n v="4.5987999999999998"/>
    <n v="0.18034509803921567"/>
    <n v="1.2738"/>
    <n v="0.14158038784677002"/>
  </r>
  <r>
    <x v="1"/>
    <x v="6"/>
    <d v="2021-11-28T00:00:00"/>
    <d v="2021-11-28T00:00:00"/>
    <n v="4.7971000000000004"/>
    <n v="0.188121568627451"/>
    <n v="1.2786"/>
    <n v="0.14713089991197481"/>
  </r>
  <r>
    <x v="1"/>
    <x v="6"/>
    <d v="2021-11-27T00:00:00"/>
    <d v="2021-11-27T00:00:00"/>
    <n v="4.8113999999999999"/>
    <n v="0.18868235294117647"/>
    <n v="1.2786"/>
    <n v="0.14756949236757116"/>
  </r>
  <r>
    <x v="1"/>
    <x v="6"/>
    <d v="2021-11-26T00:00:00"/>
    <d v="2021-11-26T00:00:00"/>
    <n v="4.7934999999999999"/>
    <n v="0.18798039215686274"/>
    <n v="1.2786"/>
    <n v="0.14702048502804846"/>
  </r>
  <r>
    <x v="1"/>
    <x v="6"/>
    <d v="2021-11-25T00:00:00"/>
    <d v="2021-11-25T00:00:00"/>
    <n v="4.8026999999999997"/>
    <n v="0.18834117647058823"/>
    <n v="1.2647999999999999"/>
    <n v="0.14890984856940881"/>
  </r>
  <r>
    <x v="1"/>
    <x v="6"/>
    <d v="2021-11-24T00:00:00"/>
    <d v="2021-11-24T00:00:00"/>
    <n v="4.8140000000000001"/>
    <n v="0.1887843137254902"/>
    <n v="1.2665999999999999"/>
    <n v="0.1490480923144562"/>
  </r>
  <r>
    <x v="1"/>
    <x v="6"/>
    <d v="2021-11-23T00:00:00"/>
    <d v="2021-11-23T00:00:00"/>
    <n v="4.7748999999999997"/>
    <n v="0.18725098039215685"/>
    <n v="1.2664"/>
    <n v="0.14786084996222115"/>
  </r>
  <r>
    <x v="1"/>
    <x v="6"/>
    <d v="2021-11-22T00:00:00"/>
    <d v="2021-11-22T00:00:00"/>
    <n v="4.6618000000000004"/>
    <n v="0.18281568627450981"/>
    <n v="1.2698"/>
    <n v="0.14397203203221751"/>
  </r>
  <r>
    <x v="1"/>
    <x v="7"/>
    <d v="2021-11-21T00:00:00"/>
    <d v="2021-11-21T00:00:00"/>
    <n v="4.6841999999999997"/>
    <n v="0.18369411764705881"/>
    <n v="1.2638"/>
    <n v="0.14535062323710937"/>
  </r>
  <r>
    <x v="1"/>
    <x v="7"/>
    <d v="2021-11-20T00:00:00"/>
    <d v="2021-11-20T00:00:00"/>
    <n v="4.7560000000000002"/>
    <n v="0.18650980392156863"/>
    <n v="1.2638"/>
    <n v="0.14757857566194701"/>
  </r>
  <r>
    <x v="1"/>
    <x v="7"/>
    <d v="2021-11-19T00:00:00"/>
    <d v="2021-11-19T00:00:00"/>
    <n v="4.6638999999999999"/>
    <n v="0.18289803921568626"/>
    <n v="1.2638"/>
    <n v="0.1447207146824547"/>
  </r>
  <r>
    <x v="1"/>
    <x v="7"/>
    <d v="2021-11-18T00:00:00"/>
    <d v="2021-11-18T00:00:00"/>
    <n v="4.7598000000000003"/>
    <n v="0.18665882352941177"/>
    <n v="1.26"/>
    <n v="0.14814192343604107"/>
  </r>
  <r>
    <x v="1"/>
    <x v="7"/>
    <d v="2021-11-17T00:00:00"/>
    <d v="2021-11-17T00:00:00"/>
    <n v="4.9097999999999997"/>
    <n v="0.19254117647058822"/>
    <n v="1.2605"/>
    <n v="0.15274984249947499"/>
  </r>
  <r>
    <x v="1"/>
    <x v="7"/>
    <d v="2021-11-16T00:00:00"/>
    <d v="2021-11-16T00:00:00"/>
    <n v="5.0266999999999999"/>
    <n v="0.19712549019607842"/>
    <n v="1.256"/>
    <n v="0.15694704633445733"/>
  </r>
  <r>
    <x v="1"/>
    <x v="7"/>
    <d v="2021-11-15T00:00:00"/>
    <d v="2021-11-15T00:00:00"/>
    <n v="4.9040999999999997"/>
    <n v="0.19231764705882351"/>
    <n v="1.2511000000000001"/>
    <n v="0.153718845063403"/>
  </r>
  <r>
    <x v="1"/>
    <x v="7"/>
    <d v="2021-11-14T00:00:00"/>
    <d v="2021-11-14T00:00:00"/>
    <n v="4.8226000000000004"/>
    <n v="0.189121568627451"/>
    <n v="1.2542"/>
    <n v="0.15079059849103094"/>
  </r>
  <r>
    <x v="1"/>
    <x v="7"/>
    <d v="2021-11-13T00:00:00"/>
    <d v="2021-11-13T00:00:00"/>
    <n v="4.8140999999999998"/>
    <n v="0.18878823529411765"/>
    <n v="1.2542"/>
    <n v="0.15052482482388585"/>
  </r>
  <r>
    <x v="1"/>
    <x v="7"/>
    <d v="2021-11-12T00:00:00"/>
    <d v="2021-11-12T00:00:00"/>
    <n v="4.8274999999999997"/>
    <n v="0.18931372549019607"/>
    <n v="1.2542"/>
    <n v="0.15094380919326747"/>
  </r>
  <r>
    <x v="1"/>
    <x v="7"/>
    <d v="2021-11-11T00:00:00"/>
    <d v="2021-11-11T00:00:00"/>
    <n v="4.7938999999999998"/>
    <n v="0.18799607843137253"/>
    <n v="1.2577"/>
    <n v="0.14947609003051007"/>
  </r>
  <r>
    <x v="1"/>
    <x v="7"/>
    <d v="2021-11-10T00:00:00"/>
    <d v="2021-11-10T00:00:00"/>
    <n v="4.8053999999999997"/>
    <n v="0.18844705882352941"/>
    <n v="1.2488999999999999"/>
    <n v="0.15089043063778479"/>
  </r>
  <r>
    <x v="1"/>
    <x v="7"/>
    <d v="2021-11-09T00:00:00"/>
    <d v="2021-11-09T00:00:00"/>
    <n v="4.9856999999999996"/>
    <n v="0.19551764705882352"/>
    <n v="1.2436"/>
    <n v="0.15721907933324503"/>
  </r>
  <r>
    <x v="1"/>
    <x v="7"/>
    <d v="2021-11-08T00:00:00"/>
    <d v="2021-11-08T00:00:00"/>
    <n v="5.1139999999999999"/>
    <n v="0.20054901960784313"/>
    <n v="1.2441"/>
    <n v="0.16120008006417744"/>
  </r>
  <r>
    <x v="1"/>
    <x v="7"/>
    <d v="2021-11-07T00:00:00"/>
    <d v="2021-11-07T00:00:00"/>
    <n v="5.0145"/>
    <n v="0.1966470588235294"/>
    <n v="1.2454000000000001"/>
    <n v="0.1578987143275489"/>
  </r>
  <r>
    <x v="1"/>
    <x v="7"/>
    <d v="2021-11-06T00:00:00"/>
    <d v="2021-11-06T00:00:00"/>
    <n v="5.0060000000000002"/>
    <n v="0.1963137254901961"/>
    <n v="1.2454000000000001"/>
    <n v="0.15763106270290356"/>
  </r>
  <r>
    <x v="1"/>
    <x v="7"/>
    <d v="2021-11-05T00:00:00"/>
    <d v="2021-11-05T00:00:00"/>
    <n v="5.0022000000000002"/>
    <n v="0.19616470588235294"/>
    <n v="1.2454000000000001"/>
    <n v="0.15751140668247385"/>
  </r>
  <r>
    <x v="1"/>
    <x v="7"/>
    <d v="2021-11-04T00:00:00"/>
    <d v="2021-11-04T00:00:00"/>
    <n v="5.0942999999999996"/>
    <n v="0.19977647058823528"/>
    <n v="1.2455000000000001"/>
    <n v="0.160398611471887"/>
  </r>
  <r>
    <x v="1"/>
    <x v="7"/>
    <d v="2021-11-03T00:00:00"/>
    <d v="2021-11-03T00:00:00"/>
    <n v="5.1482999999999999"/>
    <n v="0.20189411764705881"/>
    <n v="1.2388999999999999"/>
    <n v="0.16296240023170461"/>
  </r>
  <r>
    <x v="1"/>
    <x v="7"/>
    <d v="2021-11-02T00:00:00"/>
    <d v="2021-11-02T00:00:00"/>
    <n v="5.1977000000000002"/>
    <n v="0.20383137254901962"/>
    <n v="1.2408999999999999"/>
    <n v="0.16426091751875221"/>
  </r>
  <r>
    <x v="1"/>
    <x v="7"/>
    <d v="2021-11-01T00:00:00"/>
    <d v="2021-11-01T00:00:00"/>
    <n v="5.2302999999999997"/>
    <n v="0.20510980392156861"/>
    <n v="1.2366999999999999"/>
    <n v="0.1658525138849912"/>
  </r>
  <r>
    <x v="1"/>
    <x v="7"/>
    <d v="2021-10-31T00:00:00"/>
    <d v="2021-10-31T00:00:00"/>
    <n v="4.6811999999999996"/>
    <n v="0.18357647058823529"/>
    <n v="1.2386999999999999"/>
    <n v="0.14820091272159142"/>
  </r>
  <r>
    <x v="1"/>
    <x v="7"/>
    <d v="2021-10-30T00:00:00"/>
    <d v="2021-10-30T00:00:00"/>
    <n v="4.6847000000000003"/>
    <n v="0.1837137254901961"/>
    <n v="1.2386999999999999"/>
    <n v="0.14831171832582232"/>
  </r>
  <r>
    <x v="1"/>
    <x v="7"/>
    <d v="2021-10-29T00:00:00"/>
    <d v="2021-10-29T00:00:00"/>
    <n v="4.6837999999999997"/>
    <n v="0.18367843137254902"/>
    <n v="1.2386999999999999"/>
    <n v="0.14828322545616293"/>
  </r>
  <r>
    <x v="1"/>
    <x v="7"/>
    <d v="2021-10-28T00:00:00"/>
    <d v="2021-10-28T00:00:00"/>
    <n v="4.7241999999999997"/>
    <n v="0.18526274509803919"/>
    <n v="1.2342"/>
    <n v="0.15010755558097488"/>
  </r>
  <r>
    <x v="1"/>
    <x v="7"/>
    <d v="2021-10-27T00:00:00"/>
    <d v="2021-10-27T00:00:00"/>
    <n v="4.7042000000000002"/>
    <n v="0.18447843137254902"/>
    <n v="1.2356"/>
    <n v="0.14930271234424491"/>
  </r>
  <r>
    <x v="1"/>
    <x v="7"/>
    <d v="2021-10-26T00:00:00"/>
    <d v="2021-10-26T00:00:00"/>
    <n v="4.3174999999999999"/>
    <n v="0.16931372549019608"/>
    <n v="1.2387999999999999"/>
    <n v="0.13667559371181473"/>
  </r>
  <r>
    <x v="1"/>
    <x v="7"/>
    <d v="2021-10-25T00:00:00"/>
    <d v="2021-10-25T00:00:00"/>
    <n v="4.2327000000000004"/>
    <n v="0.16598823529411766"/>
    <n v="1.2381"/>
    <n v="0.13406690517253667"/>
  </r>
  <r>
    <x v="1"/>
    <x v="7"/>
    <d v="2021-10-24T00:00:00"/>
    <d v="2021-10-24T00:00:00"/>
    <n v="4.1409000000000002"/>
    <n v="0.16238823529411767"/>
    <n v="1.2366999999999999"/>
    <n v="0.13130770218655913"/>
  </r>
  <r>
    <x v="1"/>
    <x v="7"/>
    <d v="2021-10-23T00:00:00"/>
    <d v="2021-10-23T00:00:00"/>
    <n v="4.1233000000000004"/>
    <n v="0.16169803921568629"/>
    <n v="1.2366999999999999"/>
    <n v="0.13074960719308346"/>
  </r>
  <r>
    <x v="1"/>
    <x v="7"/>
    <d v="2021-10-22T00:00:00"/>
    <d v="2021-10-22T00:00:00"/>
    <n v="4.1357999999999997"/>
    <n v="0.16218823529411763"/>
    <n v="1.2366999999999999"/>
    <n v="0.1311459814782224"/>
  </r>
  <r>
    <x v="1"/>
    <x v="8"/>
    <d v="2021-10-21T00:00:00"/>
    <d v="2021-10-21T00:00:00"/>
    <n v="4.1871999999999998"/>
    <n v="0.16420392156862745"/>
    <n v="1.2363999999999999"/>
    <n v="0.13280808926611731"/>
  </r>
  <r>
    <x v="1"/>
    <x v="8"/>
    <d v="2021-10-20T00:00:00"/>
    <d v="2021-10-20T00:00:00"/>
    <n v="4.1871999999999998"/>
    <n v="0.16420392156862745"/>
    <n v="1.2319"/>
    <n v="0.133293223125763"/>
  </r>
  <r>
    <x v="1"/>
    <x v="8"/>
    <d v="2021-10-19T00:00:00"/>
    <d v="2021-10-19T00:00:00"/>
    <n v="4.1957000000000004"/>
    <n v="0.16453725490196081"/>
    <n v="1.2362"/>
    <n v="0.13309921930267013"/>
  </r>
  <r>
    <x v="1"/>
    <x v="8"/>
    <d v="2021-10-18T00:00:00"/>
    <d v="2021-10-18T00:00:00"/>
    <n v="4.2256"/>
    <n v="0.16570980392156862"/>
    <n v="1.2374000000000001"/>
    <n v="0.13391773389491562"/>
  </r>
  <r>
    <x v="1"/>
    <x v="8"/>
    <d v="2021-10-17T00:00:00"/>
    <d v="2021-10-17T00:00:00"/>
    <n v="4.3276000000000003"/>
    <n v="0.16970980392156865"/>
    <n v="1.2365999999999999"/>
    <n v="0.1372390457072365"/>
  </r>
  <r>
    <x v="1"/>
    <x v="8"/>
    <d v="2021-10-16T00:00:00"/>
    <d v="2021-10-16T00:00:00"/>
    <n v="4.3350999999999997"/>
    <n v="0.17000392156862745"/>
    <n v="1.2365999999999999"/>
    <n v="0.13747688951045403"/>
  </r>
  <r>
    <x v="1"/>
    <x v="8"/>
    <d v="2021-10-15T00:00:00"/>
    <d v="2021-10-15T00:00:00"/>
    <n v="4.4009"/>
    <n v="0.17258431372549018"/>
    <n v="1.2365999999999999"/>
    <n v="0.13956357247734935"/>
  </r>
  <r>
    <x v="1"/>
    <x v="8"/>
    <d v="2021-10-14T00:00:00"/>
    <d v="2021-10-14T00:00:00"/>
    <n v="4.4025999999999996"/>
    <n v="0.17265098039215684"/>
    <n v="1.2366999999999999"/>
    <n v="0.13960619422022871"/>
  </r>
  <r>
    <x v="1"/>
    <x v="8"/>
    <d v="2021-10-13T00:00:00"/>
    <d v="2021-10-13T00:00:00"/>
    <n v="4.2145000000000001"/>
    <n v="0.16527450980392158"/>
    <n v="1.2441"/>
    <n v="0.13284664400283064"/>
  </r>
  <r>
    <x v="1"/>
    <x v="8"/>
    <d v="2021-10-12T00:00:00"/>
    <d v="2021-10-12T00:00:00"/>
    <n v="4.1883999999999997"/>
    <n v="0.16425098039215685"/>
    <n v="1.2464999999999999"/>
    <n v="0.13176973958456226"/>
  </r>
  <r>
    <x v="1"/>
    <x v="8"/>
    <d v="2021-10-11T00:00:00"/>
    <d v="2021-10-11T00:00:00"/>
    <n v="4.2638999999999996"/>
    <n v="0.16721176470588234"/>
    <n v="1.2482"/>
    <n v="0.13396231750190862"/>
  </r>
  <r>
    <x v="1"/>
    <x v="8"/>
    <d v="2021-10-10T00:00:00"/>
    <d v="2021-10-10T00:00:00"/>
    <n v="4.2371999999999996"/>
    <n v="0.16616470588235294"/>
    <n v="1.2468999999999999"/>
    <n v="0.13326225509852671"/>
  </r>
  <r>
    <x v="1"/>
    <x v="8"/>
    <d v="2021-10-09T00:00:00"/>
    <d v="2021-10-09T00:00:00"/>
    <n v="4.2502000000000004"/>
    <n v="0.16667450980392159"/>
    <n v="1.2468999999999999"/>
    <n v="0.13367111220139674"/>
  </r>
  <r>
    <x v="1"/>
    <x v="8"/>
    <d v="2021-10-08T00:00:00"/>
    <d v="2021-10-08T00:00:00"/>
    <n v="4.3140000000000001"/>
    <n v="0.16917647058823529"/>
    <n v="1.2468999999999999"/>
    <n v="0.1356776570600973"/>
  </r>
  <r>
    <x v="1"/>
    <x v="8"/>
    <d v="2021-10-07T00:00:00"/>
    <d v="2021-10-07T00:00:00"/>
    <n v="4.4543999999999997"/>
    <n v="0.17468235294117646"/>
    <n v="1.2545999999999999"/>
    <n v="0.1392335030616742"/>
  </r>
  <r>
    <x v="1"/>
    <x v="8"/>
    <d v="2021-10-06T00:00:00"/>
    <d v="2021-10-06T00:00:00"/>
    <n v="4.609"/>
    <n v="0.18074509803921568"/>
    <n v="1.2586999999999999"/>
    <n v="0.14359664577676626"/>
  </r>
  <r>
    <x v="1"/>
    <x v="8"/>
    <d v="2021-10-05T00:00:00"/>
    <d v="2021-10-05T00:00:00"/>
    <n v="4.4671000000000003"/>
    <n v="0.17518039215686276"/>
    <n v="1.2581"/>
    <n v="0.13924202540089242"/>
  </r>
  <r>
    <x v="1"/>
    <x v="8"/>
    <d v="2021-10-04T00:00:00"/>
    <d v="2021-10-04T00:00:00"/>
    <n v="4.1360000000000001"/>
    <n v="0.16219607843137254"/>
    <n v="1.2586999999999999"/>
    <n v="0.12885999716483082"/>
  </r>
  <r>
    <x v="1"/>
    <x v="8"/>
    <d v="2021-10-03T00:00:00"/>
    <d v="2021-10-03T00:00:00"/>
    <n v="3.7694000000000001"/>
    <n v="0.14781960784313725"/>
    <n v="1.2646999999999999"/>
    <n v="0.11688116378835871"/>
  </r>
  <r>
    <x v="1"/>
    <x v="8"/>
    <d v="2021-10-02T00:00:00"/>
    <d v="2021-10-02T00:00:00"/>
    <n v="3.7532999999999999"/>
    <n v="0.14718823529411765"/>
    <n v="1.2646999999999999"/>
    <n v="0.11638193666017052"/>
  </r>
  <r>
    <x v="1"/>
    <x v="8"/>
    <d v="2021-10-01T00:00:00"/>
    <d v="2021-10-01T00:00:00"/>
    <n v="3.7181000000000002"/>
    <n v="0.14580784313725492"/>
    <n v="1.2646999999999999"/>
    <n v="0.11529045871531188"/>
  </r>
  <r>
    <x v="1"/>
    <x v="8"/>
    <d v="2021-09-30T00:00:00"/>
    <d v="2021-09-30T00:00:00"/>
    <n v="3.4218000000000002"/>
    <n v="0.13418823529411766"/>
    <n v="1.2678"/>
    <n v="0.10584337852509675"/>
  </r>
  <r>
    <x v="1"/>
    <x v="8"/>
    <d v="2021-09-29T00:00:00"/>
    <d v="2021-09-29T00:00:00"/>
    <n v="3.3048000000000002"/>
    <n v="0.12960000000000002"/>
    <n v="1.2754000000000001"/>
    <n v="0.10161517955151327"/>
  </r>
  <r>
    <x v="1"/>
    <x v="8"/>
    <d v="2021-09-28T00:00:00"/>
    <d v="2021-09-28T00:00:00"/>
    <n v="3.2288000000000001"/>
    <n v="0.12661960784313725"/>
    <n v="1.2685"/>
    <n v="9.9818374334361262E-2"/>
  </r>
  <r>
    <x v="1"/>
    <x v="8"/>
    <d v="2021-09-27T00:00:00"/>
    <d v="2021-09-27T00:00:00"/>
    <n v="2.9756999999999998"/>
    <n v="0.11669411764705881"/>
    <n v="1.2626999999999999"/>
    <n v="9.2416344061977365E-2"/>
  </r>
  <r>
    <x v="1"/>
    <x v="8"/>
    <d v="2021-09-26T00:00:00"/>
    <d v="2021-09-26T00:00:00"/>
    <n v="2.8734000000000002"/>
    <n v="0.11268235294117648"/>
    <n v="1.2652000000000001"/>
    <n v="8.9062877759387038E-2"/>
  </r>
  <r>
    <x v="1"/>
    <x v="8"/>
    <d v="2021-09-25T00:00:00"/>
    <d v="2021-09-25T00:00:00"/>
    <n v="2.8736000000000002"/>
    <n v="0.11269019607843138"/>
    <n v="1.2652000000000001"/>
    <n v="8.9069076887789575E-2"/>
  </r>
  <r>
    <x v="1"/>
    <x v="8"/>
    <d v="2021-09-24T00:00:00"/>
    <d v="2021-09-24T00:00:00"/>
    <n v="3.0394999999999999"/>
    <n v="0.11919607843137255"/>
    <n v="1.2652000000000001"/>
    <n v="9.4211253897701977E-2"/>
  </r>
  <r>
    <x v="1"/>
    <x v="8"/>
    <d v="2021-09-23T00:00:00"/>
    <d v="2021-09-23T00:00:00"/>
    <n v="3.3233000000000001"/>
    <n v="0.13032549019607845"/>
    <n v="1.2655000000000001"/>
    <n v="0.10298339802139743"/>
  </r>
  <r>
    <x v="1"/>
    <x v="9"/>
    <d v="2021-09-22T00:00:00"/>
    <d v="2021-09-22T00:00:00"/>
    <n v="3.2387000000000001"/>
    <n v="0.12700784313725491"/>
    <n v="1.2769999999999999"/>
    <n v="9.9457982096519126E-2"/>
  </r>
  <r>
    <x v="1"/>
    <x v="9"/>
    <d v="2021-09-21T00:00:00"/>
    <d v="2021-09-21T00:00:00"/>
    <n v="3.1103000000000001"/>
    <n v="0.12197254901960784"/>
    <n v="1.2815000000000001"/>
    <n v="9.5179515426927694E-2"/>
  </r>
  <r>
    <x v="1"/>
    <x v="9"/>
    <d v="2021-09-20T00:00:00"/>
    <d v="2021-09-20T00:00:00"/>
    <n v="3.0162"/>
    <n v="0.11828235294117646"/>
    <n v="1.2825"/>
    <n v="9.2227955509689249E-2"/>
  </r>
  <r>
    <x v="1"/>
    <x v="9"/>
    <d v="2021-09-19T00:00:00"/>
    <d v="2021-09-19T00:00:00"/>
    <n v="3.5022000000000002"/>
    <n v="0.13734117647058824"/>
    <n v="1.2766"/>
    <n v="0.10758356295675094"/>
  </r>
  <r>
    <x v="1"/>
    <x v="9"/>
    <d v="2021-09-18T00:00:00"/>
    <d v="2021-09-18T00:00:00"/>
    <n v="3.6949999999999998"/>
    <n v="0.14490196078431372"/>
    <n v="1.2766"/>
    <n v="0.11350615759385377"/>
  </r>
  <r>
    <x v="1"/>
    <x v="9"/>
    <d v="2021-09-17T00:00:00"/>
    <d v="2021-09-17T00:00:00"/>
    <n v="3.8673999999999999"/>
    <n v="0.1516627450980392"/>
    <n v="1.2766"/>
    <n v="0.11880208765317186"/>
  </r>
  <r>
    <x v="1"/>
    <x v="9"/>
    <d v="2021-09-16T00:00:00"/>
    <d v="2021-09-16T00:00:00"/>
    <n v="3.9832000000000001"/>
    <n v="0.15620392156862745"/>
    <n v="1.2681"/>
    <n v="0.12317949812209404"/>
  </r>
  <r>
    <x v="1"/>
    <x v="9"/>
    <d v="2021-09-15T00:00:00"/>
    <d v="2021-09-15T00:00:00"/>
    <n v="3.9426999999999999"/>
    <n v="0.15461568627450981"/>
    <n v="1.2633000000000001"/>
    <n v="0.12239031605676387"/>
  </r>
  <r>
    <x v="1"/>
    <x v="9"/>
    <d v="2021-09-14T00:00:00"/>
    <d v="2021-09-14T00:00:00"/>
    <n v="3.9531999999999998"/>
    <n v="0.15502745098039214"/>
    <n v="1.2693000000000001"/>
    <n v="0.12213617819301358"/>
  </r>
  <r>
    <x v="1"/>
    <x v="9"/>
    <d v="2021-09-13T00:00:00"/>
    <d v="2021-09-13T00:00:00"/>
    <n v="3.8347000000000002"/>
    <n v="0.15038039215686275"/>
    <n v="1.2650999999999999"/>
    <n v="0.11886838365098629"/>
  </r>
  <r>
    <x v="1"/>
    <x v="9"/>
    <d v="2021-09-12T00:00:00"/>
    <d v="2021-09-12T00:00:00"/>
    <n v="3.6448"/>
    <n v="0.14293333333333333"/>
    <n v="1.2688999999999999"/>
    <n v="0.11264349699214543"/>
  </r>
  <r>
    <x v="1"/>
    <x v="9"/>
    <d v="2021-09-11T00:00:00"/>
    <d v="2021-09-11T00:00:00"/>
    <n v="3.6320999999999999"/>
    <n v="0.14243529411764705"/>
    <n v="1.2688999999999999"/>
    <n v="0.1122510001715242"/>
  </r>
  <r>
    <x v="1"/>
    <x v="9"/>
    <d v="2021-09-10T00:00:00"/>
    <d v="2021-09-10T00:00:00"/>
    <n v="3.6383999999999999"/>
    <n v="0.14268235294117645"/>
    <n v="1.2688999999999999"/>
    <n v="0.1124457033187615"/>
  </r>
  <r>
    <x v="1"/>
    <x v="9"/>
    <d v="2021-09-09T00:00:00"/>
    <d v="2021-09-09T00:00:00"/>
    <n v="3.6227999999999998"/>
    <n v="0.14207058823529412"/>
    <n v="1.2662"/>
    <n v="0.11220232841201556"/>
  </r>
  <r>
    <x v="1"/>
    <x v="9"/>
    <d v="2021-09-08T00:00:00"/>
    <d v="2021-09-08T00:00:00"/>
    <n v="3.5282"/>
    <n v="0.13836078431372548"/>
    <n v="1.2688999999999999"/>
    <n v="0.10903994350518204"/>
  </r>
  <r>
    <x v="1"/>
    <x v="9"/>
    <d v="2021-09-07T00:00:00"/>
    <d v="2021-09-07T00:00:00"/>
    <n v="3.4809000000000001"/>
    <n v="0.13650588235294117"/>
    <n v="1.2646999999999999"/>
    <n v="0.10793538574598022"/>
  </r>
  <r>
    <x v="1"/>
    <x v="9"/>
    <d v="2021-09-06T00:00:00"/>
    <d v="2021-09-06T00:00:00"/>
    <n v="3.4253999999999998"/>
    <n v="0.13432941176470586"/>
    <n v="1.2537"/>
    <n v="0.10714637613839503"/>
  </r>
  <r>
    <x v="1"/>
    <x v="9"/>
    <d v="2021-09-05T00:00:00"/>
    <d v="2021-09-05T00:00:00"/>
    <n v="3.4146000000000001"/>
    <n v="0.13390588235294118"/>
    <n v="1.2525999999999999"/>
    <n v="0.10690234899644036"/>
  </r>
  <r>
    <x v="1"/>
    <x v="9"/>
    <d v="2021-09-04T00:00:00"/>
    <d v="2021-09-04T00:00:00"/>
    <n v="3.4224999999999999"/>
    <n v="0.1342156862745098"/>
    <n v="1.2525999999999999"/>
    <n v="0.10714967769001263"/>
  </r>
  <r>
    <x v="1"/>
    <x v="9"/>
    <d v="2021-09-03T00:00:00"/>
    <d v="2021-09-03T00:00:00"/>
    <n v="3.3774000000000002"/>
    <n v="0.13244705882352942"/>
    <n v="1.2525999999999999"/>
    <n v="0.10573771261658105"/>
  </r>
  <r>
    <x v="1"/>
    <x v="9"/>
    <d v="2021-09-02T00:00:00"/>
    <d v="2021-09-02T00:00:00"/>
    <n v="3.1703000000000001"/>
    <n v="0.12432549019607844"/>
    <n v="1.2551000000000001"/>
    <n v="9.9056242686701004E-2"/>
  </r>
  <r>
    <x v="1"/>
    <x v="9"/>
    <d v="2021-09-01T00:00:00"/>
    <d v="2021-09-01T00:00:00"/>
    <n v="3.0097"/>
    <n v="0.11802745098039216"/>
    <n v="1.2616000000000001"/>
    <n v="9.3553781690228405E-2"/>
  </r>
  <r>
    <x v="1"/>
    <x v="9"/>
    <d v="2021-08-31T00:00:00"/>
    <d v="2021-08-31T00:00:00"/>
    <n v="3.2157"/>
    <n v="0.12610588235294118"/>
    <n v="1.2614000000000001"/>
    <n v="9.997295255505087E-2"/>
  </r>
  <r>
    <x v="1"/>
    <x v="9"/>
    <d v="2021-08-30T00:00:00"/>
    <d v="2021-08-30T00:00:00"/>
    <n v="3.2706"/>
    <n v="0.12825882352941176"/>
    <n v="1.2601"/>
    <n v="0.10178463894088705"/>
  </r>
  <r>
    <x v="1"/>
    <x v="9"/>
    <d v="2021-08-29T00:00:00"/>
    <d v="2021-08-29T00:00:00"/>
    <n v="3.2924000000000002"/>
    <n v="0.12911372549019609"/>
    <n v="1.2625999999999999"/>
    <n v="0.1022601976003454"/>
  </r>
  <r>
    <x v="1"/>
    <x v="9"/>
    <d v="2021-08-28T00:00:00"/>
    <d v="2021-08-28T00:00:00"/>
    <n v="3.2964000000000002"/>
    <n v="0.12927058823529414"/>
    <n v="1.2625999999999999"/>
    <n v="0.10238443547861091"/>
  </r>
  <r>
    <x v="1"/>
    <x v="9"/>
    <d v="2021-08-27T00:00:00"/>
    <d v="2021-08-27T00:00:00"/>
    <n v="3.3675999999999999"/>
    <n v="0.13206274509803922"/>
    <n v="1.2625999999999999"/>
    <n v="0.10459586971173708"/>
  </r>
  <r>
    <x v="1"/>
    <x v="9"/>
    <d v="2021-08-26T00:00:00"/>
    <d v="2021-08-26T00:00:00"/>
    <n v="3.5041000000000002"/>
    <n v="0.13741568627450981"/>
    <n v="1.2682"/>
    <n v="0.10835490165156111"/>
  </r>
  <r>
    <x v="1"/>
    <x v="9"/>
    <d v="2021-08-25T00:00:00"/>
    <d v="2021-08-25T00:00:00"/>
    <n v="3.3014999999999999"/>
    <n v="0.12947058823529412"/>
    <n v="1.2588999999999999"/>
    <n v="0.10284421974366044"/>
  </r>
  <r>
    <x v="1"/>
    <x v="9"/>
    <d v="2021-08-24T00:00:00"/>
    <d v="2021-08-24T00:00:00"/>
    <n v="3.0493999999999999"/>
    <n v="0.11958431372549019"/>
    <n v="1.2588999999999999"/>
    <n v="9.4991114246953848E-2"/>
  </r>
  <r>
    <x v="1"/>
    <x v="9"/>
    <d v="2021-08-23T00:00:00"/>
    <d v="2021-08-23T00:00:00"/>
    <n v="2.6886999999999999"/>
    <n v="0.1054392156862745"/>
    <n v="1.2645"/>
    <n v="8.3384116794206806E-2"/>
  </r>
  <r>
    <x v="1"/>
    <x v="10"/>
    <d v="2021-08-22T00:00:00"/>
    <d v="2021-08-22T00:00:00"/>
    <n v="2.4060999999999999"/>
    <n v="9.4356862745098039E-2"/>
    <n v="1.2821"/>
    <n v="7.3595556310036683E-2"/>
  </r>
  <r>
    <x v="1"/>
    <x v="10"/>
    <d v="2021-08-21T00:00:00"/>
    <d v="2021-08-21T00:00:00"/>
    <n v="2.3921000000000001"/>
    <n v="9.3807843137254904E-2"/>
    <n v="1.2821"/>
    <n v="7.3167337288241874E-2"/>
  </r>
  <r>
    <x v="1"/>
    <x v="10"/>
    <d v="2021-08-20T00:00:00"/>
    <d v="2021-08-20T00:00:00"/>
    <n v="2.4125000000000001"/>
    <n v="9.4607843137254899E-2"/>
    <n v="1.2821"/>
    <n v="7.3791313577142886E-2"/>
  </r>
  <r>
    <x v="1"/>
    <x v="10"/>
    <d v="2021-08-19T00:00:00"/>
    <d v="2021-08-19T00:00:00"/>
    <n v="2.8298999999999999"/>
    <n v="0.11097647058823529"/>
    <n v="1.2826"/>
    <n v="8.6524614523807331E-2"/>
  </r>
  <r>
    <x v="1"/>
    <x v="10"/>
    <d v="2021-08-18T00:00:00"/>
    <d v="2021-08-18T00:00:00"/>
    <n v="3.0036999999999998"/>
    <n v="0.11779215686274509"/>
    <n v="1.2655000000000001"/>
    <n v="9.3079539204065656E-2"/>
  </r>
  <r>
    <x v="1"/>
    <x v="10"/>
    <d v="2021-08-17T00:00:00"/>
    <d v="2021-08-17T00:00:00"/>
    <n v="2.9401000000000002"/>
    <n v="0.11529803921568628"/>
    <n v="1.2629999999999999"/>
    <n v="9.1289025507273386E-2"/>
  </r>
  <r>
    <x v="1"/>
    <x v="10"/>
    <d v="2021-08-16T00:00:00"/>
    <d v="2021-08-16T00:00:00"/>
    <n v="2.9643000000000002"/>
    <n v="0.11624705882352941"/>
    <n v="1.2572000000000001"/>
    <n v="9.2465048380153833E-2"/>
  </r>
  <r>
    <x v="1"/>
    <x v="10"/>
    <d v="2021-08-15T00:00:00"/>
    <d v="2021-08-15T00:00:00"/>
    <n v="2.9769000000000001"/>
    <n v="0.11674117647058824"/>
    <n v="1.2513000000000001"/>
    <n v="9.3295913426507018E-2"/>
  </r>
  <r>
    <x v="1"/>
    <x v="10"/>
    <d v="2021-08-14T00:00:00"/>
    <d v="2021-08-14T00:00:00"/>
    <n v="3.0914000000000001"/>
    <n v="0.12123137254901961"/>
    <n v="1.2513000000000001"/>
    <n v="9.6884338327355241E-2"/>
  </r>
  <r>
    <x v="1"/>
    <x v="10"/>
    <d v="2021-08-13T00:00:00"/>
    <d v="2021-08-13T00:00:00"/>
    <n v="3.0849000000000002"/>
    <n v="0.1209764705882353"/>
    <n v="1.2513000000000001"/>
    <n v="9.6680628616826733E-2"/>
  </r>
  <r>
    <x v="1"/>
    <x v="10"/>
    <d v="2021-08-12T00:00:00"/>
    <d v="2021-08-12T00:00:00"/>
    <n v="2.7664"/>
    <n v="0.10848627450980391"/>
    <n v="1.2524999999999999"/>
    <n v="8.6615788031779578E-2"/>
  </r>
  <r>
    <x v="1"/>
    <x v="10"/>
    <d v="2021-08-11T00:00:00"/>
    <d v="2021-08-11T00:00:00"/>
    <n v="2.4514"/>
    <n v="9.6133333333333335E-2"/>
    <n v="1.2505999999999999"/>
    <n v="7.6869769177461494E-2"/>
  </r>
  <r>
    <x v="1"/>
    <x v="10"/>
    <d v="2021-08-10T00:00:00"/>
    <d v="2021-08-10T00:00:00"/>
    <n v="2.4108000000000001"/>
    <n v="9.454117647058824E-2"/>
    <n v="1.2519"/>
    <n v="7.5518153583024397E-2"/>
  </r>
  <r>
    <x v="1"/>
    <x v="10"/>
    <d v="2021-08-09T00:00:00"/>
    <d v="2021-08-09T00:00:00"/>
    <n v="3.0687000000000002"/>
    <n v="0.12034117647058824"/>
    <n v="1.2574000000000001"/>
    <n v="9.5706359528064444E-2"/>
  </r>
  <r>
    <x v="1"/>
    <x v="10"/>
    <d v="2021-08-08T00:00:00"/>
    <d v="2021-08-08T00:00:00"/>
    <n v="3.1282999999999999"/>
    <n v="0.12267843137254901"/>
    <n v="1.2552000000000001"/>
    <n v="9.7736162661367906E-2"/>
  </r>
  <r>
    <x v="1"/>
    <x v="10"/>
    <d v="2021-08-07T00:00:00"/>
    <d v="2021-08-07T00:00:00"/>
    <n v="3.0746000000000002"/>
    <n v="0.12057254901960786"/>
    <n v="1.2552000000000001"/>
    <n v="9.6058436121421162E-2"/>
  </r>
  <r>
    <x v="1"/>
    <x v="10"/>
    <d v="2021-08-06T00:00:00"/>
    <d v="2021-08-06T00:00:00"/>
    <n v="3.2159"/>
    <n v="0.12611372549019609"/>
    <n v="1.2552000000000001"/>
    <n v="0.10047301265949338"/>
  </r>
  <r>
    <x v="1"/>
    <x v="10"/>
    <d v="2021-08-05T00:00:00"/>
    <d v="2021-08-05T00:00:00"/>
    <n v="3.2616000000000001"/>
    <n v="0.12790588235294117"/>
    <n v="1.2506999999999999"/>
    <n v="0.10226743611812679"/>
  </r>
  <r>
    <x v="1"/>
    <x v="10"/>
    <d v="2021-08-04T00:00:00"/>
    <d v="2021-08-04T00:00:00"/>
    <n v="3.3043999999999998"/>
    <n v="0.12958431372549017"/>
    <n v="1.2534000000000001"/>
    <n v="0.10338624040648649"/>
  </r>
  <r>
    <x v="1"/>
    <x v="10"/>
    <d v="2021-08-03T00:00:00"/>
    <d v="2021-08-03T00:00:00"/>
    <n v="3.2551999999999999"/>
    <n v="0.1276549019607843"/>
    <n v="1.2536"/>
    <n v="0.10183064929864734"/>
  </r>
  <r>
    <x v="1"/>
    <x v="10"/>
    <d v="2021-08-02T00:00:00"/>
    <d v="2021-08-02T00:00:00"/>
    <n v="3.4081999999999999"/>
    <n v="0.13365490196078431"/>
    <n v="1.2508999999999999"/>
    <n v="0.10684699173457855"/>
  </r>
  <r>
    <x v="1"/>
    <x v="10"/>
    <d v="2021-08-01T00:00:00"/>
    <d v="2021-08-01T00:00:00"/>
    <n v="3.3464"/>
    <n v="0.13123137254901962"/>
    <n v="1.2470000000000001"/>
    <n v="0.10523766844348004"/>
  </r>
  <r>
    <x v="1"/>
    <x v="10"/>
    <d v="2021-07-31T00:00:00"/>
    <d v="2021-07-31T00:00:00"/>
    <n v="3.4540999999999999"/>
    <n v="0.1354549019607843"/>
    <n v="1.2470000000000001"/>
    <n v="0.10862462065820713"/>
  </r>
  <r>
    <x v="1"/>
    <x v="10"/>
    <d v="2021-07-30T00:00:00"/>
    <d v="2021-07-30T00:00:00"/>
    <n v="3.4742000000000002"/>
    <n v="0.13624313725490197"/>
    <n v="1.2470000000000001"/>
    <n v="0.10925672594619243"/>
  </r>
  <r>
    <x v="1"/>
    <x v="10"/>
    <d v="2021-07-29T00:00:00"/>
    <d v="2021-07-29T00:00:00"/>
    <n v="3.4834000000000001"/>
    <n v="0.13660392156862744"/>
    <n v="1.2444"/>
    <n v="0.10977492893653765"/>
  </r>
  <r>
    <x v="1"/>
    <x v="10"/>
    <d v="2021-07-28T00:00:00"/>
    <d v="2021-07-28T00:00:00"/>
    <n v="3.4361000000000002"/>
    <n v="0.13474901960784313"/>
    <n v="1.2526999999999999"/>
    <n v="0.10756687124438664"/>
  </r>
  <r>
    <x v="1"/>
    <x v="10"/>
    <d v="2021-07-27T00:00:00"/>
    <d v="2021-07-27T00:00:00"/>
    <n v="3.5145"/>
    <n v="0.13782352941176471"/>
    <n v="1.26"/>
    <n v="0.10938375350140056"/>
  </r>
  <r>
    <x v="1"/>
    <x v="10"/>
    <d v="2021-07-26T00:00:00"/>
    <d v="2021-07-26T00:00:00"/>
    <n v="3.5928"/>
    <n v="0.14089411764705884"/>
    <n v="1.254"/>
    <n v="0.11235575569940896"/>
  </r>
  <r>
    <x v="1"/>
    <x v="10"/>
    <d v="2021-07-25T00:00:00"/>
    <d v="2021-07-25T00:00:00"/>
    <n v="3.5548999999999999"/>
    <n v="0.13940784313725491"/>
    <n v="1.2561"/>
    <n v="0.11098466932350522"/>
  </r>
  <r>
    <x v="1"/>
    <x v="10"/>
    <d v="2021-07-24T00:00:00"/>
    <d v="2021-07-24T00:00:00"/>
    <n v="3.5598000000000001"/>
    <n v="0.1396"/>
    <n v="1.2561"/>
    <n v="0.11113764827641112"/>
  </r>
  <r>
    <x v="1"/>
    <x v="10"/>
    <d v="2021-07-23T00:00:00"/>
    <d v="2021-07-23T00:00:00"/>
    <n v="3.5638999999999998"/>
    <n v="0.13976078431372549"/>
    <n v="1.2561"/>
    <n v="0.11126565107374053"/>
  </r>
  <r>
    <x v="1"/>
    <x v="11"/>
    <d v="2021-07-22T00:00:00"/>
    <d v="2021-07-22T00:00:00"/>
    <n v="3.4946000000000002"/>
    <n v="0.13704313725490197"/>
    <n v="1.2564"/>
    <n v="0.10907604047668097"/>
  </r>
  <r>
    <x v="1"/>
    <x v="11"/>
    <d v="2021-07-21T00:00:00"/>
    <d v="2021-07-21T00:00:00"/>
    <n v="3.4826999999999999"/>
    <n v="0.1365764705882353"/>
    <n v="1.2552000000000001"/>
    <n v="0.1088085329734188"/>
  </r>
  <r>
    <x v="1"/>
    <x v="11"/>
    <d v="2021-07-20T00:00:00"/>
    <d v="2021-07-20T00:00:00"/>
    <n v="3.4670000000000001"/>
    <n v="0.13596078431372549"/>
    <n v="1.2677"/>
    <n v="0.10724996790543936"/>
  </r>
  <r>
    <x v="1"/>
    <x v="11"/>
    <d v="2021-07-19T00:00:00"/>
    <d v="2021-07-19T00:00:00"/>
    <n v="3.4397000000000002"/>
    <n v="0.13489019607843139"/>
    <n v="1.2747999999999999"/>
    <n v="0.1058128303094065"/>
  </r>
  <r>
    <x v="1"/>
    <x v="11"/>
    <d v="2021-07-18T00:00:00"/>
    <d v="2021-07-18T00:00:00"/>
    <n v="3.3953000000000002"/>
    <n v="0.13314901960784314"/>
    <n v="1.2611000000000001"/>
    <n v="0.10558165062869172"/>
  </r>
  <r>
    <x v="1"/>
    <x v="11"/>
    <d v="2021-07-17T00:00:00"/>
    <d v="2021-07-17T00:00:00"/>
    <n v="3.3801999999999999"/>
    <n v="0.13255686274509804"/>
    <n v="1.2611000000000001"/>
    <n v="0.10511209479430499"/>
  </r>
  <r>
    <x v="1"/>
    <x v="11"/>
    <d v="2021-07-16T00:00:00"/>
    <d v="2021-07-16T00:00:00"/>
    <n v="3.3801000000000001"/>
    <n v="0.1325529411764706"/>
    <n v="1.2611000000000001"/>
    <n v="0.10510898515301767"/>
  </r>
  <r>
    <x v="1"/>
    <x v="11"/>
    <d v="2021-07-15T00:00:00"/>
    <d v="2021-07-15T00:00:00"/>
    <n v="3.4054000000000002"/>
    <n v="0.13354509803921569"/>
    <n v="1.2592000000000001"/>
    <n v="0.10605550987866556"/>
  </r>
  <r>
    <x v="1"/>
    <x v="11"/>
    <d v="2021-07-14T00:00:00"/>
    <d v="2021-07-14T00:00:00"/>
    <n v="3.4156"/>
    <n v="0.1339450980392157"/>
    <n v="1.2505999999999999"/>
    <n v="0.10710466819064106"/>
  </r>
  <r>
    <x v="1"/>
    <x v="11"/>
    <d v="2021-07-13T00:00:00"/>
    <d v="2021-07-13T00:00:00"/>
    <n v="3.4098999999999999"/>
    <n v="0.13372156862745097"/>
    <n v="1.2509999999999999"/>
    <n v="0.10689174150875377"/>
  </r>
  <r>
    <x v="1"/>
    <x v="11"/>
    <d v="2021-07-12T00:00:00"/>
    <d v="2021-07-12T00:00:00"/>
    <n v="3.3736999999999999"/>
    <n v="0.13230196078431372"/>
    <n v="1.2451000000000001"/>
    <n v="0.10625810038094427"/>
  </r>
  <r>
    <x v="1"/>
    <x v="11"/>
    <d v="2021-07-11T00:00:00"/>
    <d v="2021-07-11T00:00:00"/>
    <n v="3.3706999999999998"/>
    <n v="0.13218431372549019"/>
    <n v="1.2445999999999999"/>
    <n v="0.106206262032372"/>
  </r>
  <r>
    <x v="1"/>
    <x v="11"/>
    <d v="2021-07-10T00:00:00"/>
    <d v="2021-07-10T00:00:00"/>
    <n v="3.3673000000000002"/>
    <n v="0.13205098039215687"/>
    <n v="1.2445999999999999"/>
    <n v="0.1060991325664124"/>
  </r>
  <r>
    <x v="1"/>
    <x v="11"/>
    <d v="2021-07-09T00:00:00"/>
    <d v="2021-07-09T00:00:00"/>
    <n v="3.3828"/>
    <n v="0.13265882352941177"/>
    <n v="1.2445999999999999"/>
    <n v="0.10658751689652241"/>
  </r>
  <r>
    <x v="1"/>
    <x v="11"/>
    <d v="2021-07-08T00:00:00"/>
    <d v="2021-07-08T00:00:00"/>
    <n v="3.3416999999999999"/>
    <n v="0.13104705882352941"/>
    <n v="1.2532000000000001"/>
    <n v="0.10456994799196409"/>
  </r>
  <r>
    <x v="1"/>
    <x v="11"/>
    <d v="2021-07-07T00:00:00"/>
    <d v="2021-07-07T00:00:00"/>
    <n v="3.3043999999999998"/>
    <n v="0.12958431372549017"/>
    <n v="1.2477"/>
    <n v="0.10385855071370535"/>
  </r>
  <r>
    <x v="1"/>
    <x v="11"/>
    <d v="2021-07-06T00:00:00"/>
    <d v="2021-07-06T00:00:00"/>
    <n v="3.3229000000000002"/>
    <n v="0.13030980392156863"/>
    <n v="1.2462"/>
    <n v="0.10456572293497723"/>
  </r>
  <r>
    <x v="1"/>
    <x v="11"/>
    <d v="2021-07-05T00:00:00"/>
    <d v="2021-07-05T00:00:00"/>
    <n v="3.3527999999999998"/>
    <n v="0.13148235294117647"/>
    <n v="1.2338"/>
    <n v="0.10656699055047533"/>
  </r>
  <r>
    <x v="1"/>
    <x v="11"/>
    <d v="2021-07-04T00:00:00"/>
    <d v="2021-07-04T00:00:00"/>
    <n v="3.3300999999999998"/>
    <n v="0.13059215686274508"/>
    <n v="1.2319"/>
    <n v="0.10600873192852105"/>
  </r>
  <r>
    <x v="1"/>
    <x v="11"/>
    <d v="2021-07-03T00:00:00"/>
    <d v="2021-07-03T00:00:00"/>
    <n v="3.3698999999999999"/>
    <n v="0.13215294117647058"/>
    <n v="1.2319"/>
    <n v="0.10727570515177416"/>
  </r>
  <r>
    <x v="1"/>
    <x v="11"/>
    <d v="2021-07-02T00:00:00"/>
    <d v="2021-07-02T00:00:00"/>
    <n v="3.3601999999999999"/>
    <n v="0.13177254901960783"/>
    <n v="1.2319"/>
    <n v="0.1069669202204788"/>
  </r>
  <r>
    <x v="1"/>
    <x v="11"/>
    <d v="2021-07-01T00:00:00"/>
    <d v="2021-07-01T00:00:00"/>
    <n v="3.29"/>
    <n v="0.12901960784313726"/>
    <n v="1.2436"/>
    <n v="0.10374687025019079"/>
  </r>
  <r>
    <x v="1"/>
    <x v="11"/>
    <d v="2021-06-30T00:00:00"/>
    <d v="2021-06-30T00:00:00"/>
    <n v="3.4146999999999998"/>
    <n v="0.13390980392156862"/>
    <n v="1.2394000000000001"/>
    <n v="0.1080440567383965"/>
  </r>
  <r>
    <x v="1"/>
    <x v="11"/>
    <d v="2021-06-29T00:00:00"/>
    <d v="2021-06-29T00:00:00"/>
    <n v="3.4994999999999998"/>
    <n v="0.13723529411764704"/>
    <n v="1.2401"/>
    <n v="0.1106646997158673"/>
  </r>
  <r>
    <x v="1"/>
    <x v="11"/>
    <d v="2021-06-28T00:00:00"/>
    <d v="2021-06-28T00:00:00"/>
    <n v="3.4704000000000002"/>
    <n v="0.13609411764705884"/>
    <n v="1.2335"/>
    <n v="0.11033167219056249"/>
  </r>
  <r>
    <x v="1"/>
    <x v="11"/>
    <d v="2021-06-27T00:00:00"/>
    <d v="2021-06-27T00:00:00"/>
    <n v="3.1065"/>
    <n v="0.12182352941176471"/>
    <n v="1.2294"/>
    <n v="9.909185733834773E-2"/>
  </r>
  <r>
    <x v="1"/>
    <x v="11"/>
    <d v="2021-06-26T00:00:00"/>
    <d v="2021-06-26T00:00:00"/>
    <n v="3.0668000000000002"/>
    <n v="0.12026666666666667"/>
    <n v="1.2294"/>
    <n v="9.7825497532671765E-2"/>
  </r>
  <r>
    <x v="1"/>
    <x v="11"/>
    <d v="2021-06-25T00:00:00"/>
    <d v="2021-06-25T00:00:00"/>
    <n v="3.0577999999999999"/>
    <n v="0.11991372549019608"/>
    <n v="1.2294"/>
    <n v="9.7538413445742697E-2"/>
  </r>
  <r>
    <x v="1"/>
    <x v="11"/>
    <d v="2021-06-24T00:00:00"/>
    <d v="2021-06-24T00:00:00"/>
    <n v="3.0173000000000001"/>
    <n v="0.11832549019607844"/>
    <n v="1.2322"/>
    <n v="9.6027828433759482E-2"/>
  </r>
  <r>
    <x v="1"/>
    <x v="11"/>
    <d v="2021-06-23T00:00:00"/>
    <d v="2021-06-23T00:00:00"/>
    <n v="3.0051000000000001"/>
    <n v="0.11784705882352942"/>
    <n v="1.2304999999999999"/>
    <n v="9.577168535028803E-2"/>
  </r>
  <r>
    <x v="1"/>
    <x v="11"/>
    <d v="2021-06-22T00:00:00"/>
    <d v="2021-06-22T00:00:00"/>
    <n v="2.9921000000000002"/>
    <n v="0.11733725490196079"/>
    <n v="1.2304999999999999"/>
    <n v="9.5357379034506945E-2"/>
  </r>
  <r>
    <x v="1"/>
    <x v="0"/>
    <d v="2021-06-21T00:00:00"/>
    <d v="2021-06-21T00:00:00"/>
    <n v="2.9373"/>
    <n v="0.11518823529411765"/>
    <n v="1.2359"/>
    <n v="9.3201905731950516E-2"/>
  </r>
  <r>
    <x v="1"/>
    <x v="0"/>
    <d v="2021-06-20T00:00:00"/>
    <d v="2021-06-20T00:00:00"/>
    <n v="2.9676999999999998"/>
    <n v="0.11638039215686273"/>
    <n v="1.2462"/>
    <n v="9.3388213895733221E-2"/>
  </r>
  <r>
    <x v="1"/>
    <x v="0"/>
    <d v="2021-06-19T00:00:00"/>
    <d v="2021-06-19T00:00:00"/>
    <n v="2.9683000000000002"/>
    <n v="0.11640392156862746"/>
    <n v="1.2462"/>
    <n v="9.3407094823164394E-2"/>
  </r>
  <r>
    <x v="1"/>
    <x v="0"/>
    <d v="2021-06-18T00:00:00"/>
    <d v="2021-06-18T00:00:00"/>
    <n v="2.9693999999999998"/>
    <n v="0.1164470588235294"/>
    <n v="1.2462"/>
    <n v="9.3441709856788166E-2"/>
  </r>
  <r>
    <x v="1"/>
    <x v="0"/>
    <d v="2021-06-17T00:00:00"/>
    <d v="2021-06-17T00:00:00"/>
    <n v="2.9725999999999999"/>
    <n v="0.11657254901960784"/>
    <n v="1.2361"/>
    <n v="9.4306730053885485E-2"/>
  </r>
  <r>
    <x v="1"/>
    <x v="0"/>
    <d v="2021-06-16T00:00:00"/>
    <d v="2021-06-16T00:00:00"/>
    <n v="2.9870999999999999"/>
    <n v="0.11714117647058823"/>
    <n v="1.2276"/>
    <n v="9.542291990109826E-2"/>
  </r>
  <r>
    <x v="1"/>
    <x v="0"/>
    <d v="2021-06-15T00:00:00"/>
    <d v="2021-06-15T00:00:00"/>
    <n v="3.0207999999999999"/>
    <n v="0.11846274509803921"/>
    <n v="1.218"/>
    <n v="9.7260053446666023E-2"/>
  </r>
  <r>
    <x v="1"/>
    <x v="0"/>
    <d v="2021-06-14T00:00:00"/>
    <d v="2021-06-14T00:00:00"/>
    <n v="3.0154000000000001"/>
    <n v="0.11825098039215687"/>
    <n v="1.2141"/>
    <n v="9.7398056496299207E-2"/>
  </r>
  <r>
    <x v="1"/>
    <x v="0"/>
    <d v="2021-06-13T00:00:00"/>
    <d v="2021-06-13T00:00:00"/>
    <n v="2.9859"/>
    <n v="0.11709411764705882"/>
    <n v="1.2155"/>
    <n v="9.633411571127834E-2"/>
  </r>
  <r>
    <x v="1"/>
    <x v="0"/>
    <d v="2021-06-12T00:00:00"/>
    <d v="2021-06-12T00:00:00"/>
    <n v="2.9836"/>
    <n v="0.11700392156862745"/>
    <n v="1.2155"/>
    <n v="9.625991079278276E-2"/>
  </r>
  <r>
    <x v="1"/>
    <x v="0"/>
    <d v="2021-06-11T00:00:00"/>
    <d v="2021-06-11T00:00:00"/>
    <n v="2.9779"/>
    <n v="0.11678039215686274"/>
    <n v="1.2155"/>
    <n v="9.6076011646945902E-2"/>
  </r>
  <r>
    <x v="1"/>
    <x v="0"/>
    <d v="2021-06-10T00:00:00"/>
    <d v="2021-06-10T00:00:00"/>
    <n v="2.9411"/>
    <n v="0.11533725490196078"/>
    <n v="1.2094"/>
    <n v="9.5367334961105332E-2"/>
  </r>
  <r>
    <x v="1"/>
    <x v="0"/>
    <d v="2021-06-09T00:00:00"/>
    <d v="2021-06-09T00:00:00"/>
    <n v="2.9316"/>
    <n v="0.11496470588235294"/>
    <n v="1.2109000000000001"/>
    <n v="9.4941535950411216E-2"/>
  </r>
  <r>
    <x v="1"/>
    <x v="0"/>
    <d v="2021-06-08T00:00:00"/>
    <d v="2021-06-08T00:00:00"/>
    <n v="2.9352"/>
    <n v="0.11510588235294118"/>
    <n v="1.2110000000000001"/>
    <n v="9.5050274445038135E-2"/>
  </r>
  <r>
    <x v="1"/>
    <x v="0"/>
    <d v="2021-06-07T00:00:00"/>
    <d v="2021-06-07T00:00:00"/>
    <n v="2.8946999999999998"/>
    <n v="0.11351764705882353"/>
    <n v="1.2079"/>
    <n v="9.3979341881632192E-2"/>
  </r>
  <r>
    <x v="1"/>
    <x v="0"/>
    <d v="2021-06-06T00:00:00"/>
    <d v="2021-06-06T00:00:00"/>
    <n v="2.8940000000000001"/>
    <n v="0.11349019607843137"/>
    <n v="1.2079"/>
    <n v="9.3956615678807337E-2"/>
  </r>
  <r>
    <x v="1"/>
    <x v="0"/>
    <d v="2021-06-05T00:00:00"/>
    <d v="2021-06-05T00:00:00"/>
    <n v="2.8925000000000001"/>
    <n v="0.11343137254901961"/>
    <n v="1.2079"/>
    <n v="9.3907916672754041E-2"/>
  </r>
  <r>
    <x v="1"/>
    <x v="0"/>
    <d v="2021-06-04T00:00:00"/>
    <d v="2021-06-04T00:00:00"/>
    <n v="2.9003999999999999"/>
    <n v="0.11374117647058823"/>
    <n v="1.2079"/>
    <n v="9.4164398104634686E-2"/>
  </r>
  <r>
    <x v="1"/>
    <x v="0"/>
    <d v="2021-06-03T00:00:00"/>
    <d v="2021-06-03T00:00:00"/>
    <n v="2.9207000000000001"/>
    <n v="0.11453725490196079"/>
    <n v="1.2101999999999999"/>
    <n v="9.4643244837184587E-2"/>
  </r>
  <r>
    <x v="1"/>
    <x v="0"/>
    <d v="2021-06-02T00:00:00"/>
    <d v="2021-06-02T00:00:00"/>
    <n v="2.9312"/>
    <n v="0.11494901960784314"/>
    <n v="1.2032"/>
    <n v="9.5536086775135587E-2"/>
  </r>
  <r>
    <x v="1"/>
    <x v="0"/>
    <d v="2021-06-01T00:00:00"/>
    <d v="2021-06-01T00:00:00"/>
    <n v="2.9192"/>
    <n v="0.11447843137254902"/>
    <n v="1.2070000000000001"/>
    <n v="9.4845427814870764E-2"/>
  </r>
  <r>
    <x v="1"/>
    <x v="0"/>
    <d v="2021-05-31T00:00:00"/>
    <d v="2021-05-31T00:00:00"/>
    <n v="2.8159999999999998"/>
    <n v="0.11043137254901961"/>
    <n v="1.2061999999999999"/>
    <n v="9.1553119340921585E-2"/>
  </r>
  <r>
    <x v="1"/>
    <x v="0"/>
    <d v="2021-05-30T00:00:00"/>
    <d v="2021-05-30T00:00:00"/>
    <n v="2.8052000000000001"/>
    <n v="0.11000784313725491"/>
    <n v="1.2068000000000001"/>
    <n v="9.1156648274158855E-2"/>
  </r>
  <r>
    <x v="1"/>
    <x v="0"/>
    <d v="2021-05-29T00:00:00"/>
    <d v="2021-05-29T00:00:00"/>
    <n v="2.802"/>
    <n v="0.10988235294117647"/>
    <n v="1.2068000000000001"/>
    <n v="9.1052662364249637E-2"/>
  </r>
  <r>
    <x v="1"/>
    <x v="0"/>
    <d v="2021-05-28T00:00:00"/>
    <d v="2021-05-28T00:00:00"/>
    <n v="2.8006000000000002"/>
    <n v="0.10982745098039216"/>
    <n v="1.2068000000000001"/>
    <n v="9.1007168528664362E-2"/>
  </r>
  <r>
    <x v="1"/>
    <x v="0"/>
    <d v="2021-05-27T00:00:00"/>
    <d v="2021-05-27T00:00:00"/>
    <n v="2.7945000000000002"/>
    <n v="0.10958823529411765"/>
    <n v="1.2063999999999999"/>
    <n v="9.0839054454673121E-2"/>
  </r>
  <r>
    <x v="1"/>
    <x v="0"/>
    <d v="2021-05-26T00:00:00"/>
    <d v="2021-05-26T00:00:00"/>
    <n v="2.8290999999999999"/>
    <n v="0.11094509803921568"/>
    <n v="1.2117"/>
    <n v="9.1561523511773282E-2"/>
  </r>
  <r>
    <x v="1"/>
    <x v="0"/>
    <d v="2021-05-25T00:00:00"/>
    <d v="2021-05-25T00:00:00"/>
    <n v="2.7989999999999999"/>
    <n v="0.10976470588235294"/>
    <n v="1.2061999999999999"/>
    <n v="9.1000419401718574E-2"/>
  </r>
  <r>
    <x v="1"/>
    <x v="0"/>
    <d v="2021-05-24T00:00:00"/>
    <d v="2021-05-24T00:00:00"/>
    <n v="2.7639"/>
    <n v="0.10838823529411765"/>
    <n v="1.2039"/>
    <n v="9.0030928892862905E-2"/>
  </r>
  <r>
    <x v="1"/>
    <x v="0"/>
    <d v="2021-05-23T00:00:00"/>
    <d v="2021-05-23T00:00:00"/>
    <n v="2.7602000000000002"/>
    <n v="0.10824313725490196"/>
    <n v="1.2065999999999999"/>
    <n v="8.9709213703714541E-2"/>
  </r>
  <r>
    <x v="1"/>
    <x v="0"/>
    <d v="2021-05-22T00:00:00"/>
    <d v="2021-05-22T00:00:00"/>
    <n v="2.7610999999999999"/>
    <n v="0.10827843137254901"/>
    <n v="1.2065999999999999"/>
    <n v="8.9738464588553807E-2"/>
  </r>
  <r>
    <x v="1"/>
    <x v="1"/>
    <d v="2021-05-21T00:00:00"/>
    <d v="2021-05-21T00:00:00"/>
    <n v="2.7887"/>
    <n v="0.10936078431372549"/>
    <n v="1.2065999999999999"/>
    <n v="9.0635491723624645E-2"/>
  </r>
  <r>
    <x v="1"/>
    <x v="1"/>
    <d v="2021-05-20T00:00:00"/>
    <d v="2021-05-20T00:00:00"/>
    <n v="2.8115999999999999"/>
    <n v="0.11025882352941176"/>
    <n v="1.2058"/>
    <n v="9.1440391051096165E-2"/>
  </r>
  <r>
    <x v="1"/>
    <x v="1"/>
    <d v="2021-05-19T00:00:00"/>
    <d v="2021-05-19T00:00:00"/>
    <n v="2.8176999999999999"/>
    <n v="0.11049803921568627"/>
    <n v="1.2131000000000001"/>
    <n v="9.1087329334503558E-2"/>
  </r>
  <r>
    <x v="1"/>
    <x v="1"/>
    <d v="2021-05-18T00:00:00"/>
    <d v="2021-05-18T00:00:00"/>
    <n v="2.8130999999999999"/>
    <n v="0.11031764705882352"/>
    <n v="1.2063999999999999"/>
    <n v="9.1443672959900135E-2"/>
  </r>
  <r>
    <x v="1"/>
    <x v="1"/>
    <d v="2021-05-17T00:00:00"/>
    <d v="2021-05-17T00:00:00"/>
    <n v="2.8397000000000001"/>
    <n v="0.11136078431372549"/>
    <n v="1.2065999999999999"/>
    <n v="9.2293041864516409E-2"/>
  </r>
  <r>
    <x v="1"/>
    <x v="1"/>
    <d v="2021-05-16T00:00:00"/>
    <d v="2021-05-16T00:00:00"/>
    <n v="2.8066"/>
    <n v="0.11006274509803922"/>
    <n v="1.2101999999999999"/>
    <n v="9.0945913979539925E-2"/>
  </r>
  <r>
    <x v="1"/>
    <x v="1"/>
    <d v="2021-05-15T00:00:00"/>
    <d v="2021-05-15T00:00:00"/>
    <n v="2.7997999999999998"/>
    <n v="0.10979607843137254"/>
    <n v="1.2101999999999999"/>
    <n v="9.0725564725973012E-2"/>
  </r>
  <r>
    <x v="1"/>
    <x v="1"/>
    <d v="2021-05-14T00:00:00"/>
    <d v="2021-05-14T00:00:00"/>
    <n v="2.8065000000000002"/>
    <n v="0.11005882352941178"/>
    <n v="1.2101999999999999"/>
    <n v="9.0942673549340422E-2"/>
  </r>
  <r>
    <x v="1"/>
    <x v="1"/>
    <d v="2021-05-13T00:00:00"/>
    <d v="2021-05-13T00:00:00"/>
    <n v="2.8050999999999999"/>
    <n v="0.11000392156862744"/>
    <n v="1.216"/>
    <n v="9.046375128998968E-2"/>
  </r>
  <r>
    <x v="1"/>
    <x v="1"/>
    <d v="2021-05-12T00:00:00"/>
    <d v="2021-05-12T00:00:00"/>
    <n v="2.7970000000000002"/>
    <n v="0.10968627450980392"/>
    <n v="1.2131000000000001"/>
    <n v="9.0418163803317048E-2"/>
  </r>
  <r>
    <x v="1"/>
    <x v="1"/>
    <d v="2021-05-11T00:00:00"/>
    <d v="2021-05-11T00:00:00"/>
    <n v="2.7685"/>
    <n v="0.10856862745098039"/>
    <n v="1.2099"/>
    <n v="8.9733554385470204E-2"/>
  </r>
  <r>
    <x v="1"/>
    <x v="1"/>
    <d v="2021-05-10T00:00:00"/>
    <d v="2021-05-10T00:00:00"/>
    <n v="2.7852999999999999"/>
    <n v="0.10922745098039215"/>
    <n v="1.2097"/>
    <n v="9.0293007340987136E-2"/>
  </r>
  <r>
    <x v="1"/>
    <x v="1"/>
    <d v="2021-05-09T00:00:00"/>
    <d v="2021-05-09T00:00:00"/>
    <n v="2.7902999999999998"/>
    <n v="0.1094235294117647"/>
    <n v="1.2130000000000001"/>
    <n v="9.0209010232287459E-2"/>
  </r>
  <r>
    <x v="1"/>
    <x v="1"/>
    <d v="2021-05-08T00:00:00"/>
    <d v="2021-05-08T00:00:00"/>
    <n v="2.7879"/>
    <n v="0.10932941176470588"/>
    <n v="1.2130000000000001"/>
    <n v="9.0131419426797921E-2"/>
  </r>
  <r>
    <x v="1"/>
    <x v="1"/>
    <d v="2021-05-07T00:00:00"/>
    <d v="2021-05-07T00:00:00"/>
    <n v="2.7787999999999999"/>
    <n v="0.10897254901960785"/>
    <n v="1.2130000000000001"/>
    <n v="8.9837220955983385E-2"/>
  </r>
  <r>
    <x v="1"/>
    <x v="1"/>
    <d v="2021-05-06T00:00:00"/>
    <d v="2021-05-06T00:00:00"/>
    <n v="2.7566000000000002"/>
    <n v="0.10810196078431374"/>
    <n v="1.2148000000000001"/>
    <n v="8.8987455370689597E-2"/>
  </r>
  <r>
    <x v="1"/>
    <x v="1"/>
    <d v="2021-05-05T00:00:00"/>
    <d v="2021-05-05T00:00:00"/>
    <n v="2.7732000000000001"/>
    <n v="0.10875294117647059"/>
    <n v="1.2263999999999999"/>
    <n v="8.8676566517017774E-2"/>
  </r>
  <r>
    <x v="1"/>
    <x v="1"/>
    <d v="2021-05-04T00:00:00"/>
    <d v="2021-05-04T00:00:00"/>
    <n v="2.7641"/>
    <n v="0.10839607843137256"/>
    <n v="1.2309000000000001"/>
    <n v="8.8062457089424437E-2"/>
  </r>
  <r>
    <x v="1"/>
    <x v="1"/>
    <d v="2021-05-03T00:00:00"/>
    <d v="2021-05-03T00:00:00"/>
    <n v="2.7599"/>
    <n v="0.10823137254901961"/>
    <n v="1.2276"/>
    <n v="8.8165015109986644E-2"/>
  </r>
  <r>
    <x v="1"/>
    <x v="1"/>
    <d v="2021-05-02T00:00:00"/>
    <d v="2021-05-02T00:00:00"/>
    <n v="2.7524000000000002"/>
    <n v="0.10793725490196079"/>
    <n v="1.2289000000000001"/>
    <n v="8.7832415088258425E-2"/>
  </r>
  <r>
    <x v="1"/>
    <x v="1"/>
    <d v="2021-05-01T00:00:00"/>
    <d v="2021-05-01T00:00:00"/>
    <n v="2.6928000000000001"/>
    <n v="0.1056"/>
    <n v="1.2289000000000001"/>
    <n v="8.5930506957441602E-2"/>
  </r>
  <r>
    <x v="1"/>
    <x v="1"/>
    <d v="2021-04-30T00:00:00"/>
    <d v="2021-04-30T00:00:00"/>
    <n v="2.6151"/>
    <n v="0.10255294117647058"/>
    <n v="1.2289000000000001"/>
    <n v="8.3451005921125046E-2"/>
  </r>
  <r>
    <x v="1"/>
    <x v="1"/>
    <d v="2021-04-29T00:00:00"/>
    <d v="2021-04-29T00:00:00"/>
    <n v="2.6248"/>
    <n v="0.10293333333333334"/>
    <n v="1.2279"/>
    <n v="8.3828759128050601E-2"/>
  </r>
  <r>
    <x v="1"/>
    <x v="1"/>
    <d v="2021-04-28T00:00:00"/>
    <d v="2021-04-28T00:00:00"/>
    <n v="2.6524000000000001"/>
    <n v="0.10401568627450981"/>
    <n v="1.2312000000000001"/>
    <n v="8.4483175986443962E-2"/>
  </r>
  <r>
    <x v="1"/>
    <x v="1"/>
    <d v="2021-04-27T00:00:00"/>
    <d v="2021-04-27T00:00:00"/>
    <n v="2.6396999999999999"/>
    <n v="0.10351764705882353"/>
    <n v="1.2393000000000001"/>
    <n v="8.3529126973955883E-2"/>
  </r>
  <r>
    <x v="1"/>
    <x v="1"/>
    <d v="2021-04-26T00:00:00"/>
    <d v="2021-04-26T00:00:00"/>
    <n v="2.6052"/>
    <n v="0.10216470588235294"/>
    <n v="1.2395"/>
    <n v="8.2424127375839401E-2"/>
  </r>
  <r>
    <x v="1"/>
    <x v="1"/>
    <d v="2021-04-25T00:00:00"/>
    <d v="2021-04-25T00:00:00"/>
    <n v="2.6145"/>
    <n v="0.10252941176470588"/>
    <n v="1.2475000000000001"/>
    <n v="8.2187905222209118E-2"/>
  </r>
  <r>
    <x v="1"/>
    <x v="1"/>
    <d v="2021-04-24T00:00:00"/>
    <d v="2021-04-24T00:00:00"/>
    <n v="2.6132"/>
    <n v="0.10247843137254901"/>
    <n v="1.2475000000000001"/>
    <n v="8.2147039176391989E-2"/>
  </r>
  <r>
    <x v="1"/>
    <x v="1"/>
    <d v="2021-04-23T00:00:00"/>
    <d v="2021-04-23T00:00:00"/>
    <n v="2.6168999999999998"/>
    <n v="0.1026235294117647"/>
    <n v="1.2475000000000001"/>
    <n v="8.2263350229871496E-2"/>
  </r>
  <r>
    <x v="1"/>
    <x v="1"/>
    <d v="2021-04-22T00:00:00"/>
    <d v="2021-04-22T00:00:00"/>
    <n v="2.6190000000000002"/>
    <n v="0.10270588235294119"/>
    <n v="1.2504"/>
    <n v="8.2138421587444971E-2"/>
  </r>
  <r>
    <x v="1"/>
    <x v="1"/>
    <d v="2021-04-21T00:00:00"/>
    <d v="2021-04-21T00:00:00"/>
    <n v="2.5994999999999999"/>
    <n v="0.10194117647058823"/>
    <n v="1.2496"/>
    <n v="8.1579046471341413E-2"/>
  </r>
  <r>
    <x v="1"/>
    <x v="2"/>
    <d v="2021-04-20T00:00:00"/>
    <d v="2021-04-20T00:00:00"/>
    <n v="2.6044999999999998"/>
    <n v="0.10213725490196078"/>
    <n v="1.2606999999999999"/>
    <n v="8.1016304356278879E-2"/>
  </r>
  <r>
    <x v="1"/>
    <x v="2"/>
    <d v="2021-04-19T00:00:00"/>
    <d v="2021-04-19T00:00:00"/>
    <n v="2.5988000000000002"/>
    <n v="0.10191372549019609"/>
    <n v="1.2532000000000001"/>
    <n v="8.132279403941596E-2"/>
  </r>
  <r>
    <x v="1"/>
    <x v="2"/>
    <d v="2021-04-18T00:00:00"/>
    <d v="2021-04-18T00:00:00"/>
    <n v="2.5811999999999999"/>
    <n v="0.1012235294117647"/>
    <n v="1.2504"/>
    <n v="8.0952918595461221E-2"/>
  </r>
  <r>
    <x v="1"/>
    <x v="2"/>
    <d v="2021-04-17T00:00:00"/>
    <d v="2021-04-17T00:00:00"/>
    <n v="2.5758999999999999"/>
    <n v="0.1010156862745098"/>
    <n v="1.2504"/>
    <n v="8.0786697276479372E-2"/>
  </r>
  <r>
    <x v="1"/>
    <x v="2"/>
    <d v="2021-04-16T00:00:00"/>
    <d v="2021-04-16T00:00:00"/>
    <n v="2.5716000000000001"/>
    <n v="0.10084705882352941"/>
    <n v="1.2504"/>
    <n v="8.0651838470512965E-2"/>
  </r>
  <r>
    <x v="1"/>
    <x v="2"/>
    <d v="2021-04-15T00:00:00"/>
    <d v="2021-04-15T00:00:00"/>
    <n v="2.5621"/>
    <n v="0.10047450980392157"/>
    <n v="1.2541"/>
    <n v="8.0116824658258173E-2"/>
  </r>
  <r>
    <x v="1"/>
    <x v="2"/>
    <d v="2021-04-14T00:00:00"/>
    <d v="2021-04-14T00:00:00"/>
    <n v="2.5687000000000002"/>
    <n v="0.10073333333333334"/>
    <n v="1.252"/>
    <n v="8.0457933972310977E-2"/>
  </r>
  <r>
    <x v="1"/>
    <x v="2"/>
    <d v="2021-04-13T00:00:00"/>
    <d v="2021-04-13T00:00:00"/>
    <n v="2.5638000000000001"/>
    <n v="0.10054117647058824"/>
    <n v="1.2531000000000001"/>
    <n v="8.0233960953306385E-2"/>
  </r>
  <r>
    <x v="1"/>
    <x v="2"/>
    <d v="2021-04-12T00:00:00"/>
    <d v="2021-04-12T00:00:00"/>
    <n v="2.5528"/>
    <n v="0.10010980392156862"/>
    <n v="1.2561"/>
    <n v="7.9698912444525621E-2"/>
  </r>
  <r>
    <x v="1"/>
    <x v="2"/>
    <d v="2021-04-11T00:00:00"/>
    <d v="2021-04-11T00:00:00"/>
    <n v="2.5175000000000001"/>
    <n v="9.872549019607843E-2"/>
    <n v="1.2526999999999999"/>
    <n v="7.8810162206496712E-2"/>
  </r>
  <r>
    <x v="1"/>
    <x v="2"/>
    <d v="2021-04-10T00:00:00"/>
    <d v="2021-04-10T00:00:00"/>
    <n v="2.5085999999999999"/>
    <n v="9.8376470588235287E-2"/>
    <n v="1.2526999999999999"/>
    <n v="7.853154832620364E-2"/>
  </r>
  <r>
    <x v="1"/>
    <x v="2"/>
    <d v="2021-04-09T00:00:00"/>
    <d v="2021-04-09T00:00:00"/>
    <n v="2.4965999999999999"/>
    <n v="9.7905882352941176E-2"/>
    <n v="1.2526999999999999"/>
    <n v="7.8155889161763539E-2"/>
  </r>
  <r>
    <x v="1"/>
    <x v="2"/>
    <d v="2021-04-08T00:00:00"/>
    <d v="2021-04-08T00:00:00"/>
    <n v="2.4756999999999998"/>
    <n v="9.7086274509803908E-2"/>
    <n v="1.2562"/>
    <n v="7.7285682622037818E-2"/>
  </r>
  <r>
    <x v="1"/>
    <x v="2"/>
    <d v="2021-04-07T00:00:00"/>
    <d v="2021-04-07T00:00:00"/>
    <n v="2.4630000000000001"/>
    <n v="9.6588235294117655E-2"/>
    <n v="1.2606999999999999"/>
    <n v="7.6614765839706236E-2"/>
  </r>
  <r>
    <x v="1"/>
    <x v="2"/>
    <d v="2021-04-06T00:00:00"/>
    <d v="2021-04-06T00:00:00"/>
    <n v="2.4556"/>
    <n v="9.6298039215686276E-2"/>
    <n v="1.2563"/>
    <n v="7.6652104764535767E-2"/>
  </r>
  <r>
    <x v="1"/>
    <x v="2"/>
    <d v="2021-04-05T00:00:00"/>
    <d v="2021-04-05T00:00:00"/>
    <n v="2.4738000000000002"/>
    <n v="9.7011764705882367E-2"/>
    <n v="1.2521"/>
    <n v="7.7479246630366871E-2"/>
  </r>
  <r>
    <x v="1"/>
    <x v="2"/>
    <d v="2021-04-04T00:00:00"/>
    <d v="2021-04-04T00:00:00"/>
    <n v="2.5143"/>
    <n v="9.8599999999999993E-2"/>
    <n v="1.2573000000000001"/>
    <n v="7.8422015429889441E-2"/>
  </r>
  <r>
    <x v="1"/>
    <x v="2"/>
    <d v="2021-04-03T00:00:00"/>
    <d v="2021-04-03T00:00:00"/>
    <n v="2.4411999999999998"/>
    <n v="9.5733333333333323E-2"/>
    <n v="1.2573000000000001"/>
    <n v="7.6141997401839911E-2"/>
  </r>
  <r>
    <x v="1"/>
    <x v="2"/>
    <d v="2021-04-02T00:00:00"/>
    <d v="2021-04-02T00:00:00"/>
    <n v="2.5259999999999998"/>
    <n v="9.9058823529411755E-2"/>
    <n v="1.2573000000000001"/>
    <n v="7.878694307596576E-2"/>
  </r>
  <r>
    <x v="1"/>
    <x v="2"/>
    <d v="2021-04-01T00:00:00"/>
    <d v="2021-04-01T00:00:00"/>
    <n v="2.5209999999999999"/>
    <n v="9.8862745098039218E-2"/>
    <n v="1.2544999999999999"/>
    <n v="7.8806492704694475E-2"/>
  </r>
  <r>
    <x v="1"/>
    <x v="2"/>
    <d v="2021-03-31T00:00:00"/>
    <d v="2021-03-31T00:00:00"/>
    <n v="2.7416999999999998"/>
    <n v="0.10751764705882352"/>
    <n v="1.2558"/>
    <n v="8.5616855437827294E-2"/>
  </r>
  <r>
    <x v="1"/>
    <x v="2"/>
    <d v="2021-03-30T00:00:00"/>
    <d v="2021-03-30T00:00:00"/>
    <n v="2.7707000000000002"/>
    <n v="0.10865490196078433"/>
    <n v="1.2634000000000001"/>
    <n v="8.6001980339389203E-2"/>
  </r>
  <r>
    <x v="1"/>
    <x v="2"/>
    <d v="2021-03-29T00:00:00"/>
    <d v="2021-03-29T00:00:00"/>
    <n v="2.7675000000000001"/>
    <n v="0.10852941176470589"/>
    <n v="1.2587999999999999"/>
    <n v="8.6216564795603662E-2"/>
  </r>
  <r>
    <x v="1"/>
    <x v="2"/>
    <d v="2021-03-28T00:00:00"/>
    <d v="2021-03-28T00:00:00"/>
    <n v="2.7429000000000001"/>
    <n v="0.10756470588235295"/>
    <n v="1.2576000000000001"/>
    <n v="8.5531731776680137E-2"/>
  </r>
  <r>
    <x v="1"/>
    <x v="2"/>
    <d v="2021-03-27T00:00:00"/>
    <d v="2021-03-27T00:00:00"/>
    <n v="2.7381000000000002"/>
    <n v="0.1073764705882353"/>
    <n v="1.2576000000000001"/>
    <n v="8.53820535847927E-2"/>
  </r>
  <r>
    <x v="1"/>
    <x v="2"/>
    <d v="2021-03-26T00:00:00"/>
    <d v="2021-03-26T00:00:00"/>
    <n v="2.7618999999999998"/>
    <n v="0.10830980392156862"/>
    <n v="1.2576000000000001"/>
    <n v="8.6124207952901252E-2"/>
  </r>
  <r>
    <x v="1"/>
    <x v="2"/>
    <d v="2021-03-25T00:00:00"/>
    <d v="2021-03-25T00:00:00"/>
    <n v="2.7734999999999999"/>
    <n v="0.10876470588235293"/>
    <n v="1.2609999999999999"/>
    <n v="8.6252740588701776E-2"/>
  </r>
  <r>
    <x v="1"/>
    <x v="2"/>
    <d v="2021-03-24T00:00:00"/>
    <d v="2021-03-24T00:00:00"/>
    <n v="2.7593000000000001"/>
    <n v="0.1082078431372549"/>
    <n v="1.2575000000000001"/>
    <n v="8.6049974661832923E-2"/>
  </r>
  <r>
    <x v="1"/>
    <x v="2"/>
    <d v="2021-03-23T00:00:00"/>
    <d v="2021-03-23T00:00:00"/>
    <n v="2.7614999999999998"/>
    <n v="0.10829411764705882"/>
    <n v="1.2585"/>
    <n v="8.6050153076725325E-2"/>
  </r>
  <r>
    <x v="1"/>
    <x v="2"/>
    <d v="2021-03-22T00:00:00"/>
    <d v="2021-03-22T00:00:00"/>
    <n v="2.7343000000000002"/>
    <n v="0.10722745098039216"/>
    <n v="1.252"/>
    <n v="8.5644928898076803E-2"/>
  </r>
  <r>
    <x v="1"/>
    <x v="2"/>
    <d v="2021-03-21T00:00:00"/>
    <d v="2021-03-21T00:00:00"/>
    <n v="2.7056"/>
    <n v="0.10610196078431372"/>
    <n v="1.2497"/>
    <n v="8.4901945094273595E-2"/>
  </r>
  <r>
    <x v="2"/>
    <x v="3"/>
    <d v="2021-03-20T00:00:00"/>
    <d v="2021-03-20T00:00:00"/>
    <n v="2.6998000000000002"/>
    <n v="0.10587450980392157"/>
    <n v="1.2497"/>
    <n v="8.4719940628888185E-2"/>
  </r>
  <r>
    <x v="2"/>
    <x v="3"/>
    <d v="2021-03-19T00:00:00"/>
    <d v="2021-03-19T00:00:00"/>
    <n v="2.7006999999999999"/>
    <n v="0.10590980392156862"/>
    <n v="1.2497"/>
    <n v="8.4748182701103167E-2"/>
  </r>
  <r>
    <x v="2"/>
    <x v="3"/>
    <d v="2021-03-18T00:00:00"/>
    <d v="2021-03-18T00:00:00"/>
    <n v="2.6972"/>
    <n v="0.10577254901960785"/>
    <n v="1.2484"/>
    <n v="8.4726489121762144E-2"/>
  </r>
  <r>
    <x v="2"/>
    <x v="3"/>
    <d v="2021-03-17T00:00:00"/>
    <d v="2021-03-17T00:00:00"/>
    <n v="2.7195"/>
    <n v="0.10664705882352941"/>
    <n v="1.24"/>
    <n v="8.6005692599620501E-2"/>
  </r>
  <r>
    <x v="2"/>
    <x v="3"/>
    <d v="2021-03-16T00:00:00"/>
    <d v="2021-03-16T00:00:00"/>
    <n v="2.7483"/>
    <n v="0.10777647058823529"/>
    <n v="1.2443"/>
    <n v="8.6616146096789595E-2"/>
  </r>
  <r>
    <x v="2"/>
    <x v="3"/>
    <d v="2021-03-15T00:00:00"/>
    <d v="2021-03-15T00:00:00"/>
    <n v="2.7610999999999999"/>
    <n v="0.10827843137254901"/>
    <n v="1.2467999999999999"/>
    <n v="8.6845068473330941E-2"/>
  </r>
  <r>
    <x v="2"/>
    <x v="3"/>
    <d v="2021-03-14T00:00:00"/>
    <d v="2021-03-14T00:00:00"/>
    <n v="2.7606000000000002"/>
    <n v="0.10825882352941177"/>
    <n v="1.2471000000000001"/>
    <n v="8.6808454437825158E-2"/>
  </r>
  <r>
    <x v="2"/>
    <x v="3"/>
    <d v="2021-03-13T00:00:00"/>
    <d v="2021-03-13T00:00:00"/>
    <n v="2.7646999999999999"/>
    <n v="0.10841960784313726"/>
    <n v="1.2471000000000001"/>
    <n v="8.6937380998426142E-2"/>
  </r>
  <r>
    <x v="2"/>
    <x v="3"/>
    <d v="2021-03-12T00:00:00"/>
    <d v="2021-03-12T00:00:00"/>
    <n v="2.7906"/>
    <n v="0.10943529411764706"/>
    <n v="1.2471000000000001"/>
    <n v="8.7751819515393348E-2"/>
  </r>
  <r>
    <x v="2"/>
    <x v="3"/>
    <d v="2021-03-11T00:00:00"/>
    <d v="2021-03-11T00:00:00"/>
    <n v="2.8304999999999998"/>
    <n v="0.11099999999999999"/>
    <n v="1.2525999999999999"/>
    <n v="8.8615679386875298E-2"/>
  </r>
  <r>
    <x v="2"/>
    <x v="3"/>
    <d v="2021-03-10T00:00:00"/>
    <d v="2021-03-10T00:00:00"/>
    <n v="2.8166000000000002"/>
    <n v="0.11045490196078432"/>
    <n v="1.2617"/>
    <n v="8.7544505001810505E-2"/>
  </r>
  <r>
    <x v="2"/>
    <x v="3"/>
    <d v="2021-03-09T00:00:00"/>
    <d v="2021-03-09T00:00:00"/>
    <n v="2.8041"/>
    <n v="0.10996470588235294"/>
    <n v="1.2634000000000001"/>
    <n v="8.7038709737496389E-2"/>
  </r>
  <r>
    <x v="2"/>
    <x v="3"/>
    <d v="2021-03-08T00:00:00"/>
    <d v="2021-03-08T00:00:00"/>
    <n v="2.7999000000000001"/>
    <n v="0.10980000000000001"/>
    <n v="1.266"/>
    <n v="8.6729857819905221E-2"/>
  </r>
  <r>
    <x v="2"/>
    <x v="3"/>
    <d v="2021-03-07T00:00:00"/>
    <d v="2021-03-07T00:00:00"/>
    <n v="2.8134999999999999"/>
    <n v="0.11033333333333332"/>
    <n v="1.2655000000000001"/>
    <n v="8.7185565652574723E-2"/>
  </r>
  <r>
    <x v="2"/>
    <x v="3"/>
    <d v="2021-03-06T00:00:00"/>
    <d v="2021-03-06T00:00:00"/>
    <n v="2.8052999999999999"/>
    <n v="0.11001176470588235"/>
    <n v="1.2655000000000001"/>
    <n v="8.6931461640365346E-2"/>
  </r>
  <r>
    <x v="2"/>
    <x v="3"/>
    <d v="2021-03-05T00:00:00"/>
    <d v="2021-03-05T00:00:00"/>
    <n v="2.8178999999999998"/>
    <n v="0.11050588235294118"/>
    <n v="1.2655000000000001"/>
    <n v="8.7321914146930996E-2"/>
  </r>
  <r>
    <x v="2"/>
    <x v="3"/>
    <d v="2021-03-04T00:00:00"/>
    <d v="2021-03-04T00:00:00"/>
    <n v="2.8607"/>
    <n v="0.1121843137254902"/>
    <n v="1.2665"/>
    <n v="8.857821849624177E-2"/>
  </r>
  <r>
    <x v="2"/>
    <x v="3"/>
    <d v="2021-03-03T00:00:00"/>
    <d v="2021-03-03T00:00:00"/>
    <n v="2.8896000000000002"/>
    <n v="0.11331764705882354"/>
    <n v="1.2653000000000001"/>
    <n v="8.95579286009828E-2"/>
  </r>
  <r>
    <x v="2"/>
    <x v="3"/>
    <d v="2021-03-02T00:00:00"/>
    <d v="2021-03-02T00:00:00"/>
    <n v="2.8597000000000001"/>
    <n v="0.11214509803921568"/>
    <n v="1.2630999999999999"/>
    <n v="8.8785605287954789E-2"/>
  </r>
  <r>
    <x v="2"/>
    <x v="3"/>
    <d v="2021-03-01T00:00:00"/>
    <d v="2021-03-01T00:00:00"/>
    <n v="2.8338000000000001"/>
    <n v="0.11112941176470588"/>
    <n v="1.2645"/>
    <n v="8.7884074151606081E-2"/>
  </r>
  <r>
    <x v="2"/>
    <x v="3"/>
    <d v="2021-02-28T00:00:00"/>
    <d v="2021-02-28T00:00:00"/>
    <n v="2.8589000000000002"/>
    <n v="0.11211372549019609"/>
    <n v="1.2739"/>
    <n v="8.8008262414786154E-2"/>
  </r>
  <r>
    <x v="2"/>
    <x v="3"/>
    <d v="2021-02-27T00:00:00"/>
    <d v="2021-02-27T00:00:00"/>
    <n v="2.8774000000000002"/>
    <n v="0.11283921568627452"/>
    <n v="1.2739"/>
    <n v="8.85777656694203E-2"/>
  </r>
  <r>
    <x v="2"/>
    <x v="3"/>
    <d v="2021-02-26T00:00:00"/>
    <d v="2021-02-26T00:00:00"/>
    <n v="2.8904000000000001"/>
    <n v="0.11334901960784315"/>
    <n v="1.2739"/>
    <n v="8.8977957145649697E-2"/>
  </r>
  <r>
    <x v="2"/>
    <x v="3"/>
    <d v="2021-02-25T00:00:00"/>
    <d v="2021-02-25T00:00:00"/>
    <n v="2.8776000000000002"/>
    <n v="0.11284705882352941"/>
    <n v="1.2599"/>
    <n v="8.9568266389022475E-2"/>
  </r>
  <r>
    <x v="2"/>
    <x v="3"/>
    <d v="2021-02-24T00:00:00"/>
    <d v="2021-02-24T00:00:00"/>
    <n v="2.8957999999999999"/>
    <n v="0.11356078431372549"/>
    <n v="1.2511000000000001"/>
    <n v="9.076875095014425E-2"/>
  </r>
  <r>
    <x v="2"/>
    <x v="3"/>
    <d v="2021-02-23T00:00:00"/>
    <d v="2021-02-23T00:00:00"/>
    <n v="2.9142999999999999"/>
    <n v="0.11428627450980391"/>
    <n v="1.2586999999999999"/>
    <n v="9.0797071986814901E-2"/>
  </r>
  <r>
    <x v="2"/>
    <x v="3"/>
    <d v="2021-02-22T00:00:00"/>
    <d v="2021-02-22T00:00:00"/>
    <n v="2.9786999999999999"/>
    <n v="0.11681176470588235"/>
    <n v="1.2609999999999999"/>
    <n v="9.2634230535989182E-2"/>
  </r>
  <r>
    <x v="2"/>
    <x v="3"/>
    <d v="2021-02-21T00:00:00"/>
    <d v="2021-02-21T00:00:00"/>
    <n v="3.0642999999999998"/>
    <n v="0.12016862745098038"/>
    <n v="1.2609999999999999"/>
    <n v="9.5296294568580797E-2"/>
  </r>
  <r>
    <x v="2"/>
    <x v="3"/>
    <d v="2021-02-20T00:00:00"/>
    <d v="2021-02-20T00:00:00"/>
    <n v="3.0851000000000002"/>
    <n v="0.12098431372549021"/>
    <n v="1.2609999999999999"/>
    <n v="9.5943151249397479E-2"/>
  </r>
  <r>
    <x v="2"/>
    <x v="3"/>
    <d v="2021-02-19T00:00:00"/>
    <d v="2021-02-19T00:00:00"/>
    <n v="3.1059000000000001"/>
    <n v="0.12180000000000001"/>
    <n v="1.2609999999999999"/>
    <n v="9.6590007930214133E-2"/>
  </r>
  <r>
    <x v="2"/>
    <x v="4"/>
    <d v="2021-02-18T00:00:00"/>
    <d v="2021-02-18T00:00:00"/>
    <n v="3.1269"/>
    <n v="0.1226235294117647"/>
    <n v="1.2677"/>
    <n v="9.6729138922272376E-2"/>
  </r>
  <r>
    <x v="2"/>
    <x v="4"/>
    <d v="2021-02-17T00:00:00"/>
    <d v="2021-02-17T00:00:00"/>
    <n v="3.3229000000000002"/>
    <n v="0.13030980392156863"/>
    <n v="1.2699"/>
    <n v="0.10261422468034383"/>
  </r>
  <r>
    <x v="2"/>
    <x v="4"/>
    <d v="2021-02-16T00:00:00"/>
    <d v="2021-02-16T00:00:00"/>
    <n v="3.758"/>
    <n v="0.14737254901960783"/>
    <n v="1.2685999999999999"/>
    <n v="0.11616943797856522"/>
  </r>
  <r>
    <x v="2"/>
    <x v="4"/>
    <d v="2021-02-15T00:00:00"/>
    <d v="2021-02-15T00:00:00"/>
    <n v="3.9005999999999998"/>
    <n v="0.15296470588235295"/>
    <n v="1.2638"/>
    <n v="0.12103553242787858"/>
  </r>
  <r>
    <x v="2"/>
    <x v="4"/>
    <d v="2021-02-14T00:00:00"/>
    <d v="2021-02-14T00:00:00"/>
    <n v="3.8481000000000001"/>
    <n v="0.15090588235294117"/>
    <n v="1.2694000000000001"/>
    <n v="0.11887969304627474"/>
  </r>
  <r>
    <x v="2"/>
    <x v="4"/>
    <d v="2021-02-13T00:00:00"/>
    <d v="2021-02-13T00:00:00"/>
    <n v="3.8574000000000002"/>
    <n v="0.15127058823529413"/>
    <n v="1.2694000000000001"/>
    <n v="0.11916699876736578"/>
  </r>
  <r>
    <x v="2"/>
    <x v="4"/>
    <d v="2021-02-12T00:00:00"/>
    <d v="2021-02-12T00:00:00"/>
    <n v="3.9079000000000002"/>
    <n v="0.15325098039215687"/>
    <n v="1.2694000000000001"/>
    <n v="0.12072709972597831"/>
  </r>
  <r>
    <x v="2"/>
    <x v="4"/>
    <d v="2021-02-11T00:00:00"/>
    <d v="2021-02-11T00:00:00"/>
    <n v="3.9889000000000001"/>
    <n v="0.15642745098039215"/>
    <n v="1.2702"/>
    <n v="0.12315182725585903"/>
  </r>
  <r>
    <x v="2"/>
    <x v="4"/>
    <d v="2021-02-10T00:00:00"/>
    <d v="2021-02-10T00:00:00"/>
    <n v="3.7412000000000001"/>
    <n v="0.1467137254901961"/>
    <n v="1.2699"/>
    <n v="0.11553171548168839"/>
  </r>
  <r>
    <x v="2"/>
    <x v="4"/>
    <d v="2021-02-09T00:00:00"/>
    <d v="2021-02-09T00:00:00"/>
    <n v="3.1991999999999998"/>
    <n v="0.12545882352941176"/>
    <n v="1.2693000000000001"/>
    <n v="9.8840954486261526E-2"/>
  </r>
  <r>
    <x v="2"/>
    <x v="4"/>
    <d v="2021-02-08T00:00:00"/>
    <d v="2021-02-08T00:00:00"/>
    <n v="3.2749000000000001"/>
    <n v="0.12842745098039215"/>
    <n v="1.2738"/>
    <n v="0.10082230411398348"/>
  </r>
  <r>
    <x v="2"/>
    <x v="4"/>
    <d v="2021-02-07T00:00:00"/>
    <d v="2021-02-07T00:00:00"/>
    <n v="3.2995999999999999"/>
    <n v="0.12939607843137255"/>
    <n v="1.2750999999999999"/>
    <n v="0.10147916118843428"/>
  </r>
  <r>
    <x v="2"/>
    <x v="4"/>
    <d v="2021-02-06T00:00:00"/>
    <d v="2021-02-06T00:00:00"/>
    <n v="3.2397999999999998"/>
    <n v="0.12705098039215684"/>
    <n v="1.2750999999999999"/>
    <n v="9.9640012855585325E-2"/>
  </r>
  <r>
    <x v="2"/>
    <x v="4"/>
    <d v="2021-02-05T00:00:00"/>
    <d v="2021-02-05T00:00:00"/>
    <n v="3.1080000000000001"/>
    <n v="0.12188235294117647"/>
    <n v="1.2750999999999999"/>
    <n v="9.5586505325995205E-2"/>
  </r>
  <r>
    <x v="2"/>
    <x v="4"/>
    <d v="2021-02-04T00:00:00"/>
    <d v="2021-02-04T00:00:00"/>
    <n v="2.9161999999999999"/>
    <n v="0.11436078431372548"/>
    <n v="1.2825"/>
    <n v="8.9170202193937995E-2"/>
  </r>
  <r>
    <x v="2"/>
    <x v="4"/>
    <d v="2021-02-03T00:00:00"/>
    <d v="2021-02-03T00:00:00"/>
    <n v="2.9177"/>
    <n v="0.11441960784313725"/>
    <n v="1.2781"/>
    <n v="8.9523204634330056E-2"/>
  </r>
  <r>
    <x v="2"/>
    <x v="4"/>
    <d v="2021-02-02T00:00:00"/>
    <d v="2021-02-02T00:00:00"/>
    <n v="2.8782999999999999"/>
    <n v="0.11287450980392157"/>
    <n v="1.278"/>
    <n v="8.832121267912485E-2"/>
  </r>
  <r>
    <x v="2"/>
    <x v="4"/>
    <d v="2021-02-01T00:00:00"/>
    <d v="2021-02-01T00:00:00"/>
    <n v="2.7892000000000001"/>
    <n v="0.10938039215686275"/>
    <n v="1.2848999999999999"/>
    <n v="8.5127552460785086E-2"/>
  </r>
  <r>
    <x v="2"/>
    <x v="4"/>
    <d v="2021-01-31T00:00:00"/>
    <d v="2021-01-31T00:00:00"/>
    <n v="2.6200999999999999"/>
    <n v="0.10274901960784313"/>
    <n v="1.2777000000000001"/>
    <n v="8.0417171173079074E-2"/>
  </r>
  <r>
    <x v="2"/>
    <x v="4"/>
    <d v="2021-01-30T00:00:00"/>
    <d v="2021-01-30T00:00:00"/>
    <n v="2.6225999999999998"/>
    <n v="0.1028470588235294"/>
    <n v="1.2777000000000001"/>
    <n v="8.0493902186373478E-2"/>
  </r>
  <r>
    <x v="2"/>
    <x v="4"/>
    <d v="2021-01-29T00:00:00"/>
    <d v="2021-01-29T00:00:00"/>
    <n v="2.6229"/>
    <n v="0.10285882352941177"/>
    <n v="1.2777000000000001"/>
    <n v="8.0503109907968814E-2"/>
  </r>
  <r>
    <x v="2"/>
    <x v="4"/>
    <d v="2021-01-28T00:00:00"/>
    <d v="2021-01-28T00:00:00"/>
    <n v="2.6187999999999998"/>
    <n v="0.10269803921568627"/>
    <n v="1.2827999999999999"/>
    <n v="8.0057716881576452E-2"/>
  </r>
  <r>
    <x v="2"/>
    <x v="4"/>
    <d v="2021-01-27T00:00:00"/>
    <d v="2021-01-27T00:00:00"/>
    <n v="2.6284999999999998"/>
    <n v="0.10307843137254902"/>
    <n v="1.2798"/>
    <n v="8.0542609292505868E-2"/>
  </r>
  <r>
    <x v="2"/>
    <x v="4"/>
    <d v="2021-01-26T00:00:00"/>
    <d v="2021-01-26T00:00:00"/>
    <n v="2.5844"/>
    <n v="0.10134901960784314"/>
    <n v="1.2688999999999999"/>
    <n v="7.9871557733346324E-2"/>
  </r>
  <r>
    <x v="2"/>
    <x v="4"/>
    <d v="2021-01-25T00:00:00"/>
    <d v="2021-01-25T00:00:00"/>
    <n v="2.5613999999999999"/>
    <n v="0.1004470588235294"/>
    <n v="1.2738"/>
    <n v="7.8856224543514999E-2"/>
  </r>
  <r>
    <x v="2"/>
    <x v="4"/>
    <d v="2021-01-24T00:00:00"/>
    <d v="2021-01-24T00:00:00"/>
    <n v="2.5304000000000002"/>
    <n v="9.923137254901962E-2"/>
    <n v="1.2735000000000001"/>
    <n v="7.7920198310969468E-2"/>
  </r>
  <r>
    <x v="2"/>
    <x v="4"/>
    <d v="2021-01-23T00:00:00"/>
    <d v="2021-01-23T00:00:00"/>
    <n v="2.5236999999999998"/>
    <n v="9.8968627450980381E-2"/>
    <n v="1.2735000000000001"/>
    <n v="7.7713880998021498E-2"/>
  </r>
  <r>
    <x v="2"/>
    <x v="4"/>
    <d v="2021-01-22T00:00:00"/>
    <d v="2021-01-22T00:00:00"/>
    <n v="2.5240999999999998"/>
    <n v="9.8984313725490186E-2"/>
    <n v="1.2735000000000001"/>
    <n v="7.7726198449540776E-2"/>
  </r>
  <r>
    <x v="2"/>
    <x v="4"/>
    <d v="2021-01-21T00:00:00"/>
    <d v="2021-01-21T00:00:00"/>
    <n v="2.5205000000000002"/>
    <n v="9.8843137254901972E-2"/>
    <n v="1.2633000000000001"/>
    <n v="7.8242014766802787E-2"/>
  </r>
  <r>
    <x v="2"/>
    <x v="4"/>
    <d v="2021-01-20T00:00:00"/>
    <d v="2021-01-20T00:00:00"/>
    <n v="2.5158999999999998"/>
    <n v="9.8662745098039212E-2"/>
    <n v="1.2628999999999999"/>
    <n v="7.8123956843803327E-2"/>
  </r>
  <r>
    <x v="2"/>
    <x v="5"/>
    <d v="2021-01-19T00:00:00"/>
    <d v="2021-01-19T00:00:00"/>
    <n v="2.5556000000000001"/>
    <n v="0.10021960784313726"/>
    <n v="1.2730999999999999"/>
    <n v="7.8720923606266022E-2"/>
  </r>
  <r>
    <x v="2"/>
    <x v="5"/>
    <d v="2021-01-18T00:00:00"/>
    <d v="2021-01-18T00:00:00"/>
    <n v="2.5994000000000002"/>
    <n v="0.10193725490196079"/>
    <n v="1.2754000000000001"/>
    <n v="7.9925713424777153E-2"/>
  </r>
  <r>
    <x v="2"/>
    <x v="5"/>
    <d v="2021-01-17T00:00:00"/>
    <d v="2021-01-17T00:00:00"/>
    <n v="2.5998000000000001"/>
    <n v="0.10195294117647059"/>
    <n v="1.2732000000000001"/>
    <n v="8.0076139786734668E-2"/>
  </r>
  <r>
    <x v="2"/>
    <x v="5"/>
    <d v="2021-01-16T00:00:00"/>
    <d v="2021-01-16T00:00:00"/>
    <n v="2.6021000000000001"/>
    <n v="0.10204313725490197"/>
    <n v="1.2732000000000001"/>
    <n v="8.0146981821317909E-2"/>
  </r>
  <r>
    <x v="2"/>
    <x v="5"/>
    <d v="2021-01-15T00:00:00"/>
    <d v="2021-01-15T00:00:00"/>
    <n v="2.6059000000000001"/>
    <n v="0.1021921568627451"/>
    <n v="1.2732000000000001"/>
    <n v="8.0264025182803247E-2"/>
  </r>
  <r>
    <x v="2"/>
    <x v="5"/>
    <d v="2021-01-14T00:00:00"/>
    <d v="2021-01-14T00:00:00"/>
    <n v="2.6042999999999998"/>
    <n v="0.10212941176470587"/>
    <n v="1.2635000000000001"/>
    <n v="8.0830559370562619E-2"/>
  </r>
  <r>
    <x v="2"/>
    <x v="5"/>
    <d v="2021-01-13T00:00:00"/>
    <d v="2021-01-13T00:00:00"/>
    <n v="2.6168"/>
    <n v="0.10261960784313726"/>
    <n v="1.2694000000000001"/>
    <n v="8.0841033435589446E-2"/>
  </r>
  <r>
    <x v="2"/>
    <x v="5"/>
    <d v="2021-01-12T00:00:00"/>
    <d v="2021-01-12T00:00:00"/>
    <n v="2.6153"/>
    <n v="0.10256078431372549"/>
    <n v="1.2707999999999999"/>
    <n v="8.0705684854993312E-2"/>
  </r>
  <r>
    <x v="2"/>
    <x v="5"/>
    <d v="2021-01-11T00:00:00"/>
    <d v="2021-01-11T00:00:00"/>
    <n v="2.5350000000000001"/>
    <n v="9.9411764705882352E-2"/>
    <n v="1.2783"/>
    <n v="7.7768727768037518E-2"/>
  </r>
  <r>
    <x v="2"/>
    <x v="5"/>
    <d v="2021-01-10T00:00:00"/>
    <d v="2021-01-10T00:00:00"/>
    <n v="2.5205000000000002"/>
    <n v="9.8843137254901972E-2"/>
    <n v="1.2683"/>
    <n v="7.7933562449658572E-2"/>
  </r>
  <r>
    <x v="2"/>
    <x v="5"/>
    <d v="2021-01-09T00:00:00"/>
    <d v="2021-01-09T00:00:00"/>
    <n v="2.5236000000000001"/>
    <n v="9.8964705882352941E-2"/>
    <n v="1.2683"/>
    <n v="7.8029414083697027E-2"/>
  </r>
  <r>
    <x v="2"/>
    <x v="5"/>
    <d v="2021-01-08T00:00:00"/>
    <d v="2021-01-08T00:00:00"/>
    <n v="2.5255999999999998"/>
    <n v="9.904313725490195E-2"/>
    <n v="1.2683"/>
    <n v="7.8091253847592801E-2"/>
  </r>
  <r>
    <x v="2"/>
    <x v="5"/>
    <d v="2021-01-07T00:00:00"/>
    <d v="2021-01-07T00:00:00"/>
    <n v="2.5232000000000001"/>
    <n v="9.8949019607843136E-2"/>
    <n v="1.2686999999999999"/>
    <n v="7.799244865440462E-2"/>
  </r>
  <r>
    <x v="2"/>
    <x v="5"/>
    <d v="2021-01-06T00:00:00"/>
    <d v="2021-01-06T00:00:00"/>
    <n v="2.5053000000000001"/>
    <n v="9.824705882352941E-2"/>
    <n v="1.2674000000000001"/>
    <n v="7.751858830955452E-2"/>
  </r>
  <r>
    <x v="2"/>
    <x v="5"/>
    <d v="2021-01-05T00:00:00"/>
    <d v="2021-01-05T00:00:00"/>
    <n v="2.5114999999999998"/>
    <n v="9.8490196078431361E-2"/>
    <n v="1.2669999999999999"/>
    <n v="7.7734961387870061E-2"/>
  </r>
  <r>
    <x v="2"/>
    <x v="5"/>
    <d v="2021-01-04T00:00:00"/>
    <d v="2021-01-04T00:00:00"/>
    <n v="2.4799000000000002"/>
    <n v="9.7250980392156877E-2"/>
    <n v="1.2777000000000001"/>
    <n v="7.6114095947528271E-2"/>
  </r>
  <r>
    <x v="2"/>
    <x v="5"/>
    <d v="2021-01-03T00:00:00"/>
    <d v="2021-01-03T00:00:00"/>
    <n v="2.4394999999999998"/>
    <n v="9.5666666666666664E-2"/>
    <n v="1.2726999999999999"/>
    <n v="7.5168277415468429E-2"/>
  </r>
  <r>
    <x v="2"/>
    <x v="5"/>
    <d v="2021-01-02T00:00:00"/>
    <d v="2021-01-02T00:00:00"/>
    <n v="2.4525999999999999"/>
    <n v="9.6180392156862735E-2"/>
    <n v="1.2726999999999999"/>
    <n v="7.5571927521696183E-2"/>
  </r>
  <r>
    <x v="2"/>
    <x v="5"/>
    <d v="2021-01-01T00:00:00"/>
    <d v="2021-01-01T00:00:00"/>
    <n v="2.4502999999999999"/>
    <n v="9.6090196078431375E-2"/>
    <n v="1.2726999999999999"/>
    <n v="7.5501057655717282E-2"/>
  </r>
  <r>
    <x v="2"/>
    <x v="5"/>
    <d v="2020-12-31T00:00:00"/>
    <d v="2020-12-31T00:00:00"/>
    <n v="2.5735999999999999"/>
    <n v="0.10092549019607842"/>
    <n v="1.2729999999999999"/>
    <n v="7.9281610523235221E-2"/>
  </r>
  <r>
    <x v="2"/>
    <x v="5"/>
    <d v="2020-12-30T00:00:00"/>
    <d v="2020-12-30T00:00:00"/>
    <n v="2.5928"/>
    <n v="0.10167843137254902"/>
    <n v="1.2758"/>
    <n v="7.9697782859812674E-2"/>
  </r>
  <r>
    <x v="2"/>
    <x v="5"/>
    <d v="2020-12-29T00:00:00"/>
    <d v="2020-12-29T00:00:00"/>
    <n v="2.5888"/>
    <n v="0.10152156862745099"/>
    <n v="1.2817000000000001"/>
    <n v="7.9208526665718176E-2"/>
  </r>
  <r>
    <x v="2"/>
    <x v="5"/>
    <d v="2020-12-28T00:00:00"/>
    <d v="2020-12-28T00:00:00"/>
    <n v="2.6032000000000002"/>
    <n v="0.10208627450980393"/>
    <n v="1.2845"/>
    <n v="7.9475495920439024E-2"/>
  </r>
  <r>
    <x v="2"/>
    <x v="5"/>
    <d v="2020-12-27T00:00:00"/>
    <d v="2020-12-27T00:00:00"/>
    <n v="2.6187999999999998"/>
    <n v="0.10269803921568627"/>
    <n v="1.2868999999999999"/>
    <n v="7.9802656939689381E-2"/>
  </r>
  <r>
    <x v="2"/>
    <x v="5"/>
    <d v="2020-12-26T00:00:00"/>
    <d v="2020-12-26T00:00:00"/>
    <n v="2.6177999999999999"/>
    <n v="0.10265882352941176"/>
    <n v="1.2868999999999999"/>
    <n v="7.9772183953230061E-2"/>
  </r>
  <r>
    <x v="2"/>
    <x v="5"/>
    <d v="2020-12-25T00:00:00"/>
    <d v="2020-12-25T00:00:00"/>
    <n v="2.6088"/>
    <n v="0.10230588235294118"/>
    <n v="1.2868999999999999"/>
    <n v="7.9497927075096106E-2"/>
  </r>
  <r>
    <x v="2"/>
    <x v="5"/>
    <d v="2020-12-24T00:00:00"/>
    <d v="2020-12-24T00:00:00"/>
    <n v="2.6065999999999998"/>
    <n v="0.10221960784313724"/>
    <n v="1.2873000000000001"/>
    <n v="7.9406205113910694E-2"/>
  </r>
  <r>
    <x v="2"/>
    <x v="5"/>
    <d v="2020-12-23T00:00:00"/>
    <d v="2020-12-23T00:00:00"/>
    <n v="2.649"/>
    <n v="0.10388235294117647"/>
    <n v="1.2845"/>
    <n v="8.087376640029309E-2"/>
  </r>
  <r>
    <x v="2"/>
    <x v="5"/>
    <d v="2020-12-22T00:00:00"/>
    <d v="2020-12-22T00:00:00"/>
    <n v="2.6787999999999998"/>
    <n v="0.10505098039215685"/>
    <n v="1.2907"/>
    <n v="8.1390703023287256E-2"/>
  </r>
  <r>
    <x v="2"/>
    <x v="5"/>
    <d v="2020-12-21T00:00:00"/>
    <d v="2020-12-21T00:00:00"/>
    <n v="2.6560000000000001"/>
    <n v="0.10415686274509804"/>
    <n v="1.2854000000000001"/>
    <n v="8.1030700750815338E-2"/>
  </r>
  <r>
    <x v="2"/>
    <x v="6"/>
    <d v="2020-12-20T00:00:00"/>
    <d v="2020-12-20T00:00:00"/>
    <n v="2.6511999999999998"/>
    <n v="0.10396862745098039"/>
    <n v="1.2783"/>
    <n v="8.1333511265728228E-2"/>
  </r>
  <r>
    <x v="2"/>
    <x v="6"/>
    <d v="2020-12-19T00:00:00"/>
    <d v="2020-12-19T00:00:00"/>
    <n v="2.6623999999999999"/>
    <n v="0.1044078431372549"/>
    <n v="1.2783"/>
    <n v="8.1677104855867086E-2"/>
  </r>
  <r>
    <x v="2"/>
    <x v="6"/>
    <d v="2020-12-18T00:00:00"/>
    <d v="2020-12-18T00:00:00"/>
    <n v="2.669"/>
    <n v="0.10466666666666667"/>
    <n v="1.2783"/>
    <n v="8.1879579650056072E-2"/>
  </r>
  <r>
    <x v="2"/>
    <x v="6"/>
    <d v="2020-12-17T00:00:00"/>
    <d v="2020-12-17T00:00:00"/>
    <n v="2.6760000000000002"/>
    <n v="0.10494117647058825"/>
    <n v="1.2719"/>
    <n v="8.2507411329969527E-2"/>
  </r>
  <r>
    <x v="2"/>
    <x v="6"/>
    <d v="2020-12-16T00:00:00"/>
    <d v="2020-12-16T00:00:00"/>
    <n v="2.6741000000000001"/>
    <n v="0.10486666666666668"/>
    <n v="1.2742"/>
    <n v="8.2300005232041021E-2"/>
  </r>
  <r>
    <x v="2"/>
    <x v="6"/>
    <d v="2020-12-15T00:00:00"/>
    <d v="2020-12-15T00:00:00"/>
    <n v="2.6598999999999999"/>
    <n v="0.10430980392156862"/>
    <n v="1.2697000000000001"/>
    <n v="8.2153110121736331E-2"/>
  </r>
  <r>
    <x v="2"/>
    <x v="6"/>
    <d v="2020-12-14T00:00:00"/>
    <d v="2020-12-14T00:00:00"/>
    <n v="2.6926999999999999"/>
    <n v="0.10559607843137254"/>
    <n v="1.276"/>
    <n v="8.2755547360009826E-2"/>
  </r>
  <r>
    <x v="2"/>
    <x v="6"/>
    <d v="2020-12-13T00:00:00"/>
    <d v="2020-12-13T00:00:00"/>
    <n v="2.7795999999999998"/>
    <n v="0.10900392156862744"/>
    <n v="1.2771999999999999"/>
    <n v="8.534600811824887E-2"/>
  </r>
  <r>
    <x v="2"/>
    <x v="6"/>
    <d v="2020-12-12T00:00:00"/>
    <d v="2020-12-12T00:00:00"/>
    <n v="2.6425999999999998"/>
    <n v="0.10363137254901961"/>
    <n v="1.2771999999999999"/>
    <n v="8.1139502465564992E-2"/>
  </r>
  <r>
    <x v="2"/>
    <x v="6"/>
    <d v="2020-12-11T00:00:00"/>
    <d v="2020-12-11T00:00:00"/>
    <n v="2.6118000000000001"/>
    <n v="0.1024235294117647"/>
    <n v="1.2771999999999999"/>
    <n v="8.0193806304231688E-2"/>
  </r>
  <r>
    <x v="2"/>
    <x v="6"/>
    <d v="2020-12-10T00:00:00"/>
    <d v="2020-12-10T00:00:00"/>
    <n v="2.5788000000000002"/>
    <n v="0.10112941176470588"/>
    <n v="1.2737000000000001"/>
    <n v="7.9398140664760836E-2"/>
  </r>
  <r>
    <x v="2"/>
    <x v="6"/>
    <d v="2020-12-09T00:00:00"/>
    <d v="2020-12-09T00:00:00"/>
    <n v="2.5606"/>
    <n v="0.10041568627450981"/>
    <n v="1.2814000000000001"/>
    <n v="7.8364044228585769E-2"/>
  </r>
  <r>
    <x v="2"/>
    <x v="6"/>
    <d v="2020-12-08T00:00:00"/>
    <d v="2020-12-08T00:00:00"/>
    <n v="2.5122"/>
    <n v="9.8517647058823529E-2"/>
    <n v="1.2814000000000001"/>
    <n v="7.68828211790413E-2"/>
  </r>
  <r>
    <x v="2"/>
    <x v="6"/>
    <d v="2020-12-07T00:00:00"/>
    <d v="2020-12-07T00:00:00"/>
    <n v="2.4839000000000002"/>
    <n v="9.740784313725491E-2"/>
    <n v="1.2796000000000001"/>
    <n v="7.6123666096635595E-2"/>
  </r>
  <r>
    <x v="2"/>
    <x v="6"/>
    <d v="2020-12-06T00:00:00"/>
    <d v="2020-12-06T00:00:00"/>
    <n v="2.5148000000000001"/>
    <n v="9.8619607843137266E-2"/>
    <n v="1.278"/>
    <n v="7.7167142287274851E-2"/>
  </r>
  <r>
    <x v="2"/>
    <x v="6"/>
    <d v="2020-12-05T00:00:00"/>
    <d v="2020-12-05T00:00:00"/>
    <n v="2.5253000000000001"/>
    <n v="9.9031372549019614E-2"/>
    <n v="1.278"/>
    <n v="7.7489336892816604E-2"/>
  </r>
  <r>
    <x v="2"/>
    <x v="6"/>
    <d v="2020-12-04T00:00:00"/>
    <d v="2020-12-04T00:00:00"/>
    <n v="2.5247999999999999"/>
    <n v="9.9011764705882355E-2"/>
    <n v="1.278"/>
    <n v="7.7473994292552695E-2"/>
  </r>
  <r>
    <x v="2"/>
    <x v="6"/>
    <d v="2020-12-03T00:00:00"/>
    <d v="2020-12-03T00:00:00"/>
    <n v="2.5630999999999999"/>
    <n v="0.10051372549019608"/>
    <n v="1.286"/>
    <n v="7.8159973165004726E-2"/>
  </r>
  <r>
    <x v="2"/>
    <x v="6"/>
    <d v="2020-12-02T00:00:00"/>
    <d v="2020-12-02T00:00:00"/>
    <n v="2.6164999999999998"/>
    <n v="0.10260784313725489"/>
    <n v="1.2918000000000001"/>
    <n v="7.9430130931456025E-2"/>
  </r>
  <r>
    <x v="2"/>
    <x v="6"/>
    <d v="2020-12-01T00:00:00"/>
    <d v="2020-12-01T00:00:00"/>
    <n v="2.6494"/>
    <n v="0.10389803921568627"/>
    <n v="1.2931999999999999"/>
    <n v="8.034181813770977E-2"/>
  </r>
  <r>
    <x v="2"/>
    <x v="6"/>
    <d v="2020-11-30T00:00:00"/>
    <d v="2020-11-30T00:00:00"/>
    <n v="2.7704"/>
    <n v="0.10864313725490196"/>
    <n v="1.3"/>
    <n v="8.3571644042232274E-2"/>
  </r>
  <r>
    <x v="2"/>
    <x v="6"/>
    <d v="2020-11-29T00:00:00"/>
    <d v="2020-11-29T00:00:00"/>
    <n v="2.7513000000000001"/>
    <n v="0.10789411764705882"/>
    <n v="1.2989999999999999"/>
    <n v="8.3059366933840514E-2"/>
  </r>
  <r>
    <x v="2"/>
    <x v="6"/>
    <d v="2020-11-28T00:00:00"/>
    <d v="2020-11-28T00:00:00"/>
    <n v="2.7433999999999998"/>
    <n v="0.1075843137254902"/>
    <n v="1.2989999999999999"/>
    <n v="8.2820872767890838E-2"/>
  </r>
  <r>
    <x v="2"/>
    <x v="6"/>
    <d v="2020-11-27T00:00:00"/>
    <d v="2020-11-27T00:00:00"/>
    <n v="2.7302"/>
    <n v="0.10706666666666667"/>
    <n v="1.2989999999999999"/>
    <n v="8.2422376186810378E-2"/>
  </r>
  <r>
    <x v="2"/>
    <x v="6"/>
    <d v="2020-11-26T00:00:00"/>
    <d v="2020-11-26T00:00:00"/>
    <n v="2.7433000000000001"/>
    <n v="0.10758039215686274"/>
    <n v="1.3012999999999999"/>
    <n v="8.2671476336634714E-2"/>
  </r>
  <r>
    <x v="2"/>
    <x v="6"/>
    <d v="2020-11-25T00:00:00"/>
    <d v="2020-11-25T00:00:00"/>
    <n v="2.7602000000000002"/>
    <n v="0.10824313725490196"/>
    <n v="1.3"/>
    <n v="8.3263951734539973E-2"/>
  </r>
  <r>
    <x v="2"/>
    <x v="6"/>
    <d v="2020-11-24T00:00:00"/>
    <d v="2020-11-24T00:00:00"/>
    <n v="2.7728000000000002"/>
    <n v="0.10873725490196079"/>
    <n v="1.2994000000000001"/>
    <n v="8.3682665000739398E-2"/>
  </r>
  <r>
    <x v="2"/>
    <x v="6"/>
    <d v="2020-11-23T00:00:00"/>
    <d v="2020-11-23T00:00:00"/>
    <n v="2.7406000000000001"/>
    <n v="0.10747450980392158"/>
    <n v="1.3077000000000001"/>
    <n v="8.2185906403549419E-2"/>
  </r>
  <r>
    <x v="2"/>
    <x v="6"/>
    <d v="2020-11-22T00:00:00"/>
    <d v="2020-11-22T00:00:00"/>
    <n v="2.7305000000000001"/>
    <n v="0.10707843137254902"/>
    <n v="1.3096000000000001"/>
    <n v="8.1764226765843773E-2"/>
  </r>
  <r>
    <x v="2"/>
    <x v="6"/>
    <d v="2020-11-21T00:00:00"/>
    <d v="2020-11-21T00:00:00"/>
    <n v="2.7259000000000002"/>
    <n v="0.10689803921568629"/>
    <n v="1.3096000000000001"/>
    <n v="8.1626480769461121E-2"/>
  </r>
  <r>
    <x v="2"/>
    <x v="7"/>
    <d v="2020-11-20T00:00:00"/>
    <d v="2020-11-20T00:00:00"/>
    <n v="2.7040999999999999"/>
    <n v="0.10604313725490196"/>
    <n v="1.3096000000000001"/>
    <n v="8.0973684525734529E-2"/>
  </r>
  <r>
    <x v="2"/>
    <x v="7"/>
    <d v="2020-11-19T00:00:00"/>
    <d v="2020-11-19T00:00:00"/>
    <n v="2.6972999999999998"/>
    <n v="0.10577647058823529"/>
    <n v="1.3070999999999999"/>
    <n v="8.0924543331218193E-2"/>
  </r>
  <r>
    <x v="2"/>
    <x v="7"/>
    <d v="2020-11-18T00:00:00"/>
    <d v="2020-11-18T00:00:00"/>
    <n v="2.7477999999999998"/>
    <n v="0.10775686274509803"/>
    <n v="1.3081"/>
    <n v="8.2376624680909741E-2"/>
  </r>
  <r>
    <x v="2"/>
    <x v="7"/>
    <d v="2020-11-17T00:00:00"/>
    <d v="2020-11-17T00:00:00"/>
    <n v="2.7730000000000001"/>
    <n v="0.10874509803921568"/>
    <n v="1.3102"/>
    <n v="8.2998853640066927E-2"/>
  </r>
  <r>
    <x v="2"/>
    <x v="7"/>
    <d v="2020-11-16T00:00:00"/>
    <d v="2020-11-16T00:00:00"/>
    <n v="2.8134999999999999"/>
    <n v="0.11033333333333332"/>
    <n v="1.3071999999999999"/>
    <n v="8.440432476540187E-2"/>
  </r>
  <r>
    <x v="2"/>
    <x v="7"/>
    <d v="2020-11-15T00:00:00"/>
    <d v="2020-11-15T00:00:00"/>
    <n v="2.8805000000000001"/>
    <n v="0.1129607843137255"/>
    <n v="1.3130999999999999"/>
    <n v="8.6026033290477116E-2"/>
  </r>
  <r>
    <x v="2"/>
    <x v="7"/>
    <d v="2020-11-14T00:00:00"/>
    <d v="2020-11-14T00:00:00"/>
    <n v="2.8822000000000001"/>
    <n v="0.11302745098039216"/>
    <n v="1.3130999999999999"/>
    <n v="8.6076803731926096E-2"/>
  </r>
  <r>
    <x v="2"/>
    <x v="7"/>
    <d v="2020-11-13T00:00:00"/>
    <d v="2020-11-13T00:00:00"/>
    <n v="2.8849999999999998"/>
    <n v="0.11313725490196078"/>
    <n v="1.3130999999999999"/>
    <n v="8.6160425635489132E-2"/>
  </r>
  <r>
    <x v="2"/>
    <x v="7"/>
    <d v="2020-11-12T00:00:00"/>
    <d v="2020-11-12T00:00:00"/>
    <n v="2.8797000000000001"/>
    <n v="0.11292941176470589"/>
    <n v="1.3139000000000001"/>
    <n v="8.5949776820690979E-2"/>
  </r>
  <r>
    <x v="2"/>
    <x v="7"/>
    <d v="2020-11-11T00:00:00"/>
    <d v="2020-11-11T00:00:00"/>
    <n v="2.8740000000000001"/>
    <n v="0.11270588235294118"/>
    <n v="1.3062"/>
    <n v="8.628531798571519E-2"/>
  </r>
  <r>
    <x v="2"/>
    <x v="7"/>
    <d v="2020-11-10T00:00:00"/>
    <d v="2020-11-10T00:00:00"/>
    <n v="2.8397999999999999"/>
    <n v="0.11136470588235294"/>
    <n v="1.3028999999999999"/>
    <n v="8.5474484520955518E-2"/>
  </r>
  <r>
    <x v="2"/>
    <x v="7"/>
    <d v="2020-11-09T00:00:00"/>
    <d v="2020-11-09T00:00:00"/>
    <n v="2.7637999999999998"/>
    <n v="0.10838431372549019"/>
    <n v="1.3007"/>
    <n v="8.3327680268693929E-2"/>
  </r>
  <r>
    <x v="2"/>
    <x v="7"/>
    <d v="2020-11-08T00:00:00"/>
    <d v="2020-11-08T00:00:00"/>
    <n v="2.7330999999999999"/>
    <n v="0.10718039215686274"/>
    <n v="1.3055000000000001"/>
    <n v="8.2099113103686505E-2"/>
  </r>
  <r>
    <x v="2"/>
    <x v="7"/>
    <d v="2020-11-07T00:00:00"/>
    <d v="2020-11-07T00:00:00"/>
    <n v="2.7313000000000001"/>
    <n v="0.10710980392156863"/>
    <n v="1.3055000000000001"/>
    <n v="8.2045043218359731E-2"/>
  </r>
  <r>
    <x v="2"/>
    <x v="7"/>
    <d v="2020-11-06T00:00:00"/>
    <d v="2020-11-06T00:00:00"/>
    <n v="2.766"/>
    <n v="0.10847058823529412"/>
    <n v="1.3055000000000001"/>
    <n v="8.3087390452159418E-2"/>
  </r>
  <r>
    <x v="2"/>
    <x v="7"/>
    <d v="2020-11-05T00:00:00"/>
    <d v="2020-11-05T00:00:00"/>
    <n v="2.8424999999999998"/>
    <n v="0.11147058823529411"/>
    <n v="1.3047"/>
    <n v="8.5437716130370295E-2"/>
  </r>
  <r>
    <x v="2"/>
    <x v="7"/>
    <d v="2020-11-04T00:00:00"/>
    <d v="2020-11-04T00:00:00"/>
    <n v="2.8614000000000002"/>
    <n v="0.11221176470588236"/>
    <n v="1.3139000000000001"/>
    <n v="8.540358071838218E-2"/>
  </r>
  <r>
    <x v="2"/>
    <x v="7"/>
    <d v="2020-11-03T00:00:00"/>
    <d v="2020-11-03T00:00:00"/>
    <n v="2.9287000000000001"/>
    <n v="0.11485098039215687"/>
    <n v="1.3129999999999999"/>
    <n v="8.747218613264042E-2"/>
  </r>
  <r>
    <x v="2"/>
    <x v="7"/>
    <d v="2020-11-02T00:00:00"/>
    <d v="2020-11-02T00:00:00"/>
    <n v="3.0162"/>
    <n v="0.11828235294117646"/>
    <n v="1.3214999999999999"/>
    <n v="8.9506131624045762E-2"/>
  </r>
  <r>
    <x v="2"/>
    <x v="7"/>
    <d v="2020-11-01T00:00:00"/>
    <d v="2020-11-01T00:00:00"/>
    <n v="3.008"/>
    <n v="0.11796078431372549"/>
    <n v="1.3317000000000001"/>
    <n v="8.8579097629890732E-2"/>
  </r>
  <r>
    <x v="2"/>
    <x v="7"/>
    <d v="2020-10-31T00:00:00"/>
    <d v="2020-10-31T00:00:00"/>
    <n v="2.5249000000000001"/>
    <n v="9.9015686274509809E-2"/>
    <n v="1.3317000000000001"/>
    <n v="7.4352846943388007E-2"/>
  </r>
  <r>
    <x v="2"/>
    <x v="7"/>
    <d v="2020-10-30T00:00:00"/>
    <d v="2020-10-30T00:00:00"/>
    <n v="2.5150000000000001"/>
    <n v="9.8627450980392162E-2"/>
    <n v="1.3317000000000001"/>
    <n v="7.4061313344140692E-2"/>
  </r>
  <r>
    <x v="2"/>
    <x v="7"/>
    <d v="2020-10-29T00:00:00"/>
    <d v="2020-10-29T00:00:00"/>
    <n v="2.5188000000000001"/>
    <n v="9.8776470588235299E-2"/>
    <n v="1.3323"/>
    <n v="7.4139811294930039E-2"/>
  </r>
  <r>
    <x v="2"/>
    <x v="7"/>
    <d v="2020-10-28T00:00:00"/>
    <d v="2020-10-28T00:00:00"/>
    <n v="2.4944999999999999"/>
    <n v="9.7823529411764698E-2"/>
    <n v="1.3319000000000001"/>
    <n v="7.3446602156141377E-2"/>
  </r>
  <r>
    <x v="2"/>
    <x v="7"/>
    <d v="2020-10-27T00:00:00"/>
    <d v="2020-10-27T00:00:00"/>
    <n v="2.4679000000000002"/>
    <n v="9.6780392156862752E-2"/>
    <n v="1.3184"/>
    <n v="7.3407457643251475E-2"/>
  </r>
  <r>
    <x v="2"/>
    <x v="7"/>
    <d v="2020-10-26T00:00:00"/>
    <d v="2020-10-26T00:00:00"/>
    <n v="2.4992000000000001"/>
    <n v="9.8007843137254899E-2"/>
    <n v="1.3184"/>
    <n v="7.4338473253379014E-2"/>
  </r>
  <r>
    <x v="2"/>
    <x v="7"/>
    <d v="2020-10-25T00:00:00"/>
    <d v="2020-10-25T00:00:00"/>
    <n v="2.5165999999999999"/>
    <n v="9.8690196078431366E-2"/>
    <n v="1.3184"/>
    <n v="7.485603464686845E-2"/>
  </r>
  <r>
    <x v="2"/>
    <x v="7"/>
    <d v="2020-10-24T00:00:00"/>
    <d v="2020-10-24T00:00:00"/>
    <n v="2.5202"/>
    <n v="9.8831372549019608E-2"/>
    <n v="1.3207"/>
    <n v="7.4832567993503143E-2"/>
  </r>
  <r>
    <x v="2"/>
    <x v="7"/>
    <d v="2020-10-23T00:00:00"/>
    <d v="2020-10-23T00:00:00"/>
    <n v="2.528"/>
    <n v="9.9137254901960792E-2"/>
    <n v="1.3121"/>
    <n v="7.5556173235241816E-2"/>
  </r>
  <r>
    <x v="2"/>
    <x v="7"/>
    <d v="2020-10-22T00:00:00"/>
    <d v="2020-10-22T00:00:00"/>
    <n v="2.5339999999999998"/>
    <n v="9.9372549019607834E-2"/>
    <n v="1.3132999999999999"/>
    <n v="7.5666297890510811E-2"/>
  </r>
  <r>
    <x v="2"/>
    <x v="8"/>
    <d v="2020-10-21T00:00:00"/>
    <d v="2020-10-21T00:00:00"/>
    <n v="2.5150999999999999"/>
    <n v="9.8631372549019602E-2"/>
    <n v="1.3145"/>
    <n v="7.5033375845583575E-2"/>
  </r>
  <r>
    <x v="2"/>
    <x v="8"/>
    <d v="2020-10-20T00:00:00"/>
    <d v="2020-10-20T00:00:00"/>
    <n v="2.4870000000000001"/>
    <n v="9.7529411764705892E-2"/>
    <n v="1.3124"/>
    <n v="7.4313785251985592E-2"/>
  </r>
  <r>
    <x v="2"/>
    <x v="8"/>
    <d v="2020-10-19T00:00:00"/>
    <d v="2020-10-19T00:00:00"/>
    <n v="2.3956"/>
    <n v="9.3945098039215691E-2"/>
    <n v="1.3191999999999999"/>
    <n v="7.1213688628877878E-2"/>
  </r>
  <r>
    <x v="2"/>
    <x v="8"/>
    <d v="2020-10-18T00:00:00"/>
    <d v="2020-10-18T00:00:00"/>
    <n v="2.3302"/>
    <n v="9.138039215686275E-2"/>
    <n v="1.3187"/>
    <n v="6.929581569489858E-2"/>
  </r>
  <r>
    <x v="2"/>
    <x v="8"/>
    <d v="2020-10-17T00:00:00"/>
    <d v="2020-10-17T00:00:00"/>
    <n v="2.3231000000000002"/>
    <n v="9.1101960784313735E-2"/>
    <n v="1.3187"/>
    <n v="6.9084674895210238E-2"/>
  </r>
  <r>
    <x v="2"/>
    <x v="8"/>
    <d v="2020-10-16T00:00:00"/>
    <d v="2020-10-16T00:00:00"/>
    <n v="2.3248000000000002"/>
    <n v="9.1168627450980394E-2"/>
    <n v="1.3187"/>
    <n v="6.9135229734572229E-2"/>
  </r>
  <r>
    <x v="2"/>
    <x v="8"/>
    <d v="2020-10-15T00:00:00"/>
    <d v="2020-10-15T00:00:00"/>
    <n v="2.3195999999999999"/>
    <n v="9.0964705882352934E-2"/>
    <n v="1.3219000000000001"/>
    <n v="6.8813606083934428E-2"/>
  </r>
  <r>
    <x v="2"/>
    <x v="8"/>
    <d v="2020-10-14T00:00:00"/>
    <d v="2020-10-14T00:00:00"/>
    <n v="2.2132999999999998"/>
    <n v="8.6796078431372548E-2"/>
    <n v="1.3145"/>
    <n v="6.602972874201031E-2"/>
  </r>
  <r>
    <x v="2"/>
    <x v="8"/>
    <d v="2020-10-13T00:00:00"/>
    <d v="2020-10-13T00:00:00"/>
    <n v="2.1570999999999998"/>
    <n v="8.4592156862745085E-2"/>
    <n v="1.3137000000000001"/>
    <n v="6.4392294178842263E-2"/>
  </r>
  <r>
    <x v="2"/>
    <x v="8"/>
    <d v="2020-10-12T00:00:00"/>
    <d v="2020-10-12T00:00:00"/>
    <n v="1.8391999999999999"/>
    <n v="7.2125490196078432E-2"/>
    <n v="1.3110999999999999"/>
    <n v="5.5011433297291155E-2"/>
  </r>
  <r>
    <x v="2"/>
    <x v="8"/>
    <d v="2020-10-11T00:00:00"/>
    <d v="2020-10-11T00:00:00"/>
    <n v="1.8028999999999999"/>
    <n v="7.0701960784313719E-2"/>
    <n v="1.3118000000000001"/>
    <n v="5.3896905613899766E-2"/>
  </r>
  <r>
    <x v="2"/>
    <x v="8"/>
    <d v="2020-10-10T00:00:00"/>
    <d v="2020-10-10T00:00:00"/>
    <n v="1.7967"/>
    <n v="7.0458823529411768E-2"/>
    <n v="1.3118000000000001"/>
    <n v="5.3711559330242235E-2"/>
  </r>
  <r>
    <x v="2"/>
    <x v="8"/>
    <d v="2020-10-09T00:00:00"/>
    <d v="2020-10-09T00:00:00"/>
    <n v="1.8188"/>
    <n v="7.1325490196078437E-2"/>
    <n v="1.3118000000000001"/>
    <n v="5.4372229147795728E-2"/>
  </r>
  <r>
    <x v="2"/>
    <x v="8"/>
    <d v="2020-10-08T00:00:00"/>
    <d v="2020-10-08T00:00:00"/>
    <n v="1.8516999999999999"/>
    <n v="7.2615686274509803E-2"/>
    <n v="1.3193999999999999"/>
    <n v="5.5036900314165381E-2"/>
  </r>
  <r>
    <x v="2"/>
    <x v="8"/>
    <d v="2020-10-07T00:00:00"/>
    <d v="2020-10-07T00:00:00"/>
    <n v="1.8712"/>
    <n v="7.3380392156862748E-2"/>
    <n v="1.3252999999999999"/>
    <n v="5.5368891690079795E-2"/>
  </r>
  <r>
    <x v="2"/>
    <x v="8"/>
    <d v="2020-10-06T00:00:00"/>
    <d v="2020-10-06T00:00:00"/>
    <n v="1.8408"/>
    <n v="7.218823529411765E-2"/>
    <n v="1.3307"/>
    <n v="5.4248316896458745E-2"/>
  </r>
  <r>
    <x v="2"/>
    <x v="8"/>
    <d v="2020-10-05T00:00:00"/>
    <d v="2020-10-05T00:00:00"/>
    <n v="1.7499"/>
    <n v="6.8623529411764708E-2"/>
    <n v="1.3265"/>
    <n v="5.1732777543735176E-2"/>
  </r>
  <r>
    <x v="2"/>
    <x v="8"/>
    <d v="2020-10-04T00:00:00"/>
    <d v="2020-10-04T00:00:00"/>
    <n v="1.6553"/>
    <n v="6.4913725490196084E-2"/>
    <n v="1.3292999999999999"/>
    <n v="4.8833013984951545E-2"/>
  </r>
  <r>
    <x v="2"/>
    <x v="8"/>
    <d v="2020-10-03T00:00:00"/>
    <d v="2020-10-03T00:00:00"/>
    <n v="1.6688000000000001"/>
    <n v="6.5443137254901959E-2"/>
    <n v="1.3307"/>
    <n v="4.9179482418953903E-2"/>
  </r>
  <r>
    <x v="2"/>
    <x v="8"/>
    <d v="2020-10-02T00:00:00"/>
    <d v="2020-10-02T00:00:00"/>
    <n v="1.7051000000000001"/>
    <n v="6.6866666666666671E-2"/>
    <n v="1.3307"/>
    <n v="5.0249242253450566E-2"/>
  </r>
  <r>
    <x v="2"/>
    <x v="8"/>
    <d v="2020-10-01T00:00:00"/>
    <d v="2020-10-01T00:00:00"/>
    <n v="1.8676999999999999"/>
    <n v="7.324313725490196E-2"/>
    <n v="1.3287"/>
    <n v="5.5123908523294921E-2"/>
  </r>
  <r>
    <x v="2"/>
    <x v="8"/>
    <d v="2020-09-30T00:00:00"/>
    <d v="2020-09-30T00:00:00"/>
    <n v="1.9931000000000001"/>
    <n v="7.8160784313725487E-2"/>
    <n v="1.3319000000000001"/>
    <n v="5.8683673183966875E-2"/>
  </r>
  <r>
    <x v="2"/>
    <x v="8"/>
    <d v="2020-09-29T00:00:00"/>
    <d v="2020-09-29T00:00:00"/>
    <n v="1.8842000000000001"/>
    <n v="7.3890196078431378E-2"/>
    <n v="1.3387"/>
    <n v="5.5195485230769684E-2"/>
  </r>
  <r>
    <x v="2"/>
    <x v="8"/>
    <d v="2020-09-28T00:00:00"/>
    <d v="2020-09-28T00:00:00"/>
    <n v="2.0718000000000001"/>
    <n v="8.1247058823529408E-2"/>
    <n v="1.3371999999999999"/>
    <n v="6.07590927486759E-2"/>
  </r>
  <r>
    <x v="2"/>
    <x v="8"/>
    <d v="2020-09-27T00:00:00"/>
    <d v="2020-09-27T00:00:00"/>
    <n v="2.1116999999999999"/>
    <n v="8.2811764705882349E-2"/>
    <n v="1.3384"/>
    <n v="6.1873703456277906E-2"/>
  </r>
  <r>
    <x v="2"/>
    <x v="8"/>
    <d v="2020-09-26T00:00:00"/>
    <d v="2020-09-26T00:00:00"/>
    <n v="2.1145999999999998"/>
    <n v="8.2925490196078422E-2"/>
    <n v="1.3384"/>
    <n v="6.1958674683262417E-2"/>
  </r>
  <r>
    <x v="2"/>
    <x v="8"/>
    <d v="2020-09-25T00:00:00"/>
    <d v="2020-09-25T00:00:00"/>
    <n v="2.1326999999999998"/>
    <n v="8.3635294117647058E-2"/>
    <n v="1.3384"/>
    <n v="6.2489012341338204E-2"/>
  </r>
  <r>
    <x v="2"/>
    <x v="8"/>
    <d v="2020-09-24T00:00:00"/>
    <d v="2020-09-24T00:00:00"/>
    <n v="2.2153999999999998"/>
    <n v="8.6878431372549011E-2"/>
    <n v="1.3362000000000001"/>
    <n v="6.5019032609301752E-2"/>
  </r>
  <r>
    <x v="2"/>
    <x v="8"/>
    <d v="2020-09-23T00:00:00"/>
    <d v="2020-09-23T00:00:00"/>
    <n v="2.1705000000000001"/>
    <n v="8.5117647058823534E-2"/>
    <n v="1.3385"/>
    <n v="6.3591817003230133E-2"/>
  </r>
  <r>
    <x v="2"/>
    <x v="8"/>
    <d v="2020-09-22T00:00:00"/>
    <d v="2020-09-22T00:00:00"/>
    <n v="2.0798000000000001"/>
    <n v="8.1560784313725487E-2"/>
    <n v="1.3301000000000001"/>
    <n v="6.1319287507499799E-2"/>
  </r>
  <r>
    <x v="2"/>
    <x v="9"/>
    <d v="2020-09-21T00:00:00"/>
    <d v="2020-09-21T00:00:00"/>
    <n v="2.0745"/>
    <n v="8.1352941176470586E-2"/>
    <n v="1.3306"/>
    <n v="6.1140042970442343E-2"/>
  </r>
  <r>
    <x v="2"/>
    <x v="9"/>
    <d v="2020-09-20T00:00:00"/>
    <d v="2020-09-20T00:00:00"/>
    <n v="2.0731000000000002"/>
    <n v="8.1298039215686277E-2"/>
    <n v="1.3204"/>
    <n v="6.157076584041675E-2"/>
  </r>
  <r>
    <x v="2"/>
    <x v="9"/>
    <d v="2020-09-19T00:00:00"/>
    <d v="2020-09-19T00:00:00"/>
    <n v="2.0838000000000001"/>
    <n v="8.1717647058823534E-2"/>
    <n v="1.3204"/>
    <n v="6.1888554270541907E-2"/>
  </r>
  <r>
    <x v="2"/>
    <x v="9"/>
    <d v="2020-09-18T00:00:00"/>
    <d v="2020-09-18T00:00:00"/>
    <n v="2.0943999999999998"/>
    <n v="8.2133333333333322E-2"/>
    <n v="1.3204"/>
    <n v="6.2203372715338774E-2"/>
  </r>
  <r>
    <x v="2"/>
    <x v="9"/>
    <d v="2020-09-17T00:00:00"/>
    <d v="2020-09-17T00:00:00"/>
    <n v="2.1612"/>
    <n v="8.4752941176470586E-2"/>
    <n v="1.3164"/>
    <n v="6.438236187820616E-2"/>
  </r>
  <r>
    <x v="2"/>
    <x v="9"/>
    <d v="2020-09-16T00:00:00"/>
    <d v="2020-09-16T00:00:00"/>
    <n v="2.2677999999999998"/>
    <n v="8.8933333333333323E-2"/>
    <n v="1.3176000000000001"/>
    <n v="6.7496458206840707E-2"/>
  </r>
  <r>
    <x v="2"/>
    <x v="9"/>
    <d v="2020-09-15T00:00:00"/>
    <d v="2020-09-15T00:00:00"/>
    <n v="2.2869000000000002"/>
    <n v="8.9682352941176477E-2"/>
    <n v="1.3181"/>
    <n v="6.8039111555402834E-2"/>
  </r>
  <r>
    <x v="2"/>
    <x v="9"/>
    <d v="2020-09-14T00:00:00"/>
    <d v="2020-09-14T00:00:00"/>
    <n v="2.2863000000000002"/>
    <n v="8.9658823529411777E-2"/>
    <n v="1.3173999999999999"/>
    <n v="6.8057403620321685E-2"/>
  </r>
  <r>
    <x v="2"/>
    <x v="9"/>
    <d v="2020-09-13T00:00:00"/>
    <d v="2020-09-13T00:00:00"/>
    <n v="2.2284999999999999"/>
    <n v="8.7392156862745096E-2"/>
    <n v="1.3173999999999999"/>
    <n v="6.633684291995226E-2"/>
  </r>
  <r>
    <x v="2"/>
    <x v="9"/>
    <d v="2020-09-12T00:00:00"/>
    <d v="2020-09-12T00:00:00"/>
    <n v="2.2214999999999998"/>
    <n v="8.7117647058823522E-2"/>
    <n v="1.3173999999999999"/>
    <n v="6.6128470516793325E-2"/>
  </r>
  <r>
    <x v="2"/>
    <x v="9"/>
    <d v="2020-09-11T00:00:00"/>
    <d v="2020-09-11T00:00:00"/>
    <n v="2.1846000000000001"/>
    <n v="8.5670588235294123E-2"/>
    <n v="1.3173999999999999"/>
    <n v="6.5030050277284146E-2"/>
  </r>
  <r>
    <x v="2"/>
    <x v="9"/>
    <d v="2020-09-10T00:00:00"/>
    <d v="2020-09-10T00:00:00"/>
    <n v="2.2321"/>
    <n v="8.7533333333333338E-2"/>
    <n v="1.319"/>
    <n v="6.6363406621177665E-2"/>
  </r>
  <r>
    <x v="2"/>
    <x v="9"/>
    <d v="2020-09-09T00:00:00"/>
    <d v="2020-09-09T00:00:00"/>
    <n v="2.2711000000000001"/>
    <n v="8.9062745098039214E-2"/>
    <n v="1.3141"/>
    <n v="6.777470900086692E-2"/>
  </r>
  <r>
    <x v="2"/>
    <x v="9"/>
    <d v="2020-09-08T00:00:00"/>
    <d v="2020-09-08T00:00:00"/>
    <n v="2.3210000000000002"/>
    <n v="9.1019607843137257E-2"/>
    <n v="1.3231999999999999"/>
    <n v="6.8787490812528163E-2"/>
  </r>
  <r>
    <x v="2"/>
    <x v="9"/>
    <d v="2020-09-07T00:00:00"/>
    <d v="2020-09-07T00:00:00"/>
    <n v="2.3292000000000002"/>
    <n v="9.1341176470588245E-2"/>
    <n v="1.3096000000000001"/>
    <n v="6.9747385820546917E-2"/>
  </r>
  <r>
    <x v="2"/>
    <x v="9"/>
    <d v="2020-09-06T00:00:00"/>
    <d v="2020-09-06T00:00:00"/>
    <n v="2.3258000000000001"/>
    <n v="9.1207843137254899E-2"/>
    <n v="1.3061"/>
    <n v="6.9832205142986672E-2"/>
  </r>
  <r>
    <x v="2"/>
    <x v="9"/>
    <d v="2020-09-05T00:00:00"/>
    <d v="2020-09-05T00:00:00"/>
    <n v="2.3224"/>
    <n v="9.1074509803921566E-2"/>
    <n v="1.3061"/>
    <n v="6.9730120055065889E-2"/>
  </r>
  <r>
    <x v="2"/>
    <x v="9"/>
    <d v="2020-09-04T00:00:00"/>
    <d v="2020-09-04T00:00:00"/>
    <n v="2.3397000000000001"/>
    <n v="9.1752941176470593E-2"/>
    <n v="1.3061"/>
    <n v="7.0249553002427523E-2"/>
  </r>
  <r>
    <x v="2"/>
    <x v="9"/>
    <d v="2020-09-03T00:00:00"/>
    <d v="2020-09-03T00:00:00"/>
    <n v="2.4073000000000002"/>
    <n v="9.4403921568627466E-2"/>
    <n v="1.3126"/>
    <n v="7.1921317666179693E-2"/>
  </r>
  <r>
    <x v="2"/>
    <x v="9"/>
    <d v="2020-09-02T00:00:00"/>
    <d v="2020-09-02T00:00:00"/>
    <n v="2.3702999999999999"/>
    <n v="9.2952941176470585E-2"/>
    <n v="1.3042"/>
    <n v="7.1271999061854455E-2"/>
  </r>
  <r>
    <x v="2"/>
    <x v="9"/>
    <d v="2020-09-01T00:00:00"/>
    <d v="2020-09-01T00:00:00"/>
    <n v="2.3437999999999999"/>
    <n v="9.191372549019608E-2"/>
    <n v="1.3062"/>
    <n v="7.0367268021892568E-2"/>
  </r>
  <r>
    <x v="2"/>
    <x v="9"/>
    <d v="2020-08-31T00:00:00"/>
    <d v="2020-08-31T00:00:00"/>
    <n v="2.0867"/>
    <n v="8.1831372549019607E-2"/>
    <n v="1.3045"/>
    <n v="6.2730067113085167E-2"/>
  </r>
  <r>
    <x v="2"/>
    <x v="9"/>
    <d v="2020-08-30T00:00:00"/>
    <d v="2020-08-30T00:00:00"/>
    <n v="2.1318000000000001"/>
    <n v="8.3600000000000008E-2"/>
    <n v="1.3097000000000001"/>
    <n v="6.3831411773688632E-2"/>
  </r>
  <r>
    <x v="2"/>
    <x v="9"/>
    <d v="2020-08-29T00:00:00"/>
    <d v="2020-08-29T00:00:00"/>
    <n v="2.1324999999999998"/>
    <n v="8.3627450980392148E-2"/>
    <n v="1.3097000000000001"/>
    <n v="6.3852371520494874E-2"/>
  </r>
  <r>
    <x v="2"/>
    <x v="9"/>
    <d v="2020-08-28T00:00:00"/>
    <d v="2020-08-28T00:00:00"/>
    <n v="2.141"/>
    <n v="8.3960784313725487E-2"/>
    <n v="1.3097000000000001"/>
    <n v="6.4106882731713735E-2"/>
  </r>
  <r>
    <x v="2"/>
    <x v="9"/>
    <d v="2020-08-27T00:00:00"/>
    <d v="2020-08-27T00:00:00"/>
    <n v="2.1463000000000001"/>
    <n v="8.4168627450980402E-2"/>
    <n v="1.3123"/>
    <n v="6.413825150573832E-2"/>
  </r>
  <r>
    <x v="2"/>
    <x v="9"/>
    <d v="2020-08-26T00:00:00"/>
    <d v="2020-08-26T00:00:00"/>
    <n v="2.1282000000000001"/>
    <n v="8.3458823529411766E-2"/>
    <n v="1.3139000000000001"/>
    <n v="6.3519920488173953E-2"/>
  </r>
  <r>
    <x v="2"/>
    <x v="9"/>
    <d v="2020-08-25T00:00:00"/>
    <d v="2020-08-25T00:00:00"/>
    <n v="2.1179000000000001"/>
    <n v="8.3054901960784314E-2"/>
    <n v="1.3168"/>
    <n v="6.3073285207156979E-2"/>
  </r>
  <r>
    <x v="2"/>
    <x v="9"/>
    <d v="2020-08-24T00:00:00"/>
    <d v="2020-08-24T00:00:00"/>
    <n v="2.1097999999999999"/>
    <n v="8.273725490196078E-2"/>
    <n v="1.3216000000000001"/>
    <n v="6.2603855101362571E-2"/>
  </r>
  <r>
    <x v="2"/>
    <x v="9"/>
    <d v="2020-08-23T00:00:00"/>
    <d v="2020-08-23T00:00:00"/>
    <n v="2.0752999999999999"/>
    <n v="8.1384313725490195E-2"/>
    <n v="1.3174999999999999"/>
    <n v="6.1771775123711729E-2"/>
  </r>
  <r>
    <x v="2"/>
    <x v="9"/>
    <d v="2020-08-22T00:00:00"/>
    <d v="2020-08-22T00:00:00"/>
    <n v="2.0718999999999999"/>
    <n v="8.1250980392156863E-2"/>
    <n v="1.3174999999999999"/>
    <n v="6.1670573352680738E-2"/>
  </r>
  <r>
    <x v="2"/>
    <x v="10"/>
    <d v="2020-08-21T00:00:00"/>
    <d v="2020-08-21T00:00:00"/>
    <n v="2.0844"/>
    <n v="8.1741176470588234E-2"/>
    <n v="1.3174999999999999"/>
    <n v="6.2042638687353505E-2"/>
  </r>
  <r>
    <x v="2"/>
    <x v="10"/>
    <d v="2020-08-20T00:00:00"/>
    <d v="2020-08-20T00:00:00"/>
    <n v="2.1173999999999999"/>
    <n v="8.3035294117647054E-2"/>
    <n v="1.3182"/>
    <n v="6.2991423242032357E-2"/>
  </r>
  <r>
    <x v="2"/>
    <x v="10"/>
    <d v="2020-08-19T00:00:00"/>
    <d v="2020-08-19T00:00:00"/>
    <n v="2.1364000000000001"/>
    <n v="8.3780392156862754E-2"/>
    <n v="1.3212999999999999"/>
    <n v="6.3407547231410552E-2"/>
  </r>
  <r>
    <x v="2"/>
    <x v="10"/>
    <d v="2020-08-18T00:00:00"/>
    <d v="2020-08-18T00:00:00"/>
    <n v="2.1074999999999999"/>
    <n v="8.2647058823529407E-2"/>
    <n v="1.3167"/>
    <n v="6.276832902219899E-2"/>
  </r>
  <r>
    <x v="2"/>
    <x v="10"/>
    <d v="2020-08-17T00:00:00"/>
    <d v="2020-08-17T00:00:00"/>
    <n v="2.0847000000000002"/>
    <n v="8.1752941176470598E-2"/>
    <n v="1.3213999999999999"/>
    <n v="6.1868428315779177E-2"/>
  </r>
  <r>
    <x v="2"/>
    <x v="10"/>
    <d v="2020-08-16T00:00:00"/>
    <d v="2020-08-16T00:00:00"/>
    <n v="2.0615999999999999"/>
    <n v="8.0847058823529411E-2"/>
    <n v="1.3266"/>
    <n v="6.0943056553240928E-2"/>
  </r>
  <r>
    <x v="2"/>
    <x v="10"/>
    <d v="2020-08-15T00:00:00"/>
    <d v="2020-08-15T00:00:00"/>
    <n v="2.0587"/>
    <n v="8.0733333333333338E-2"/>
    <n v="1.3266"/>
    <n v="6.0857329514045932E-2"/>
  </r>
  <r>
    <x v="2"/>
    <x v="10"/>
    <d v="2020-08-14T00:00:00"/>
    <d v="2020-08-14T00:00:00"/>
    <n v="2.0565000000000002"/>
    <n v="8.0647058823529419E-2"/>
    <n v="1.3266"/>
    <n v="6.0792295208449733E-2"/>
  </r>
  <r>
    <x v="2"/>
    <x v="10"/>
    <d v="2020-08-13T00:00:00"/>
    <d v="2020-08-13T00:00:00"/>
    <n v="2.0392999999999999"/>
    <n v="7.9972549019607833E-2"/>
    <n v="1.3220000000000001"/>
    <n v="6.049360742784253E-2"/>
  </r>
  <r>
    <x v="2"/>
    <x v="10"/>
    <d v="2020-08-12T00:00:00"/>
    <d v="2020-08-12T00:00:00"/>
    <n v="2.0148999999999999"/>
    <n v="7.9015686274509805E-2"/>
    <n v="1.3244"/>
    <n v="5.9661496734000154E-2"/>
  </r>
  <r>
    <x v="2"/>
    <x v="10"/>
    <d v="2020-08-11T00:00:00"/>
    <d v="2020-08-11T00:00:00"/>
    <n v="1.9829000000000001"/>
    <n v="7.7760784313725489E-2"/>
    <n v="1.33"/>
    <n v="5.8466755123101871E-2"/>
  </r>
  <r>
    <x v="2"/>
    <x v="10"/>
    <d v="2020-08-10T00:00:00"/>
    <d v="2020-08-10T00:00:00"/>
    <n v="1.9530000000000001"/>
    <n v="7.6588235294117651E-2"/>
    <n v="1.335"/>
    <n v="5.7369464639788502E-2"/>
  </r>
  <r>
    <x v="2"/>
    <x v="10"/>
    <d v="2020-08-09T00:00:00"/>
    <d v="2020-08-09T00:00:00"/>
    <n v="1.9585999999999999"/>
    <n v="7.6807843137254903E-2"/>
    <n v="1.3384"/>
    <n v="5.7387808679957339E-2"/>
  </r>
  <r>
    <x v="2"/>
    <x v="10"/>
    <d v="2020-08-08T00:00:00"/>
    <d v="2020-08-08T00:00:00"/>
    <n v="1.9573"/>
    <n v="7.6756862745098034E-2"/>
    <n v="1.3384"/>
    <n v="5.734971812992979E-2"/>
  </r>
  <r>
    <x v="2"/>
    <x v="10"/>
    <d v="2020-08-07T00:00:00"/>
    <d v="2020-08-07T00:00:00"/>
    <n v="1.9677"/>
    <n v="7.7164705882352941E-2"/>
    <n v="1.3384"/>
    <n v="5.7654442530150132E-2"/>
  </r>
  <r>
    <x v="2"/>
    <x v="10"/>
    <d v="2020-08-06T00:00:00"/>
    <d v="2020-08-06T00:00:00"/>
    <n v="2.0122"/>
    <n v="7.8909803921568628E-2"/>
    <n v="1.3306"/>
    <n v="5.9303925989454852E-2"/>
  </r>
  <r>
    <x v="2"/>
    <x v="10"/>
    <d v="2020-08-05T00:00:00"/>
    <d v="2020-08-05T00:00:00"/>
    <n v="2.0026000000000002"/>
    <n v="7.8533333333333344E-2"/>
    <n v="1.3266"/>
    <n v="5.9198954721342789E-2"/>
  </r>
  <r>
    <x v="2"/>
    <x v="10"/>
    <d v="2020-08-04T00:00:00"/>
    <d v="2020-08-04T00:00:00"/>
    <n v="1.96"/>
    <n v="7.6862745098039212E-2"/>
    <n v="1.3319000000000001"/>
    <n v="5.7709096101838879E-2"/>
  </r>
  <r>
    <x v="2"/>
    <x v="10"/>
    <d v="2020-08-03T00:00:00"/>
    <d v="2020-08-03T00:00:00"/>
    <n v="1.9004000000000001"/>
    <n v="7.4525490196078431E-2"/>
    <n v="1.3391"/>
    <n v="5.565341662017656E-2"/>
  </r>
  <r>
    <x v="2"/>
    <x v="10"/>
    <d v="2020-08-02T00:00:00"/>
    <d v="2020-08-02T00:00:00"/>
    <n v="1.9016999999999999"/>
    <n v="7.4576470588235286E-2"/>
    <n v="1.3398000000000001"/>
    <n v="5.5662390347988713E-2"/>
  </r>
  <r>
    <x v="2"/>
    <x v="10"/>
    <d v="2020-08-01T00:00:00"/>
    <d v="2020-08-01T00:00:00"/>
    <n v="1.8959999999999999"/>
    <n v="7.435294117647058E-2"/>
    <n v="1.3414999999999999"/>
    <n v="5.5425226370831596E-2"/>
  </r>
  <r>
    <x v="2"/>
    <x v="10"/>
    <d v="2020-07-31T00:00:00"/>
    <d v="2020-07-31T00:00:00"/>
    <n v="1.8738999999999999"/>
    <n v="7.3486274509803912E-2"/>
    <n v="1.3414999999999999"/>
    <n v="5.4779183384125171E-2"/>
  </r>
  <r>
    <x v="2"/>
    <x v="10"/>
    <d v="2020-07-30T00:00:00"/>
    <d v="2020-07-30T00:00:00"/>
    <n v="1.8852"/>
    <n v="7.3929411764705882E-2"/>
    <n v="1.3424"/>
    <n v="5.5072565378952533E-2"/>
  </r>
  <r>
    <x v="2"/>
    <x v="10"/>
    <d v="2020-07-29T00:00:00"/>
    <d v="2020-07-29T00:00:00"/>
    <n v="1.8747"/>
    <n v="7.3517647058823535E-2"/>
    <n v="1.3342000000000001"/>
    <n v="5.5102418721948383E-2"/>
  </r>
  <r>
    <x v="2"/>
    <x v="10"/>
    <d v="2020-07-28T00:00:00"/>
    <d v="2020-07-28T00:00:00"/>
    <n v="1.8911"/>
    <n v="7.4160784313725484E-2"/>
    <n v="1.3378000000000001"/>
    <n v="5.5434881382662192E-2"/>
  </r>
  <r>
    <x v="2"/>
    <x v="10"/>
    <d v="2020-07-27T00:00:00"/>
    <d v="2020-07-27T00:00:00"/>
    <n v="1.8354999999999999"/>
    <n v="7.1980392156862735E-2"/>
    <n v="1.3357000000000001"/>
    <n v="5.3889640006635271E-2"/>
  </r>
  <r>
    <x v="2"/>
    <x v="10"/>
    <d v="2020-07-26T00:00:00"/>
    <d v="2020-07-26T00:00:00"/>
    <n v="1.8480000000000001"/>
    <n v="7.247058823529412E-2"/>
    <n v="1.3414999999999999"/>
    <n v="5.4022056082962448E-2"/>
  </r>
  <r>
    <x v="2"/>
    <x v="10"/>
    <d v="2020-07-25T00:00:00"/>
    <d v="2020-07-25T00:00:00"/>
    <n v="1.8504"/>
    <n v="7.2564705882352948E-2"/>
    <n v="1.3414999999999999"/>
    <n v="5.4092214597355907E-2"/>
  </r>
  <r>
    <x v="2"/>
    <x v="10"/>
    <d v="2020-07-24T00:00:00"/>
    <d v="2020-07-24T00:00:00"/>
    <n v="1.8523000000000001"/>
    <n v="7.2639215686274516E-2"/>
    <n v="1.3414999999999999"/>
    <n v="5.414775675458406E-2"/>
  </r>
  <r>
    <x v="2"/>
    <x v="10"/>
    <d v="2020-07-23T00:00:00"/>
    <d v="2020-07-23T00:00:00"/>
    <n v="1.8165"/>
    <n v="7.1235294117647063E-2"/>
    <n v="1.3411"/>
    <n v="5.3117063692228073E-2"/>
  </r>
  <r>
    <x v="2"/>
    <x v="10"/>
    <d v="2020-07-22T00:00:00"/>
    <d v="2020-07-22T00:00:00"/>
    <n v="1.8172999999999999"/>
    <n v="7.1266666666666659E-2"/>
    <n v="1.3416999999999999"/>
    <n v="5.3116692752975078E-2"/>
  </r>
  <r>
    <x v="2"/>
    <x v="11"/>
    <d v="2020-07-21T00:00:00"/>
    <d v="2020-07-21T00:00:00"/>
    <n v="1.8376999999999999"/>
    <n v="7.2066666666666668E-2"/>
    <n v="1.3459000000000001"/>
    <n v="5.3545335215593036E-2"/>
  </r>
  <r>
    <x v="2"/>
    <x v="11"/>
    <d v="2020-07-20T00:00:00"/>
    <d v="2020-07-20T00:00:00"/>
    <n v="1.8277000000000001"/>
    <n v="7.1674509803921579E-2"/>
    <n v="1.3534999999999999"/>
    <n v="5.2954938902047714E-2"/>
  </r>
  <r>
    <x v="2"/>
    <x v="11"/>
    <d v="2020-07-19T00:00:00"/>
    <d v="2020-07-19T00:00:00"/>
    <n v="1.8129999999999999"/>
    <n v="7.1098039215686276E-2"/>
    <n v="1.3577999999999999"/>
    <n v="5.2362674337668495E-2"/>
  </r>
  <r>
    <x v="2"/>
    <x v="11"/>
    <d v="2020-07-18T00:00:00"/>
    <d v="2020-07-18T00:00:00"/>
    <n v="1.8121"/>
    <n v="7.1062745098039212E-2"/>
    <n v="1.3577999999999999"/>
    <n v="5.2336680732095464E-2"/>
  </r>
  <r>
    <x v="2"/>
    <x v="11"/>
    <d v="2020-07-17T00:00:00"/>
    <d v="2020-07-17T00:00:00"/>
    <n v="1.8189"/>
    <n v="7.1329411764705877E-2"/>
    <n v="1.3577999999999999"/>
    <n v="5.2533076863091679E-2"/>
  </r>
  <r>
    <x v="2"/>
    <x v="11"/>
    <d v="2020-07-16T00:00:00"/>
    <d v="2020-07-16T00:00:00"/>
    <n v="1.8484"/>
    <n v="7.2486274509803925E-2"/>
    <n v="1.3572"/>
    <n v="5.3408690325526031E-2"/>
  </r>
  <r>
    <x v="2"/>
    <x v="11"/>
    <d v="2020-07-15T00:00:00"/>
    <d v="2020-07-15T00:00:00"/>
    <n v="1.8349"/>
    <n v="7.1956862745098035E-2"/>
    <n v="1.3509"/>
    <n v="5.3265869231695934E-2"/>
  </r>
  <r>
    <x v="2"/>
    <x v="11"/>
    <d v="2020-07-14T00:00:00"/>
    <d v="2020-07-14T00:00:00"/>
    <n v="1.8333999999999999"/>
    <n v="7.1898039215686271E-2"/>
    <n v="1.3613999999999999"/>
    <n v="5.2811840176058673E-2"/>
  </r>
  <r>
    <x v="2"/>
    <x v="11"/>
    <d v="2020-07-13T00:00:00"/>
    <d v="2020-07-13T00:00:00"/>
    <n v="1.827"/>
    <n v="7.1647058823529411E-2"/>
    <n v="1.361"/>
    <n v="5.2642952846090676E-2"/>
  </r>
  <r>
    <x v="2"/>
    <x v="11"/>
    <d v="2020-07-12T00:00:00"/>
    <d v="2020-07-12T00:00:00"/>
    <n v="1.8030999999999999"/>
    <n v="7.0709803921568629E-2"/>
    <n v="1.3593"/>
    <n v="5.2019277511637339E-2"/>
  </r>
  <r>
    <x v="2"/>
    <x v="11"/>
    <d v="2020-07-11T00:00:00"/>
    <d v="2020-07-11T00:00:00"/>
    <n v="1.8003"/>
    <n v="7.0599999999999996E-2"/>
    <n v="1.3593"/>
    <n v="5.1938497756198042E-2"/>
  </r>
  <r>
    <x v="2"/>
    <x v="11"/>
    <d v="2020-07-10T00:00:00"/>
    <d v="2020-07-10T00:00:00"/>
    <n v="1.8047"/>
    <n v="7.0772549019607847E-2"/>
    <n v="1.3593"/>
    <n v="5.206543737188836E-2"/>
  </r>
  <r>
    <x v="2"/>
    <x v="11"/>
    <d v="2020-07-09T00:00:00"/>
    <d v="2020-07-09T00:00:00"/>
    <n v="1.8323"/>
    <n v="7.1854901960784312E-2"/>
    <n v="1.3586"/>
    <n v="5.2888931223895416E-2"/>
  </r>
  <r>
    <x v="2"/>
    <x v="11"/>
    <d v="2020-07-08T00:00:00"/>
    <d v="2020-07-08T00:00:00"/>
    <n v="1.855"/>
    <n v="7.274509803921568E-2"/>
    <n v="1.3512"/>
    <n v="5.3837402338081472E-2"/>
  </r>
  <r>
    <x v="2"/>
    <x v="11"/>
    <d v="2020-07-07T00:00:00"/>
    <d v="2020-07-07T00:00:00"/>
    <n v="1.8498000000000001"/>
    <n v="7.2541176470588234E-2"/>
    <n v="1.3604000000000001"/>
    <n v="5.3323416988083086E-2"/>
  </r>
  <r>
    <x v="2"/>
    <x v="11"/>
    <d v="2020-07-06T00:00:00"/>
    <d v="2020-07-06T00:00:00"/>
    <n v="1.7924"/>
    <n v="7.0290196078431372E-2"/>
    <n v="1.3537999999999999"/>
    <n v="5.1920664853324992E-2"/>
  </r>
  <r>
    <x v="2"/>
    <x v="11"/>
    <d v="2020-07-05T00:00:00"/>
    <d v="2020-07-05T00:00:00"/>
    <n v="1.7062999999999999"/>
    <n v="6.6913725490196072E-2"/>
    <n v="1.3547"/>
    <n v="4.9393759127626835E-2"/>
  </r>
  <r>
    <x v="2"/>
    <x v="11"/>
    <d v="2020-07-04T00:00:00"/>
    <d v="2020-07-04T00:00:00"/>
    <n v="1.7018"/>
    <n v="6.673725490196078E-2"/>
    <n v="1.3547"/>
    <n v="4.9263493690086944E-2"/>
  </r>
  <r>
    <x v="2"/>
    <x v="11"/>
    <d v="2020-07-03T00:00:00"/>
    <d v="2020-07-03T00:00:00"/>
    <n v="1.6959"/>
    <n v="6.6505882352941179E-2"/>
    <n v="1.3547"/>
    <n v="4.9092701227534639E-2"/>
  </r>
  <r>
    <x v="2"/>
    <x v="11"/>
    <d v="2020-07-02T00:00:00"/>
    <d v="2020-07-02T00:00:00"/>
    <n v="1.6876"/>
    <n v="6.618039215686275E-2"/>
    <n v="1.3564000000000001"/>
    <n v="4.8791206249530185E-2"/>
  </r>
  <r>
    <x v="2"/>
    <x v="11"/>
    <d v="2020-07-01T00:00:00"/>
    <d v="2020-07-01T00:00:00"/>
    <n v="1.7567999999999999"/>
    <n v="6.8894117647058814E-2"/>
    <n v="1.3587"/>
    <n v="5.0705908329328635E-2"/>
  </r>
  <r>
    <x v="2"/>
    <x v="11"/>
    <d v="2020-06-30T00:00:00"/>
    <d v="2020-06-30T00:00:00"/>
    <n v="1.831"/>
    <n v="7.1803921568627443E-2"/>
    <n v="1.3575999999999999"/>
    <n v="5.2890337042300714E-2"/>
  </r>
  <r>
    <x v="2"/>
    <x v="11"/>
    <d v="2020-06-29T00:00:00"/>
    <d v="2020-06-29T00:00:00"/>
    <n v="1.8335999999999999"/>
    <n v="7.1905882352941167E-2"/>
    <n v="1.3658999999999999"/>
    <n v="5.2643592029388078E-2"/>
  </r>
  <r>
    <x v="2"/>
    <x v="11"/>
    <d v="2020-06-28T00:00:00"/>
    <d v="2020-06-28T00:00:00"/>
    <n v="1.7915000000000001"/>
    <n v="7.0254901960784322E-2"/>
    <n v="1.369"/>
    <n v="5.131840902906086E-2"/>
  </r>
  <r>
    <x v="2"/>
    <x v="11"/>
    <d v="2020-06-27T00:00:00"/>
    <d v="2020-06-27T00:00:00"/>
    <n v="1.7898000000000001"/>
    <n v="7.0188235294117648E-2"/>
    <n v="1.369"/>
    <n v="5.1269711683066217E-2"/>
  </r>
  <r>
    <x v="2"/>
    <x v="11"/>
    <d v="2020-06-26T00:00:00"/>
    <d v="2020-06-26T00:00:00"/>
    <n v="1.7979000000000001"/>
    <n v="7.0505882352941182E-2"/>
    <n v="1.369"/>
    <n v="5.1501740213981871E-2"/>
  </r>
  <r>
    <x v="2"/>
    <x v="11"/>
    <d v="2020-06-25T00:00:00"/>
    <d v="2020-06-25T00:00:00"/>
    <n v="1.8429"/>
    <n v="7.2270588235294114E-2"/>
    <n v="1.3636999999999999"/>
    <n v="5.2995958227831721E-2"/>
  </r>
  <r>
    <x v="2"/>
    <x v="11"/>
    <d v="2020-06-24T00:00:00"/>
    <d v="2020-06-24T00:00:00"/>
    <n v="1.8619000000000001"/>
    <n v="7.3015686274509814E-2"/>
    <n v="1.3640000000000001"/>
    <n v="5.3530561784831239E-2"/>
  </r>
  <r>
    <x v="2"/>
    <x v="11"/>
    <d v="2020-06-23T00:00:00"/>
    <d v="2020-06-23T00:00:00"/>
    <n v="1.8503000000000001"/>
    <n v="7.2560784313725493E-2"/>
    <n v="1.3548"/>
    <n v="5.3558299611548191E-2"/>
  </r>
  <r>
    <x v="2"/>
    <x v="11"/>
    <d v="2020-06-22T00:00:00"/>
    <d v="2020-06-22T00:00:00"/>
    <n v="1.8412999999999999"/>
    <n v="7.2207843137254896E-2"/>
    <n v="1.3522000000000001"/>
    <n v="5.3400268552917386E-2"/>
  </r>
  <r>
    <x v="2"/>
    <x v="11"/>
    <d v="2020-06-21T00:00:00"/>
    <d v="2020-06-21T00:00:00"/>
    <n v="1.8234999999999999"/>
    <n v="7.1509803921568624E-2"/>
    <n v="1.3606"/>
    <n v="5.2557551022761002E-2"/>
  </r>
  <r>
    <x v="2"/>
    <x v="0"/>
    <d v="2020-06-20T00:00:00"/>
    <d v="2020-06-20T00:00:00"/>
    <n v="1.8268"/>
    <n v="7.1639215686274516E-2"/>
    <n v="1.3606"/>
    <n v="5.2652664770156191E-2"/>
  </r>
  <r>
    <x v="2"/>
    <x v="0"/>
    <d v="2020-06-19T00:00:00"/>
    <d v="2020-06-19T00:00:00"/>
    <n v="1.8287"/>
    <n v="7.1713725490196084E-2"/>
    <n v="1.3606"/>
    <n v="5.2707427230777662E-2"/>
  </r>
  <r>
    <x v="2"/>
    <x v="0"/>
    <d v="2020-06-18T00:00:00"/>
    <d v="2020-06-18T00:00:00"/>
    <n v="1.8323"/>
    <n v="7.1854901960784312E-2"/>
    <n v="1.3601000000000001"/>
    <n v="5.2830602132772818E-2"/>
  </r>
  <r>
    <x v="2"/>
    <x v="0"/>
    <d v="2020-06-17T00:00:00"/>
    <d v="2020-06-17T00:00:00"/>
    <n v="1.7912999999999999"/>
    <n v="7.0247058823529412E-2"/>
    <n v="1.3565"/>
    <n v="5.1785520695561672E-2"/>
  </r>
  <r>
    <x v="2"/>
    <x v="0"/>
    <d v="2020-06-16T00:00:00"/>
    <d v="2020-06-16T00:00:00"/>
    <n v="1.7739"/>
    <n v="6.9564705882352945E-2"/>
    <n v="1.3544"/>
    <n v="5.1362009659150137E-2"/>
  </r>
  <r>
    <x v="2"/>
    <x v="0"/>
    <d v="2020-06-15T00:00:00"/>
    <d v="2020-06-15T00:00:00"/>
    <n v="1.7987"/>
    <n v="7.0537254901960778E-2"/>
    <n v="1.3572"/>
    <n v="5.1972631080136146E-2"/>
  </r>
  <r>
    <x v="2"/>
    <x v="0"/>
    <d v="2020-06-14T00:00:00"/>
    <d v="2020-06-14T00:00:00"/>
    <n v="1.8278000000000001"/>
    <n v="7.167843137254902E-2"/>
    <n v="1.3572"/>
    <n v="5.2813462549770866E-2"/>
  </r>
  <r>
    <x v="2"/>
    <x v="0"/>
    <d v="2020-06-13T00:00:00"/>
    <d v="2020-06-13T00:00:00"/>
    <n v="1.8317000000000001"/>
    <n v="7.1831372549019612E-2"/>
    <n v="1.3572"/>
    <n v="5.2926151303433255E-2"/>
  </r>
  <r>
    <x v="2"/>
    <x v="0"/>
    <d v="2020-06-12T00:00:00"/>
    <d v="2020-06-12T00:00:00"/>
    <n v="1.84"/>
    <n v="7.2156862745098041E-2"/>
    <n v="1.3585"/>
    <n v="5.311509955472804E-2"/>
  </r>
  <r>
    <x v="2"/>
    <x v="0"/>
    <d v="2020-06-11T00:00:00"/>
    <d v="2020-06-11T00:00:00"/>
    <n v="1.863"/>
    <n v="7.3058823529411759E-2"/>
    <n v="1.3627"/>
    <n v="5.3613285043965481E-2"/>
  </r>
  <r>
    <x v="2"/>
    <x v="0"/>
    <d v="2020-06-10T00:00:00"/>
    <d v="2020-06-10T00:00:00"/>
    <n v="1.8579000000000001"/>
    <n v="7.2858823529411768E-2"/>
    <n v="1.3412999999999999"/>
    <n v="5.4319558286298197E-2"/>
  </r>
  <r>
    <x v="2"/>
    <x v="0"/>
    <d v="2020-06-09T00:00:00"/>
    <d v="2020-06-09T00:00:00"/>
    <n v="1.8593999999999999"/>
    <n v="7.2917647058823531E-2"/>
    <n v="1.3414999999999999"/>
    <n v="5.4355309026331372E-2"/>
  </r>
  <r>
    <x v="2"/>
    <x v="0"/>
    <d v="2020-06-08T00:00:00"/>
    <d v="2020-06-08T00:00:00"/>
    <n v="1.8585"/>
    <n v="7.2882352941176468E-2"/>
    <n v="1.3384"/>
    <n v="5.445483632783657E-2"/>
  </r>
  <r>
    <x v="2"/>
    <x v="0"/>
    <d v="2020-06-07T00:00:00"/>
    <d v="2020-06-07T00:00:00"/>
    <n v="1.8705000000000001"/>
    <n v="7.3352941176470593E-2"/>
    <n v="1.3384"/>
    <n v="5.4806441405013888E-2"/>
  </r>
  <r>
    <x v="2"/>
    <x v="0"/>
    <d v="2020-06-06T00:00:00"/>
    <d v="2020-06-06T00:00:00"/>
    <n v="1.8687"/>
    <n v="7.3282352941176465E-2"/>
    <n v="1.3384"/>
    <n v="5.4753700643437285E-2"/>
  </r>
  <r>
    <x v="2"/>
    <x v="0"/>
    <d v="2020-06-05T00:00:00"/>
    <d v="2020-06-05T00:00:00"/>
    <n v="1.8833"/>
    <n v="7.3854901960784314E-2"/>
    <n v="1.3426"/>
    <n v="5.5008864859812538E-2"/>
  </r>
  <r>
    <x v="2"/>
    <x v="0"/>
    <d v="2020-06-04T00:00:00"/>
    <d v="2020-06-04T00:00:00"/>
    <n v="1.9202999999999999"/>
    <n v="7.5305882352941167E-2"/>
    <n v="1.35"/>
    <n v="5.5782135076252716E-2"/>
  </r>
  <r>
    <x v="2"/>
    <x v="0"/>
    <d v="2020-06-03T00:00:00"/>
    <d v="2020-06-03T00:00:00"/>
    <n v="1.9179999999999999"/>
    <n v="7.5215686274509808E-2"/>
    <n v="1.3494999999999999"/>
    <n v="5.5735966116717162E-2"/>
  </r>
  <r>
    <x v="2"/>
    <x v="0"/>
    <d v="2020-06-02T00:00:00"/>
    <d v="2020-06-02T00:00:00"/>
    <n v="1.8737999999999999"/>
    <n v="7.3482352941176471E-2"/>
    <n v="1.3519000000000001"/>
    <n v="5.4354873097992799E-2"/>
  </r>
  <r>
    <x v="2"/>
    <x v="0"/>
    <d v="2020-06-01T00:00:00"/>
    <d v="2020-06-01T00:00:00"/>
    <n v="1.8564000000000001"/>
    <n v="7.2800000000000004E-2"/>
    <n v="1.3573"/>
    <n v="5.363589479112945E-2"/>
  </r>
  <r>
    <x v="2"/>
    <x v="0"/>
    <d v="2020-05-31T00:00:00"/>
    <d v="2020-05-31T00:00:00"/>
    <n v="1.8220000000000001"/>
    <n v="7.145098039215686E-2"/>
    <n v="1.3573"/>
    <n v="5.2641995426329379E-2"/>
  </r>
  <r>
    <x v="2"/>
    <x v="0"/>
    <d v="2020-05-30T00:00:00"/>
    <d v="2020-05-30T00:00:00"/>
    <n v="1.8242"/>
    <n v="7.1537254901960792E-2"/>
    <n v="1.3573"/>
    <n v="5.2705558757799156E-2"/>
  </r>
  <r>
    <x v="2"/>
    <x v="0"/>
    <d v="2020-05-29T00:00:00"/>
    <d v="2020-05-29T00:00:00"/>
    <n v="1.8245"/>
    <n v="7.1549019607843142E-2"/>
    <n v="1.3771"/>
    <n v="5.195629918513045E-2"/>
  </r>
  <r>
    <x v="2"/>
    <x v="0"/>
    <d v="2020-05-28T00:00:00"/>
    <d v="2020-05-28T00:00:00"/>
    <n v="1.8472999999999999"/>
    <n v="7.2443137254901965E-2"/>
    <n v="1.3763000000000001"/>
    <n v="5.2636152913537716E-2"/>
  </r>
  <r>
    <x v="2"/>
    <x v="0"/>
    <d v="2020-05-27T00:00:00"/>
    <d v="2020-05-27T00:00:00"/>
    <n v="1.8582000000000001"/>
    <n v="7.2870588235294118E-2"/>
    <n v="1.3753"/>
    <n v="5.29852310298074E-2"/>
  </r>
  <r>
    <x v="2"/>
    <x v="0"/>
    <d v="2020-05-26T00:00:00"/>
    <d v="2020-05-26T00:00:00"/>
    <n v="1.8502000000000001"/>
    <n v="7.2556862745098039E-2"/>
    <n v="1.3778999999999999"/>
    <n v="5.2657567853326107E-2"/>
  </r>
  <r>
    <x v="2"/>
    <x v="0"/>
    <d v="2020-05-25T00:00:00"/>
    <d v="2020-05-25T00:00:00"/>
    <n v="1.8163"/>
    <n v="7.1227450980392154E-2"/>
    <n v="1.3986000000000001"/>
    <n v="5.0927678378658768E-2"/>
  </r>
  <r>
    <x v="2"/>
    <x v="0"/>
    <d v="2020-05-24T00:00:00"/>
    <d v="2020-05-24T00:00:00"/>
    <n v="1.8183"/>
    <n v="7.1305882352941177E-2"/>
    <n v="1.3986000000000001"/>
    <n v="5.0983756866109807E-2"/>
  </r>
  <r>
    <x v="2"/>
    <x v="0"/>
    <d v="2020-05-23T00:00:00"/>
    <d v="2020-05-23T00:00:00"/>
    <n v="1.8214999999999999"/>
    <n v="7.1431372549019601E-2"/>
    <n v="1.3986000000000001"/>
    <n v="5.1073482446031458E-2"/>
  </r>
  <r>
    <x v="2"/>
    <x v="0"/>
    <d v="2020-05-22T00:00:00"/>
    <d v="2020-05-22T00:00:00"/>
    <n v="1.8240000000000001"/>
    <n v="7.1529411764705883E-2"/>
    <n v="1.3996"/>
    <n v="5.1107038985928756E-2"/>
  </r>
  <r>
    <x v="2"/>
    <x v="0"/>
    <d v="2020-05-21T00:00:00"/>
    <d v="2020-05-21T00:00:00"/>
    <n v="1.8446"/>
    <n v="7.2337254901960787E-2"/>
    <n v="1.3954"/>
    <n v="5.1839798553791595E-2"/>
  </r>
  <r>
    <x v="2"/>
    <x v="1"/>
    <d v="2020-05-20T00:00:00"/>
    <d v="2020-05-20T00:00:00"/>
    <n v="1.8678999999999999"/>
    <n v="7.3250980392156856E-2"/>
    <n v="1.3902000000000001"/>
    <n v="5.269096561081632E-2"/>
  </r>
  <r>
    <x v="2"/>
    <x v="1"/>
    <d v="2020-05-19T00:00:00"/>
    <d v="2020-05-19T00:00:00"/>
    <n v="1.8665"/>
    <n v="7.3196078431372547E-2"/>
    <n v="1.3943000000000001"/>
    <n v="5.2496649524042559E-2"/>
  </r>
  <r>
    <x v="2"/>
    <x v="1"/>
    <d v="2020-05-18T00:00:00"/>
    <d v="2020-05-18T00:00:00"/>
    <n v="1.8213999999999999"/>
    <n v="7.142745098039216E-2"/>
    <n v="1.3935999999999999"/>
    <n v="5.12539114382837E-2"/>
  </r>
  <r>
    <x v="2"/>
    <x v="1"/>
    <d v="2020-05-17T00:00:00"/>
    <d v="2020-05-17T00:00:00"/>
    <n v="1.8139000000000001"/>
    <n v="7.113333333333334E-2"/>
    <n v="1.3935999999999999"/>
    <n v="5.1042862610026794E-2"/>
  </r>
  <r>
    <x v="2"/>
    <x v="1"/>
    <d v="2020-05-16T00:00:00"/>
    <d v="2020-05-16T00:00:00"/>
    <n v="1.8108"/>
    <n v="7.1011764705882358E-2"/>
    <n v="1.3935999999999999"/>
    <n v="5.0955629094347275E-2"/>
  </r>
  <r>
    <x v="2"/>
    <x v="1"/>
    <d v="2020-05-15T00:00:00"/>
    <d v="2020-05-15T00:00:00"/>
    <n v="1.8097000000000001"/>
    <n v="7.0968627450980398E-2"/>
    <n v="1.411"/>
    <n v="5.0296688484039967E-2"/>
  </r>
  <r>
    <x v="2"/>
    <x v="1"/>
    <d v="2020-05-14T00:00:00"/>
    <d v="2020-05-14T00:00:00"/>
    <n v="1.8106"/>
    <n v="7.1003921568627448E-2"/>
    <n v="1.405"/>
    <n v="5.0536598981229502E-2"/>
  </r>
  <r>
    <x v="2"/>
    <x v="1"/>
    <d v="2020-05-13T00:00:00"/>
    <d v="2020-05-13T00:00:00"/>
    <n v="1.8197000000000001"/>
    <n v="7.13607843137255E-2"/>
    <n v="1.4100999999999999"/>
    <n v="5.060689618730977E-2"/>
  </r>
  <r>
    <x v="2"/>
    <x v="1"/>
    <d v="2020-05-12T00:00:00"/>
    <d v="2020-05-12T00:00:00"/>
    <n v="1.8536999999999999"/>
    <n v="7.2694117647058826E-2"/>
    <n v="1.4078999999999999"/>
    <n v="5.163301203711828E-2"/>
  </r>
  <r>
    <x v="2"/>
    <x v="1"/>
    <d v="2020-05-11T00:00:00"/>
    <d v="2020-05-11T00:00:00"/>
    <n v="1.8788"/>
    <n v="7.3678431372549022E-2"/>
    <n v="1.4008"/>
    <n v="5.2597395325920206E-2"/>
  </r>
  <r>
    <x v="2"/>
    <x v="1"/>
    <d v="2020-05-10T00:00:00"/>
    <d v="2020-05-10T00:00:00"/>
    <n v="1.8915"/>
    <n v="7.4176470588235288E-2"/>
    <n v="1.4008"/>
    <n v="5.2952934457620851E-2"/>
  </r>
  <r>
    <x v="2"/>
    <x v="1"/>
    <d v="2020-05-09T00:00:00"/>
    <d v="2020-05-09T00:00:00"/>
    <n v="1.8886000000000001"/>
    <n v="7.4062745098039215E-2"/>
    <n v="1.4008"/>
    <n v="5.2871748356681333E-2"/>
  </r>
  <r>
    <x v="2"/>
    <x v="1"/>
    <d v="2020-05-08T00:00:00"/>
    <d v="2020-05-08T00:00:00"/>
    <n v="1.9087000000000001"/>
    <n v="7.485098039215686E-2"/>
    <n v="1.3927"/>
    <n v="5.3745228974048147E-2"/>
  </r>
  <r>
    <x v="2"/>
    <x v="1"/>
    <d v="2020-05-07T00:00:00"/>
    <d v="2020-05-07T00:00:00"/>
    <n v="1.9355"/>
    <n v="7.590196078431373E-2"/>
    <n v="1.3972"/>
    <n v="5.4324334944398603E-2"/>
  </r>
  <r>
    <x v="2"/>
    <x v="1"/>
    <d v="2020-05-06T00:00:00"/>
    <d v="2020-05-06T00:00:00"/>
    <n v="1.9636"/>
    <n v="7.7003921568627454E-2"/>
    <n v="1.4145000000000001"/>
    <n v="5.4438968942119088E-2"/>
  </r>
  <r>
    <x v="2"/>
    <x v="1"/>
    <d v="2020-05-05T00:00:00"/>
    <d v="2020-05-05T00:00:00"/>
    <n v="1.9839"/>
    <n v="7.7799999999999994E-2"/>
    <n v="1.4047000000000001"/>
    <n v="5.5385491564035022E-2"/>
  </r>
  <r>
    <x v="2"/>
    <x v="1"/>
    <d v="2020-05-04T00:00:00"/>
    <d v="2020-05-04T00:00:00"/>
    <n v="1.8863000000000001"/>
    <n v="7.3972549019607842E-2"/>
    <n v="1.4085000000000001"/>
    <n v="5.2518671650413802E-2"/>
  </r>
  <r>
    <x v="2"/>
    <x v="1"/>
    <d v="2020-05-03T00:00:00"/>
    <d v="2020-05-03T00:00:00"/>
    <n v="1.8241000000000001"/>
    <n v="7.1533333333333338E-2"/>
    <n v="1.4085000000000001"/>
    <n v="5.0786889125547276E-2"/>
  </r>
  <r>
    <x v="2"/>
    <x v="1"/>
    <d v="2020-05-02T00:00:00"/>
    <d v="2020-05-02T00:00:00"/>
    <n v="1.8224"/>
    <n v="7.1466666666666664E-2"/>
    <n v="1.4085000000000001"/>
    <n v="5.0739557448822623E-2"/>
  </r>
  <r>
    <x v="2"/>
    <x v="1"/>
    <d v="2020-05-01T00:00:00"/>
    <d v="2020-05-01T00:00:00"/>
    <n v="1.8240000000000001"/>
    <n v="7.1529411764705883E-2"/>
    <n v="1.4086000000000001"/>
    <n v="5.0780499619981455E-2"/>
  </r>
  <r>
    <x v="2"/>
    <x v="1"/>
    <d v="2020-04-30T00:00:00"/>
    <d v="2020-04-30T00:00:00"/>
    <n v="1.7634000000000001"/>
    <n v="6.9152941176470598E-2"/>
    <n v="1.3944000000000001"/>
    <n v="4.959333130842699E-2"/>
  </r>
  <r>
    <x v="2"/>
    <x v="1"/>
    <d v="2020-04-29T00:00:00"/>
    <d v="2020-04-29T00:00:00"/>
    <n v="1.7807999999999999"/>
    <n v="6.9835294117647051E-2"/>
    <n v="1.3878999999999999"/>
    <n v="5.0317237637904071E-2"/>
  </r>
  <r>
    <x v="2"/>
    <x v="1"/>
    <d v="2020-04-28T00:00:00"/>
    <d v="2020-04-28T00:00:00"/>
    <n v="1.7787999999999999"/>
    <n v="6.9756862745098042E-2"/>
    <n v="1.3995"/>
    <n v="4.9844132007930003E-2"/>
  </r>
  <r>
    <x v="2"/>
    <x v="1"/>
    <d v="2020-04-27T00:00:00"/>
    <d v="2020-04-27T00:00:00"/>
    <n v="1.7481"/>
    <n v="6.8552941176470594E-2"/>
    <n v="1.4031"/>
    <n v="4.8858200539142325E-2"/>
  </r>
  <r>
    <x v="2"/>
    <x v="1"/>
    <d v="2020-04-26T00:00:00"/>
    <d v="2020-04-26T00:00:00"/>
    <n v="1.7888999999999999"/>
    <n v="7.0152941176470585E-2"/>
    <n v="1.4031"/>
    <n v="4.9998532660872771E-2"/>
  </r>
  <r>
    <x v="2"/>
    <x v="1"/>
    <d v="2020-04-24T00:00:00"/>
    <d v="2020-04-24T00:00:00"/>
    <n v="1.7994000000000001"/>
    <n v="7.0564705882352946E-2"/>
    <n v="1.4104000000000001"/>
    <n v="5.0031697307397149E-2"/>
  </r>
  <r>
    <x v="2"/>
    <x v="1"/>
    <d v="2020-04-23T00:00:00"/>
    <d v="2020-04-23T00:00:00"/>
    <n v="1.8029999999999999"/>
    <n v="7.0705882352941174E-2"/>
    <n v="1.4073"/>
    <n v="5.0242224367896805E-2"/>
  </r>
  <r>
    <x v="2"/>
    <x v="1"/>
    <d v="2020-04-22T00:00:00"/>
    <d v="2020-04-22T00:00:00"/>
    <n v="1.7902"/>
    <n v="7.0203921568627453E-2"/>
    <n v="1.4161999999999999"/>
    <n v="4.9572038955392923E-2"/>
  </r>
  <r>
    <x v="2"/>
    <x v="1"/>
    <d v="2020-04-21T00:00:00"/>
    <d v="2020-04-21T00:00:00"/>
    <n v="1.7697000000000001"/>
    <n v="6.9400000000000003E-2"/>
    <n v="1.421"/>
    <n v="4.8838845883180861E-2"/>
  </r>
  <r>
    <x v="2"/>
    <x v="1"/>
    <d v="2020-04-20T00:00:00"/>
    <d v="2020-04-20T00:00:00"/>
    <n v="1.7217"/>
    <n v="6.7517647058823529E-2"/>
    <n v="1.4148000000000001"/>
    <n v="4.7722396846779425E-2"/>
  </r>
  <r>
    <x v="2"/>
    <x v="2"/>
    <d v="2020-04-17T00:00:00"/>
    <d v="2020-04-17T00:00:00"/>
    <n v="1.7166999999999999"/>
    <n v="6.7321568627450978E-2"/>
    <n v="1.4148000000000001"/>
    <n v="4.7583805928365121E-2"/>
  </r>
  <r>
    <x v="2"/>
    <x v="2"/>
    <d v="2020-04-16T00:00:00"/>
    <d v="2020-04-16T00:00:00"/>
    <n v="1.7175"/>
    <n v="6.7352941176470588E-2"/>
    <n v="1.4031"/>
    <n v="4.8002951447844479E-2"/>
  </r>
  <r>
    <x v="2"/>
    <x v="2"/>
    <d v="2020-04-15T00:00:00"/>
    <d v="2020-04-15T00:00:00"/>
    <n v="1.7336"/>
    <n v="6.79843137254902E-2"/>
    <n v="1.411"/>
    <n v="4.8181653951445927E-2"/>
  </r>
  <r>
    <x v="2"/>
    <x v="2"/>
    <d v="2020-04-14T00:00:00"/>
    <d v="2020-04-14T00:00:00"/>
    <n v="1.7498"/>
    <n v="6.8619607843137254E-2"/>
    <n v="1.4104000000000001"/>
    <n v="4.8652586389064979E-2"/>
  </r>
  <r>
    <x v="2"/>
    <x v="2"/>
    <d v="2020-04-13T00:00:00"/>
    <d v="2020-04-13T00:00:00"/>
    <n v="1.7697000000000001"/>
    <n v="6.9400000000000003E-2"/>
    <n v="1.4073"/>
    <n v="4.9314289774745973E-2"/>
  </r>
  <r>
    <x v="2"/>
    <x v="2"/>
    <d v="2020-04-10T00:00:00"/>
    <d v="2020-04-10T00:00:00"/>
    <n v="1.7698"/>
    <n v="6.9403921568627458E-2"/>
    <n v="1.4161999999999999"/>
    <n v="4.9007146990981118E-2"/>
  </r>
  <r>
    <x v="2"/>
    <x v="2"/>
    <d v="2020-04-09T00:00:00"/>
    <d v="2020-04-09T00:00:00"/>
    <n v="1.7646999999999999"/>
    <n v="6.9203921568627452E-2"/>
    <n v="1.421"/>
    <n v="4.8700859654206508E-2"/>
  </r>
  <r>
    <x v="2"/>
    <x v="2"/>
    <d v="2020-04-08T00:00:00"/>
    <d v="2020-04-08T00:00:00"/>
    <n v="1.7362"/>
    <n v="6.8086274509803923E-2"/>
    <n v="1.4148000000000001"/>
    <n v="4.8124310510180887E-2"/>
  </r>
  <r>
    <x v="2"/>
    <x v="2"/>
    <d v="2020-04-07T00:00:00"/>
    <d v="2020-04-07T00:00:00"/>
    <n v="1.738"/>
    <n v="6.8156862745098037E-2"/>
    <n v="1.4"/>
    <n v="4.8683473389355747E-2"/>
  </r>
  <r>
    <x v="2"/>
    <x v="2"/>
    <d v="2020-04-06T00:00:00"/>
    <d v="2020-04-06T00:00:00"/>
    <n v="1.7001999999999999"/>
    <n v="6.6674509803921561E-2"/>
    <n v="1.4080999999999999"/>
    <n v="4.7350692283162819E-2"/>
  </r>
  <r>
    <x v="2"/>
    <x v="2"/>
    <d v="2020-04-03T00:00:00"/>
    <d v="2020-04-03T00:00:00"/>
    <n v="1.7249000000000001"/>
    <n v="6.7643137254901967E-2"/>
    <n v="1.4115"/>
    <n v="4.7922874427844112E-2"/>
  </r>
  <r>
    <x v="2"/>
    <x v="2"/>
    <d v="2020-04-02T00:00:00"/>
    <d v="2020-04-02T00:00:00"/>
    <n v="1.7767999999999999"/>
    <n v="6.9678431372549018E-2"/>
    <n v="1.3883000000000001"/>
    <n v="5.0189751042677387E-2"/>
  </r>
  <r>
    <x v="2"/>
    <x v="2"/>
    <d v="2020-04-01T00:00:00"/>
    <d v="2020-04-01T00:00:00"/>
    <n v="1.7441"/>
    <n v="6.8396078431372548E-2"/>
    <n v="1.3904000000000001"/>
    <n v="4.9191655948915808E-2"/>
  </r>
  <r>
    <x v="2"/>
    <x v="2"/>
    <d v="2020-03-31T00:00:00"/>
    <d v="2020-03-31T00:00:00"/>
    <n v="1.7441"/>
    <n v="6.8396078431372548E-2"/>
    <n v="1.3954"/>
    <n v="4.9015392311432239E-2"/>
  </r>
  <r>
    <x v="2"/>
    <x v="2"/>
    <d v="2020-03-30T00:00:00"/>
    <d v="2020-03-30T00:00:00"/>
    <n v="1.7441"/>
    <n v="6.8396078431372548E-2"/>
    <n v="1.3975"/>
    <n v="4.8941737696867653E-2"/>
  </r>
  <r>
    <x v="2"/>
    <x v="2"/>
    <d v="2020-03-27T00:00:00"/>
    <d v="2020-03-27T00:00:00"/>
    <n v="1.7241"/>
    <n v="6.7611764705882357E-2"/>
    <n v="1.4015"/>
    <n v="4.824242932991963E-2"/>
  </r>
  <r>
    <x v="2"/>
    <x v="2"/>
    <d v="2020-03-26T00:00:00"/>
    <d v="2020-03-26T00:00:00"/>
    <n v="1.7644"/>
    <n v="6.9192156862745102E-2"/>
    <n v="1.3995"/>
    <n v="4.9440626554301613E-2"/>
  </r>
  <r>
    <x v="2"/>
    <x v="2"/>
    <d v="2020-03-25T00:00:00"/>
    <d v="2020-03-25T00:00:00"/>
    <n v="1.829"/>
    <n v="7.1725490196078434E-2"/>
    <n v="1.4111"/>
    <n v="5.0829487772715211E-2"/>
  </r>
  <r>
    <x v="2"/>
    <x v="2"/>
    <d v="2020-03-24T00:00:00"/>
    <d v="2020-03-24T00:00:00"/>
    <n v="1.8368"/>
    <n v="7.2031372549019604E-2"/>
    <n v="1.4202999999999999"/>
    <n v="5.0715604132239391E-2"/>
  </r>
  <r>
    <x v="2"/>
    <x v="2"/>
    <d v="2020-03-23T00:00:00"/>
    <d v="2020-03-23T00:00:00"/>
    <n v="1.8002"/>
    <n v="7.0596078431372555E-2"/>
    <n v="1.4133"/>
    <n v="4.9951233589027491E-2"/>
  </r>
  <r>
    <x v="2"/>
    <x v="2"/>
    <d v="2020-03-20T00:00:00"/>
    <d v="2020-03-20T00:00:00"/>
    <n v="1.8183"/>
    <n v="7.1305882352941177E-2"/>
    <n v="1.419"/>
    <n v="5.025079799361605E-2"/>
  </r>
  <r>
    <x v="3"/>
    <x v="3"/>
    <d v="2020-03-19T00:00:00"/>
    <d v="2020-03-19T00:00:00"/>
    <n v="1.8283"/>
    <n v="7.1698039215686279E-2"/>
    <n v="1.4060999999999999"/>
    <n v="5.0990711340364328E-2"/>
  </r>
  <r>
    <x v="3"/>
    <x v="3"/>
    <d v="2020-03-18T00:00:00"/>
    <d v="2020-03-18T00:00:00"/>
    <n v="1.8673999999999999"/>
    <n v="7.323137254901961E-2"/>
    <n v="1.4171"/>
    <n v="5.1676926504141983E-2"/>
  </r>
  <r>
    <x v="3"/>
    <x v="3"/>
    <d v="2020-03-17T00:00:00"/>
    <d v="2020-03-17T00:00:00"/>
    <n v="1.8481000000000001"/>
    <n v="7.2474509803921575E-2"/>
    <n v="1.3979999999999999"/>
    <n v="5.1841566383348768E-2"/>
  </r>
  <r>
    <x v="3"/>
    <x v="3"/>
    <d v="2020-03-16T00:00:00"/>
    <d v="2020-03-16T00:00:00"/>
    <n v="1.9208000000000001"/>
    <n v="7.532549019607844E-2"/>
    <n v="1.4017999999999999"/>
    <n v="5.3734833925009592E-2"/>
  </r>
  <r>
    <x v="3"/>
    <x v="3"/>
    <d v="2020-03-13T00:00:00"/>
    <d v="2020-03-13T00:00:00"/>
    <n v="1.9159999999999999"/>
    <n v="7.5137254901960784E-2"/>
    <n v="1.4192"/>
    <n v="5.2943387050423327E-2"/>
  </r>
  <r>
    <x v="3"/>
    <x v="3"/>
    <d v="2020-03-12T00:00:00"/>
    <d v="2020-03-12T00:00:00"/>
    <n v="1.8593"/>
    <n v="7.2913725490196077E-2"/>
    <n v="1.4460999999999999"/>
    <n v="5.0420942874072387E-2"/>
  </r>
  <r>
    <x v="3"/>
    <x v="3"/>
    <d v="2020-03-11T00:00:00"/>
    <d v="2020-03-11T00:00:00"/>
    <n v="1.8354999999999999"/>
    <n v="7.1980392156862735E-2"/>
    <n v="1.4498"/>
    <n v="4.9648497832020098E-2"/>
  </r>
  <r>
    <x v="3"/>
    <x v="3"/>
    <d v="2020-03-10T00:00:00"/>
    <d v="2020-03-10T00:00:00"/>
    <n v="1.7947"/>
    <n v="7.0380392156862745E-2"/>
    <n v="1.4365000000000001"/>
    <n v="4.8994355834920109E-2"/>
  </r>
  <r>
    <x v="3"/>
    <x v="3"/>
    <d v="2020-03-09T00:00:00"/>
    <d v="2020-03-09T00:00:00"/>
    <n v="1.7607999999999999"/>
    <n v="6.905098039215686E-2"/>
    <n v="1.4512"/>
    <n v="4.7581987591067292E-2"/>
  </r>
  <r>
    <x v="3"/>
    <x v="3"/>
    <d v="2020-03-08T00:00:00"/>
    <d v="2020-03-08T00:00:00"/>
    <n v="1.7576000000000001"/>
    <n v="6.8925490196078437E-2"/>
    <n v="1.4483999999999999"/>
    <n v="4.7587330983207984E-2"/>
  </r>
  <r>
    <x v="3"/>
    <x v="3"/>
    <d v="2020-03-06T00:00:00"/>
    <d v="2020-03-06T00:00:00"/>
    <n v="1.7605999999999999"/>
    <n v="6.9043137254901965E-2"/>
    <n v="1.4200999999999999"/>
    <n v="4.8618503806000961E-2"/>
  </r>
  <r>
    <x v="3"/>
    <x v="3"/>
    <d v="2020-03-05T00:00:00"/>
    <d v="2020-03-05T00:00:00"/>
    <n v="1.7544999999999999"/>
    <n v="6.8803921568627455E-2"/>
    <n v="1.4017999999999999"/>
    <n v="4.9082552124859083E-2"/>
  </r>
  <r>
    <x v="3"/>
    <x v="3"/>
    <d v="2020-03-04T00:00:00"/>
    <d v="2020-03-04T00:00:00"/>
    <n v="1.7245999999999999"/>
    <n v="6.7631372549019603E-2"/>
    <n v="1.3804000000000001"/>
    <n v="4.8994039806592005E-2"/>
  </r>
  <r>
    <x v="3"/>
    <x v="3"/>
    <d v="2020-03-03T00:00:00"/>
    <d v="2020-03-03T00:00:00"/>
    <n v="1.7144999999999999"/>
    <n v="6.723529411764706E-2"/>
    <n v="1.3928"/>
    <n v="4.8273473662871234E-2"/>
  </r>
  <r>
    <x v="3"/>
    <x v="3"/>
    <d v="2020-03-02T00:00:00"/>
    <d v="2020-03-02T00:00:00"/>
    <n v="1.7137"/>
    <n v="6.720392156862745E-2"/>
    <n v="1.3777999999999999"/>
    <n v="4.8776253134437113E-2"/>
  </r>
  <r>
    <x v="3"/>
    <x v="3"/>
    <d v="2020-02-28T00:00:00"/>
    <d v="2020-02-28T00:00:00"/>
    <n v="1.9582999999999999"/>
    <n v="7.6796078431372553E-2"/>
    <n v="1.3724000000000001"/>
    <n v="5.5957503957572534E-2"/>
  </r>
  <r>
    <x v="3"/>
    <x v="3"/>
    <d v="2020-02-27T00:00:00"/>
    <d v="2020-02-27T00:00:00"/>
    <n v="1.9754"/>
    <n v="7.746666666666667E-2"/>
    <n v="1.3703000000000001"/>
    <n v="5.653263275681724E-2"/>
  </r>
  <r>
    <x v="3"/>
    <x v="3"/>
    <d v="2020-02-26T00:00:00"/>
    <d v="2020-02-26T00:00:00"/>
    <n v="2.0068000000000001"/>
    <n v="7.8698039215686286E-2"/>
    <n v="1.3624000000000001"/>
    <n v="5.776426836148435E-2"/>
  </r>
  <r>
    <x v="3"/>
    <x v="3"/>
    <d v="2020-02-25T00:00:00"/>
    <d v="2020-02-25T00:00:00"/>
    <n v="2.0221"/>
    <n v="7.9298039215686275E-2"/>
    <n v="1.3424"/>
    <n v="5.9071840893687631E-2"/>
  </r>
  <r>
    <x v="3"/>
    <x v="3"/>
    <d v="2020-02-24T00:00:00"/>
    <d v="2020-02-24T00:00:00"/>
    <n v="1.9991000000000001"/>
    <n v="7.8396078431372557E-2"/>
    <n v="1.3407"/>
    <n v="5.8473990028621282E-2"/>
  </r>
  <r>
    <x v="3"/>
    <x v="3"/>
    <d v="2020-02-21T00:00:00"/>
    <d v="2020-02-21T00:00:00"/>
    <n v="1.978"/>
    <n v="7.7568627450980393E-2"/>
    <n v="1.3386"/>
    <n v="5.7947577656492152E-2"/>
  </r>
  <r>
    <x v="3"/>
    <x v="3"/>
    <d v="2020-02-20T00:00:00"/>
    <d v="2020-02-20T00:00:00"/>
    <n v="2.0065"/>
    <n v="7.8686274509803922E-2"/>
    <n v="1.3386"/>
    <n v="5.8782514948307128E-2"/>
  </r>
  <r>
    <x v="3"/>
    <x v="4"/>
    <d v="2020-02-19T00:00:00"/>
    <d v="2020-02-19T00:00:00"/>
    <n v="2.036"/>
    <n v="7.9843137254901955E-2"/>
    <n v="1.3324"/>
    <n v="5.9924299951142262E-2"/>
  </r>
  <r>
    <x v="3"/>
    <x v="4"/>
    <d v="2020-02-18T00:00:00"/>
    <d v="2020-02-18T00:00:00"/>
    <n v="2.0703"/>
    <n v="8.1188235294117644E-2"/>
    <n v="1.3398000000000001"/>
    <n v="6.0597279664216776E-2"/>
  </r>
  <r>
    <x v="3"/>
    <x v="4"/>
    <d v="2020-02-17T00:00:00"/>
    <d v="2020-02-17T00:00:00"/>
    <n v="2.0011000000000001"/>
    <n v="7.8474509803921566E-2"/>
    <n v="1.3391"/>
    <n v="5.8602426856785579E-2"/>
  </r>
  <r>
    <x v="3"/>
    <x v="4"/>
    <d v="2020-02-14T00:00:00"/>
    <d v="2020-02-14T00:00:00"/>
    <n v="1.9862"/>
    <n v="7.7890196078431367E-2"/>
    <n v="1.3331999999999999"/>
    <n v="5.8423489407764304E-2"/>
  </r>
  <r>
    <x v="3"/>
    <x v="4"/>
    <d v="2020-02-13T00:00:00"/>
    <d v="2020-02-13T00:00:00"/>
    <n v="1.9958"/>
    <n v="7.8266666666666665E-2"/>
    <n v="1.3279000000000001"/>
    <n v="5.8940181238547072E-2"/>
  </r>
  <r>
    <x v="3"/>
    <x v="4"/>
    <d v="2020-02-12T00:00:00"/>
    <d v="2020-02-12T00:00:00"/>
    <n v="2.0246"/>
    <n v="7.9396078431372544E-2"/>
    <n v="1.3293999999999999"/>
    <n v="5.9723242388575709E-2"/>
  </r>
  <r>
    <x v="3"/>
    <x v="4"/>
    <d v="2020-02-11T00:00:00"/>
    <d v="2020-02-11T00:00:00"/>
    <n v="2.0055999999999998"/>
    <n v="7.8650980392156858E-2"/>
    <n v="1.3224"/>
    <n v="5.947593798559956E-2"/>
  </r>
  <r>
    <x v="3"/>
    <x v="4"/>
    <d v="2020-02-10T00:00:00"/>
    <d v="2020-02-10T00:00:00"/>
    <n v="2.0055999999999998"/>
    <n v="7.8650980392156858E-2"/>
    <n v="1.3259000000000001"/>
    <n v="5.9318938375561396E-2"/>
  </r>
  <r>
    <x v="3"/>
    <x v="4"/>
    <d v="2020-02-07T00:00:00"/>
    <d v="2020-02-07T00:00:00"/>
    <n v="1.9961"/>
    <n v="7.8278431372549015E-2"/>
    <n v="1.3220000000000001"/>
    <n v="5.921212660555901E-2"/>
  </r>
  <r>
    <x v="3"/>
    <x v="4"/>
    <d v="2020-02-06T00:00:00"/>
    <d v="2020-02-06T00:00:00"/>
    <n v="2.0066999999999999"/>
    <n v="7.8694117647058817E-2"/>
    <n v="1.3258000000000001"/>
    <n v="5.9355949349116616E-2"/>
  </r>
  <r>
    <x v="3"/>
    <x v="4"/>
    <d v="2020-02-05T00:00:00"/>
    <d v="2020-02-05T00:00:00"/>
    <n v="2.0150999999999999"/>
    <n v="7.9023529411764701E-2"/>
    <n v="1.3234999999999999"/>
    <n v="5.9707993510966909E-2"/>
  </r>
  <r>
    <x v="3"/>
    <x v="4"/>
    <d v="2020-02-04T00:00:00"/>
    <d v="2020-02-04T00:00:00"/>
    <n v="2.0308999999999999"/>
    <n v="7.9643137254901963E-2"/>
    <n v="1.3252999999999999"/>
    <n v="6.0094421832718604E-2"/>
  </r>
  <r>
    <x v="3"/>
    <x v="4"/>
    <d v="2020-02-03T00:00:00"/>
    <d v="2020-02-03T00:00:00"/>
    <n v="2.0215999999999998"/>
    <n v="7.9278431372549016E-2"/>
    <n v="1.3268"/>
    <n v="5.9751606400775564E-2"/>
  </r>
  <r>
    <x v="3"/>
    <x v="4"/>
    <d v="2020-01-31T00:00:00"/>
    <d v="2020-01-31T00:00:00"/>
    <n v="2.0701000000000001"/>
    <n v="8.1180392156862749E-2"/>
    <n v="1.325"/>
    <n v="6.1268220495745471E-2"/>
  </r>
  <r>
    <x v="3"/>
    <x v="4"/>
    <d v="2020-01-30T00:00:00"/>
    <d v="2020-01-30T00:00:00"/>
    <n v="2.1398999999999999"/>
    <n v="8.3917647058823527E-2"/>
    <n v="1.3290999999999999"/>
    <n v="6.3138700668740902E-2"/>
  </r>
  <r>
    <x v="3"/>
    <x v="4"/>
    <d v="2020-01-29T00:00:00"/>
    <d v="2020-01-29T00:00:00"/>
    <n v="2.1917"/>
    <n v="8.5949019607843138E-2"/>
    <n v="1.3317000000000001"/>
    <n v="6.4540827219225896E-2"/>
  </r>
  <r>
    <x v="3"/>
    <x v="4"/>
    <d v="2020-01-28T00:00:00"/>
    <d v="2020-01-28T00:00:00"/>
    <n v="2.2172000000000001"/>
    <n v="8.6949019607843139E-2"/>
    <n v="1.3311999999999999"/>
    <n v="6.5316270739064861E-2"/>
  </r>
  <r>
    <x v="3"/>
    <x v="4"/>
    <d v="2020-01-27T00:00:00"/>
    <d v="2020-01-27T00:00:00"/>
    <n v="2.2111999999999998"/>
    <n v="8.671372549019607E-2"/>
    <n v="1.3284"/>
    <n v="6.5276818345525497E-2"/>
  </r>
  <r>
    <x v="3"/>
    <x v="4"/>
    <d v="2020-01-24T00:00:00"/>
    <d v="2020-01-24T00:00:00"/>
    <n v="2.1993"/>
    <n v="8.6247058823529413E-2"/>
    <n v="1.3280000000000001"/>
    <n v="6.4945074415308293E-2"/>
  </r>
  <r>
    <x v="3"/>
    <x v="4"/>
    <d v="2020-01-23T00:00:00"/>
    <d v="2020-01-23T00:00:00"/>
    <n v="2.2092000000000001"/>
    <n v="8.663529411764706E-2"/>
    <n v="1.3273999999999999"/>
    <n v="6.5266908330305157E-2"/>
  </r>
  <r>
    <x v="3"/>
    <x v="4"/>
    <d v="2020-01-22T00:00:00"/>
    <d v="2020-01-22T00:00:00"/>
    <n v="2.2166000000000001"/>
    <n v="8.6925490196078439E-2"/>
    <n v="1.3286"/>
    <n v="6.5426381300676226E-2"/>
  </r>
  <r>
    <x v="3"/>
    <x v="4"/>
    <d v="2020-01-21T00:00:00"/>
    <d v="2020-01-21T00:00:00"/>
    <n v="2.2574999999999998"/>
    <n v="8.852941176470587E-2"/>
    <n v="1.3236000000000001"/>
    <n v="6.6885321671733042E-2"/>
  </r>
  <r>
    <x v="3"/>
    <x v="5"/>
    <d v="2020-01-20T00:00:00"/>
    <d v="2020-01-20T00:00:00"/>
    <n v="2.2923"/>
    <n v="8.9894117647058819E-2"/>
    <n v="1.3209"/>
    <n v="6.8055203003299883E-2"/>
  </r>
  <r>
    <x v="3"/>
    <x v="5"/>
    <d v="2020-01-17T00:00:00"/>
    <d v="2020-01-17T00:00:00"/>
    <n v="2.3334999999999999"/>
    <n v="9.1509803921568628E-2"/>
    <n v="1.3198000000000001"/>
    <n v="6.9336114503385837E-2"/>
  </r>
  <r>
    <x v="3"/>
    <x v="5"/>
    <d v="2020-01-16T00:00:00"/>
    <d v="2020-01-16T00:00:00"/>
    <n v="2.3740000000000001"/>
    <n v="9.3098039215686282E-2"/>
    <n v="1.3154999999999999"/>
    <n v="7.0770079221350271E-2"/>
  </r>
  <r>
    <x v="3"/>
    <x v="5"/>
    <d v="2020-01-15T00:00:00"/>
    <d v="2020-01-15T00:00:00"/>
    <n v="2.379"/>
    <n v="9.3294117647058819E-2"/>
    <n v="1.3193999999999999"/>
    <n v="7.070950253680372E-2"/>
  </r>
  <r>
    <x v="3"/>
    <x v="5"/>
    <d v="2020-01-14T00:00:00"/>
    <d v="2020-01-14T00:00:00"/>
    <n v="2.4235000000000002"/>
    <n v="9.503921568627452E-2"/>
    <n v="1.3143"/>
    <n v="7.2311660721505383E-2"/>
  </r>
  <r>
    <x v="3"/>
    <x v="5"/>
    <d v="2020-01-13T00:00:00"/>
    <d v="2020-01-13T00:00:00"/>
    <n v="2.4722"/>
    <n v="9.6949019607843134E-2"/>
    <n v="1.3124"/>
    <n v="7.3871548009633595E-2"/>
  </r>
  <r>
    <x v="3"/>
    <x v="5"/>
    <d v="2020-01-09T00:00:00"/>
    <d v="2020-01-09T00:00:00"/>
    <n v="2.3308"/>
    <n v="9.140392156862745E-2"/>
    <n v="1.3136000000000001"/>
    <n v="6.9582766114972175E-2"/>
  </r>
  <r>
    <x v="3"/>
    <x v="5"/>
    <d v="2020-01-08T00:00:00"/>
    <d v="2020-01-08T00:00:00"/>
    <n v="2.3235999999999999"/>
    <n v="9.112156862745098E-2"/>
    <n v="1.3075000000000001"/>
    <n v="6.9691448281033255E-2"/>
  </r>
  <r>
    <x v="3"/>
    <x v="5"/>
    <d v="2020-01-07T00:00:00"/>
    <d v="2020-01-07T00:00:00"/>
    <n v="2.3285"/>
    <n v="9.1313725490196077E-2"/>
    <n v="1.3048"/>
    <n v="6.9982928793835136E-2"/>
  </r>
  <r>
    <x v="3"/>
    <x v="5"/>
    <d v="2020-01-06T00:00:00"/>
    <d v="2020-01-06T00:00:00"/>
    <n v="2.2928999999999999"/>
    <n v="8.9917647058823533E-2"/>
    <n v="1.3063"/>
    <n v="6.8833841429092504E-2"/>
  </r>
  <r>
    <x v="3"/>
    <x v="5"/>
    <d v="2020-01-03T00:00:00"/>
    <d v="2020-01-03T00:00:00"/>
    <n v="2.2292000000000001"/>
    <n v="8.7419607843137251E-2"/>
    <n v="1.3042"/>
    <n v="6.7029295999951888E-2"/>
  </r>
  <r>
    <x v="3"/>
    <x v="5"/>
    <d v="2020-01-02T00:00:00"/>
    <d v="2020-01-02T00:00:00"/>
    <n v="2.2149000000000001"/>
    <n v="8.6858823529411766E-2"/>
    <n v="1.3042"/>
    <n v="6.6599312627980189E-2"/>
  </r>
  <r>
    <x v="3"/>
    <x v="5"/>
    <d v="2020-01-01T00:00:00"/>
    <d v="2020-01-01T00:00:00"/>
    <n v="2.2151999999999998"/>
    <n v="8.6870588235294116E-2"/>
    <n v="1.3062"/>
    <n v="6.6506345303394665E-2"/>
  </r>
  <r>
    <x v="3"/>
    <x v="5"/>
    <d v="2019-12-31T00:00:00"/>
    <d v="2019-12-31T00:00:00"/>
    <n v="2.3706999999999998"/>
    <n v="9.296862745098039E-2"/>
    <n v="1.3056000000000001"/>
    <n v="7.1207588427527863E-2"/>
  </r>
  <r>
    <x v="3"/>
    <x v="5"/>
    <d v="2019-12-30T00:00:00"/>
    <d v="2019-12-30T00:00:00"/>
    <n v="2.379"/>
    <n v="9.3294117647058819E-2"/>
    <n v="1.3056000000000001"/>
    <n v="7.1456891580161469E-2"/>
  </r>
  <r>
    <x v="3"/>
    <x v="5"/>
    <d v="2019-12-29T00:00:00"/>
    <d v="2019-12-29T00:00:00"/>
    <n v="2.3847999999999998"/>
    <n v="9.3521568627450979E-2"/>
    <n v="1.3039000000000001"/>
    <n v="7.1724494690889623E-2"/>
  </r>
  <r>
    <x v="3"/>
    <x v="5"/>
    <d v="2019-12-27T00:00:00"/>
    <d v="2019-12-27T00:00:00"/>
    <n v="2.3822999999999999"/>
    <n v="9.3423529411764697E-2"/>
    <n v="1.3005"/>
    <n v="7.1836623922925572E-2"/>
  </r>
  <r>
    <x v="3"/>
    <x v="5"/>
    <d v="2019-12-26T00:00:00"/>
    <d v="2019-12-26T00:00:00"/>
    <n v="2.4014000000000002"/>
    <n v="9.4172549019607851E-2"/>
    <n v="1.2965"/>
    <n v="7.2635980732439528E-2"/>
  </r>
  <r>
    <x v="3"/>
    <x v="5"/>
    <d v="2019-12-25T00:00:00"/>
    <d v="2019-12-25T00:00:00"/>
    <n v="2.3978999999999999"/>
    <n v="9.403529411764705E-2"/>
    <n v="1.3001"/>
    <n v="7.2329277838356312E-2"/>
  </r>
  <r>
    <x v="3"/>
    <x v="5"/>
    <d v="2019-12-24T00:00:00"/>
    <d v="2019-12-24T00:00:00"/>
    <n v="2.3993000000000002"/>
    <n v="9.4090196078431387E-2"/>
    <n v="1.298"/>
    <n v="7.2488594821595823E-2"/>
  </r>
  <r>
    <x v="3"/>
    <x v="5"/>
    <d v="2019-12-23T00:00:00"/>
    <d v="2019-12-23T00:00:00"/>
    <n v="2.4062000000000001"/>
    <n v="9.4360784313725493E-2"/>
    <n v="1.2987"/>
    <n v="7.265787657944521E-2"/>
  </r>
  <r>
    <x v="3"/>
    <x v="6"/>
    <d v="2019-12-20T00:00:00"/>
    <d v="2019-12-20T00:00:00"/>
    <n v="2.4094000000000002"/>
    <n v="9.448627450980393E-2"/>
    <n v="1.2988"/>
    <n v="7.2748902455962369E-2"/>
  </r>
  <r>
    <x v="3"/>
    <x v="6"/>
    <d v="2019-12-19T00:00:00"/>
    <d v="2019-12-19T00:00:00"/>
    <n v="2.4161999999999999"/>
    <n v="9.4752941176470581E-2"/>
    <n v="1.3066"/>
    <n v="7.2518705936377298E-2"/>
  </r>
  <r>
    <x v="3"/>
    <x v="6"/>
    <d v="2019-12-18T00:00:00"/>
    <d v="2019-12-18T00:00:00"/>
    <n v="2.4276"/>
    <n v="9.5199999999999993E-2"/>
    <n v="1.3076000000000001"/>
    <n v="7.2805139186295498E-2"/>
  </r>
  <r>
    <x v="3"/>
    <x v="6"/>
    <d v="2019-12-17T00:00:00"/>
    <d v="2019-12-17T00:00:00"/>
    <n v="2.4392999999999998"/>
    <n v="9.5658823529411754E-2"/>
    <n v="1.3078000000000001"/>
    <n v="7.3144841359085291E-2"/>
  </r>
  <r>
    <x v="3"/>
    <x v="6"/>
    <d v="2019-12-16T00:00:00"/>
    <d v="2019-12-16T00:00:00"/>
    <n v="2.4384999999999999"/>
    <n v="9.5627450980392159E-2"/>
    <n v="1.3123"/>
    <n v="7.2870114288190319E-2"/>
  </r>
  <r>
    <x v="3"/>
    <x v="6"/>
    <d v="2019-12-13T00:00:00"/>
    <d v="2019-12-13T00:00:00"/>
    <n v="2.4417"/>
    <n v="9.5752941176470582E-2"/>
    <n v="1.3160000000000001"/>
    <n v="7.2760593599141776E-2"/>
  </r>
  <r>
    <x v="3"/>
    <x v="6"/>
    <d v="2019-12-12T00:00:00"/>
    <d v="2019-12-12T00:00:00"/>
    <n v="2.4500999999999999"/>
    <n v="9.6082352941176466E-2"/>
    <n v="1.3166"/>
    <n v="7.2977634012742265E-2"/>
  </r>
  <r>
    <x v="3"/>
    <x v="6"/>
    <d v="2019-12-11T00:00:00"/>
    <d v="2019-12-11T00:00:00"/>
    <n v="2.456"/>
    <n v="9.6313725490196081E-2"/>
    <n v="1.3145"/>
    <n v="7.3270236204028977E-2"/>
  </r>
  <r>
    <x v="3"/>
    <x v="6"/>
    <d v="2019-12-10T00:00:00"/>
    <d v="2019-12-10T00:00:00"/>
    <n v="2.4613999999999998"/>
    <n v="9.6525490196078423E-2"/>
    <n v="1.3148"/>
    <n v="7.3414580313415287E-2"/>
  </r>
  <r>
    <x v="3"/>
    <x v="6"/>
    <d v="2019-12-09T00:00:00"/>
    <d v="2019-12-09T00:00:00"/>
    <n v="2.4674"/>
    <n v="9.6760784313725492E-2"/>
    <n v="1.3127"/>
    <n v="7.3711270140721791E-2"/>
  </r>
  <r>
    <x v="3"/>
    <x v="6"/>
    <d v="2019-12-06T00:00:00"/>
    <d v="2019-12-06T00:00:00"/>
    <n v="2.4906000000000001"/>
    <n v="9.767058823529412E-2"/>
    <n v="1.3115000000000001"/>
    <n v="7.4472427171402303E-2"/>
  </r>
  <r>
    <x v="3"/>
    <x v="6"/>
    <d v="2019-12-05T00:00:00"/>
    <d v="2019-12-05T00:00:00"/>
    <n v="2.5049999999999999"/>
    <n v="9.823529411764706E-2"/>
    <n v="1.3160000000000001"/>
    <n v="7.4646880028607185E-2"/>
  </r>
  <r>
    <x v="3"/>
    <x v="6"/>
    <d v="2019-12-04T00:00:00"/>
    <d v="2019-12-04T00:00:00"/>
    <n v="2.4990000000000001"/>
    <n v="9.8000000000000004E-2"/>
    <n v="1.3151999999999999"/>
    <n v="7.4513381995133826E-2"/>
  </r>
  <r>
    <x v="3"/>
    <x v="6"/>
    <d v="2019-12-03T00:00:00"/>
    <d v="2019-12-03T00:00:00"/>
    <n v="2.4841000000000002"/>
    <n v="9.7415686274509805E-2"/>
    <n v="1.3168"/>
    <n v="7.397910561551474E-2"/>
  </r>
  <r>
    <x v="3"/>
    <x v="6"/>
    <d v="2019-12-02T00:00:00"/>
    <d v="2019-12-02T00:00:00"/>
    <n v="2.4504000000000001"/>
    <n v="9.609411764705883E-2"/>
    <n v="1.3184"/>
    <n v="7.288692175899486E-2"/>
  </r>
  <r>
    <x v="3"/>
    <x v="6"/>
    <d v="2019-11-29T00:00:00"/>
    <d v="2019-11-29T00:00:00"/>
    <n v="2.3839000000000001"/>
    <n v="9.3486274509803929E-2"/>
    <n v="1.3172999999999999"/>
    <n v="7.0968097251805917E-2"/>
  </r>
  <r>
    <x v="3"/>
    <x v="6"/>
    <d v="2019-11-28T00:00:00"/>
    <d v="2019-11-28T00:00:00"/>
    <n v="2.3894000000000002"/>
    <n v="9.370196078431374E-2"/>
    <n v="1.3227"/>
    <n v="7.0841431000464E-2"/>
  </r>
  <r>
    <x v="3"/>
    <x v="6"/>
    <d v="2019-11-27T00:00:00"/>
    <d v="2019-11-27T00:00:00"/>
    <n v="2.3925000000000001"/>
    <n v="9.3823529411764708E-2"/>
    <n v="1.3239000000000001"/>
    <n v="7.0869045556133173E-2"/>
  </r>
  <r>
    <x v="3"/>
    <x v="6"/>
    <d v="2019-11-26T00:00:00"/>
    <d v="2019-11-26T00:00:00"/>
    <n v="2.3792"/>
    <n v="9.3301960784313728E-2"/>
    <n v="1.3257000000000001"/>
    <n v="7.0379392610932887E-2"/>
  </r>
  <r>
    <x v="3"/>
    <x v="6"/>
    <d v="2019-11-25T00:00:00"/>
    <d v="2019-11-25T00:00:00"/>
    <n v="2.4241999999999999"/>
    <n v="9.506666666666666E-2"/>
    <n v="1.3174999999999999"/>
    <n v="7.2156862745098041E-2"/>
  </r>
  <r>
    <x v="3"/>
    <x v="6"/>
    <d v="2019-11-22T00:00:00"/>
    <d v="2019-11-22T00:00:00"/>
    <n v="2.4723000000000002"/>
    <n v="9.6952941176470589E-2"/>
    <n v="1.3201000000000001"/>
    <n v="7.3443633949299744E-2"/>
  </r>
  <r>
    <x v="3"/>
    <x v="7"/>
    <d v="2019-11-21T00:00:00"/>
    <d v="2019-11-21T00:00:00"/>
    <n v="2.4483999999999999"/>
    <n v="9.6015686274509807E-2"/>
    <n v="1.3295999999999999"/>
    <n v="7.2213963804535056E-2"/>
  </r>
  <r>
    <x v="3"/>
    <x v="7"/>
    <d v="2019-11-20T00:00:00"/>
    <d v="2019-11-20T00:00:00"/>
    <n v="2.4022000000000001"/>
    <n v="9.4203921568627461E-2"/>
    <n v="1.3309"/>
    <n v="7.0782118542811231E-2"/>
  </r>
  <r>
    <x v="3"/>
    <x v="7"/>
    <d v="2019-11-19T00:00:00"/>
    <d v="2019-11-19T00:00:00"/>
    <n v="2.3654000000000002"/>
    <n v="9.2760784313725503E-2"/>
    <n v="1.3273999999999999"/>
    <n v="6.9881561182556506E-2"/>
  </r>
  <r>
    <x v="3"/>
    <x v="7"/>
    <d v="2019-11-18T00:00:00"/>
    <d v="2019-11-18T00:00:00"/>
    <n v="2.3393999999999999"/>
    <n v="9.1741176470588229E-2"/>
    <n v="1.3279000000000001"/>
    <n v="6.9087413563211256E-2"/>
  </r>
  <r>
    <x v="3"/>
    <x v="7"/>
    <d v="2019-11-15T00:00:00"/>
    <d v="2019-11-15T00:00:00"/>
    <n v="2.3039999999999998"/>
    <n v="9.035294117647058E-2"/>
    <n v="1.3281000000000001"/>
    <n v="6.8031730424268189E-2"/>
  </r>
  <r>
    <x v="3"/>
    <x v="7"/>
    <d v="2019-11-14T00:00:00"/>
    <d v="2019-11-14T00:00:00"/>
    <n v="2.3374000000000001"/>
    <n v="9.1662745098039219E-2"/>
    <n v="1.3271999999999999"/>
    <n v="6.9064756704369512E-2"/>
  </r>
  <r>
    <x v="3"/>
    <x v="7"/>
    <d v="2019-11-13T00:00:00"/>
    <d v="2019-11-13T00:00:00"/>
    <n v="2.3006000000000002"/>
    <n v="9.0219607843137262E-2"/>
    <n v="1.3299000000000001"/>
    <n v="6.783939231757069E-2"/>
  </r>
  <r>
    <x v="3"/>
    <x v="7"/>
    <d v="2019-11-12T00:00:00"/>
    <d v="2019-11-12T00:00:00"/>
    <n v="2.3389000000000002"/>
    <n v="9.1721568627450983E-2"/>
    <n v="1.3301000000000001"/>
    <n v="6.8958400592023891E-2"/>
  </r>
  <r>
    <x v="3"/>
    <x v="7"/>
    <d v="2019-11-11T00:00:00"/>
    <d v="2019-11-11T00:00:00"/>
    <n v="2.4249000000000001"/>
    <n v="9.5094117647058829E-2"/>
    <n v="1.3285"/>
    <n v="7.1580065974451504E-2"/>
  </r>
  <r>
    <x v="3"/>
    <x v="7"/>
    <d v="2019-11-08T00:00:00"/>
    <d v="2019-11-08T00:00:00"/>
    <n v="2.4763999999999999"/>
    <n v="9.7113725490196076E-2"/>
    <n v="1.3303"/>
    <n v="7.3001372239491893E-2"/>
  </r>
  <r>
    <x v="3"/>
    <x v="7"/>
    <d v="2019-11-07T00:00:00"/>
    <d v="2019-11-07T00:00:00"/>
    <n v="2.4605999999999999"/>
    <n v="9.6494117647058814E-2"/>
    <n v="1.3268"/>
    <n v="7.2726950291723561E-2"/>
  </r>
  <r>
    <x v="3"/>
    <x v="7"/>
    <d v="2019-11-06T00:00:00"/>
    <d v="2019-11-06T00:00:00"/>
    <n v="2.5076999999999998"/>
    <n v="9.8341176470588224E-2"/>
    <n v="1.3207"/>
    <n v="7.4461404157331892E-2"/>
  </r>
  <r>
    <x v="3"/>
    <x v="7"/>
    <d v="2019-11-05T00:00:00"/>
    <d v="2019-11-05T00:00:00"/>
    <n v="2.4866999999999999"/>
    <n v="9.7517647058823528E-2"/>
    <n v="1.3223"/>
    <n v="7.3748504166092063E-2"/>
  </r>
  <r>
    <x v="3"/>
    <x v="7"/>
    <d v="2019-11-04T00:00:00"/>
    <d v="2019-11-04T00:00:00"/>
    <n v="2.3805000000000001"/>
    <n v="9.3352941176470597E-2"/>
    <n v="1.3247"/>
    <n v="7.0471005643897189E-2"/>
  </r>
  <r>
    <x v="3"/>
    <x v="7"/>
    <d v="2019-11-01T00:00:00"/>
    <d v="2019-11-01T00:00:00"/>
    <n v="2.3879999999999999"/>
    <n v="9.3647058823529403E-2"/>
    <n v="1.3250999999999999"/>
    <n v="7.0671691814602228E-2"/>
  </r>
  <r>
    <x v="3"/>
    <x v="7"/>
    <d v="2019-10-31T00:00:00"/>
    <d v="2019-10-31T00:00:00"/>
    <n v="2.1198000000000001"/>
    <n v="8.3129411764705882E-2"/>
    <n v="1.3232999999999999"/>
    <n v="6.2819777650348282E-2"/>
  </r>
  <r>
    <x v="3"/>
    <x v="7"/>
    <d v="2019-10-30T00:00:00"/>
    <d v="2019-10-30T00:00:00"/>
    <n v="2.2187999999999999"/>
    <n v="8.7011764705882344E-2"/>
    <n v="1.3232999999999999"/>
    <n v="6.5753619516271705E-2"/>
  </r>
  <r>
    <x v="3"/>
    <x v="7"/>
    <d v="2019-10-29T00:00:00"/>
    <d v="2019-10-29T00:00:00"/>
    <n v="2.2187999999999999"/>
    <n v="8.7011764705882344E-2"/>
    <n v="1.3229"/>
    <n v="6.5773501176114857E-2"/>
  </r>
  <r>
    <x v="3"/>
    <x v="7"/>
    <d v="2019-10-28T00:00:00"/>
    <d v="2019-10-28T00:00:00"/>
    <n v="2.1318000000000001"/>
    <n v="8.3600000000000008E-2"/>
    <n v="1.3170999999999999"/>
    <n v="6.3472781110014434E-2"/>
  </r>
  <r>
    <x v="3"/>
    <x v="7"/>
    <d v="2019-10-25T00:00:00"/>
    <d v="2019-10-25T00:00:00"/>
    <n v="1.9985999999999999"/>
    <n v="7.8376470588235297E-2"/>
    <n v="1.3181"/>
    <n v="5.9461702896772092E-2"/>
  </r>
  <r>
    <x v="3"/>
    <x v="7"/>
    <d v="2019-10-24T00:00:00"/>
    <d v="2019-10-24T00:00:00"/>
    <n v="1.9832000000000001"/>
    <n v="7.777254901960784E-2"/>
    <n v="1.3156000000000001"/>
    <n v="5.9115649908488777E-2"/>
  </r>
  <r>
    <x v="3"/>
    <x v="7"/>
    <d v="2019-10-23T00:00:00"/>
    <d v="2019-10-23T00:00:00"/>
    <n v="1.99"/>
    <n v="7.8039215686274505E-2"/>
    <n v="1.3150999999999999"/>
    <n v="5.9340898552410086E-2"/>
  </r>
  <r>
    <x v="3"/>
    <x v="8"/>
    <d v="2019-10-22T00:00:00"/>
    <d v="2019-10-22T00:00:00"/>
    <n v="1.9477"/>
    <n v="7.638039215686275E-2"/>
    <n v="1.3136000000000001"/>
    <n v="5.8145852738172001E-2"/>
  </r>
  <r>
    <x v="3"/>
    <x v="8"/>
    <d v="2019-10-21T00:00:00"/>
    <d v="2019-10-21T00:00:00"/>
    <n v="1.8931"/>
    <n v="7.4239215686274507E-2"/>
    <n v="1.3161"/>
    <n v="5.6408491517570478E-2"/>
  </r>
  <r>
    <x v="3"/>
    <x v="8"/>
    <d v="2019-10-18T00:00:00"/>
    <d v="2019-10-18T00:00:00"/>
    <n v="1.8827"/>
    <n v="7.3831372549019614E-2"/>
    <n v="1.3158000000000001"/>
    <n v="5.6111394246100933E-2"/>
  </r>
  <r>
    <x v="3"/>
    <x v="8"/>
    <d v="2019-10-17T00:00:00"/>
    <d v="2019-10-17T00:00:00"/>
    <n v="1.9157"/>
    <n v="7.5125490196078434E-2"/>
    <n v="1.3087"/>
    <n v="5.7404668905080183E-2"/>
  </r>
  <r>
    <x v="3"/>
    <x v="8"/>
    <d v="2019-10-16T00:00:00"/>
    <d v="2019-10-16T00:00:00"/>
    <n v="1.9207000000000001"/>
    <n v="7.5321568627450985E-2"/>
    <n v="1.3051999999999999"/>
    <n v="5.7708832843587951E-2"/>
  </r>
  <r>
    <x v="3"/>
    <x v="8"/>
    <d v="2019-10-15T00:00:00"/>
    <d v="2019-10-15T00:00:00"/>
    <n v="1.8952"/>
    <n v="7.4321568627450985E-2"/>
    <n v="1.3059000000000001"/>
    <n v="5.6912143829888184E-2"/>
  </r>
  <r>
    <x v="3"/>
    <x v="8"/>
    <d v="2019-10-14T00:00:00"/>
    <d v="2019-10-14T00:00:00"/>
    <n v="1.7394000000000001"/>
    <n v="6.8211764705882361E-2"/>
    <n v="1.3071999999999999"/>
    <n v="5.2181582547339629E-2"/>
  </r>
  <r>
    <x v="3"/>
    <x v="8"/>
    <d v="2019-10-11T00:00:00"/>
    <d v="2019-10-11T00:00:00"/>
    <n v="1.7662"/>
    <n v="6.9262745098039216E-2"/>
    <n v="1.3069"/>
    <n v="5.2997738999188325E-2"/>
  </r>
  <r>
    <x v="3"/>
    <x v="8"/>
    <d v="2019-10-10T00:00:00"/>
    <d v="2019-10-10T00:00:00"/>
    <n v="1.861"/>
    <n v="7.298039215686275E-2"/>
    <n v="1.3092999999999999"/>
    <n v="5.5740007757475563E-2"/>
  </r>
  <r>
    <x v="3"/>
    <x v="8"/>
    <d v="2019-10-09T00:00:00"/>
    <d v="2019-10-09T00:00:00"/>
    <n v="1.8621000000000001"/>
    <n v="7.3023529411764709E-2"/>
    <n v="1.3087"/>
    <n v="5.5798524804588301E-2"/>
  </r>
  <r>
    <x v="3"/>
    <x v="8"/>
    <d v="2019-10-08T00:00:00"/>
    <d v="2019-10-08T00:00:00"/>
    <n v="1.8052999999999999"/>
    <n v="7.0796078431372547E-2"/>
    <n v="1.3126"/>
    <n v="5.3935759889816047E-2"/>
  </r>
  <r>
    <x v="3"/>
    <x v="8"/>
    <d v="2019-10-07T00:00:00"/>
    <d v="2019-10-07T00:00:00"/>
    <n v="1.6619999999999999"/>
    <n v="6.5176470588235294E-2"/>
    <n v="1.3137000000000001"/>
    <n v="4.9612902936922651E-2"/>
  </r>
  <r>
    <x v="3"/>
    <x v="8"/>
    <d v="2019-10-04T00:00:00"/>
    <d v="2019-10-04T00:00:00"/>
    <n v="1.4337"/>
    <n v="5.6223529411764707E-2"/>
    <n v="1.3203"/>
    <n v="4.2583904727535184E-2"/>
  </r>
  <r>
    <x v="3"/>
    <x v="8"/>
    <d v="2019-10-03T00:00:00"/>
    <d v="2019-10-03T00:00:00"/>
    <n v="1.4301999999999999"/>
    <n v="5.608627450980392E-2"/>
    <n v="1.3199000000000001"/>
    <n v="4.2492821054476791E-2"/>
  </r>
  <r>
    <x v="3"/>
    <x v="8"/>
    <d v="2019-10-02T00:00:00"/>
    <d v="2019-10-02T00:00:00"/>
    <n v="1.3596999999999999"/>
    <n v="5.332156862745098E-2"/>
    <n v="1.3232999999999999"/>
    <n v="4.0294391768647311E-2"/>
  </r>
  <r>
    <x v="3"/>
    <x v="8"/>
    <d v="2019-10-01T00:00:00"/>
    <d v="2019-10-01T00:00:00"/>
    <n v="1.3158000000000001"/>
    <n v="5.16E-2"/>
    <n v="1.3198000000000001"/>
    <n v="3.9096832853462646E-2"/>
  </r>
  <r>
    <x v="3"/>
    <x v="8"/>
    <d v="2019-09-30T00:00:00"/>
    <d v="2019-09-30T00:00:00"/>
    <n v="0.90129999999999999"/>
    <n v="3.5345098039215685E-2"/>
    <n v="1.3291999999999999"/>
    <n v="2.6591256424327178E-2"/>
  </r>
  <r>
    <x v="3"/>
    <x v="8"/>
    <d v="2019-09-27T00:00:00"/>
    <d v="2019-09-27T00:00:00"/>
    <n v="1.3565"/>
    <n v="5.319607843137255E-2"/>
    <n v="1.3331999999999999"/>
    <n v="3.9901048928422257E-2"/>
  </r>
  <r>
    <x v="3"/>
    <x v="8"/>
    <d v="2019-09-26T00:00:00"/>
    <d v="2019-09-26T00:00:00"/>
    <n v="1.1678999999999999"/>
    <n v="4.58E-2"/>
    <n v="1.3321000000000001"/>
    <n v="3.4381803167930332E-2"/>
  </r>
  <r>
    <x v="3"/>
    <x v="8"/>
    <d v="2019-09-25T00:00:00"/>
    <d v="2019-09-25T00:00:00"/>
    <n v="1.0209999999999999"/>
    <n v="4.0039215686274506E-2"/>
    <n v="1.3309"/>
    <n v="3.0084315640750248E-2"/>
  </r>
  <r>
    <x v="3"/>
    <x v="8"/>
    <d v="2019-09-24T00:00:00"/>
    <d v="2019-09-24T00:00:00"/>
    <n v="1.0065999999999999"/>
    <n v="3.9474509803921566E-2"/>
    <n v="1.3315999999999999"/>
    <n v="2.9644420099069969E-2"/>
  </r>
  <r>
    <x v="3"/>
    <x v="8"/>
    <d v="2019-09-23T00:00:00"/>
    <d v="2019-09-23T00:00:00"/>
    <n v="1.0095000000000001"/>
    <n v="3.9588235294117646E-2"/>
    <n v="1.3337000000000001"/>
    <n v="2.9683013641836727E-2"/>
  </r>
  <r>
    <x v="3"/>
    <x v="9"/>
    <d v="2019-09-20T00:00:00"/>
    <d v="2019-09-20T00:00:00"/>
    <n v="0.78390000000000004"/>
    <n v="3.0741176470588237E-2"/>
    <n v="1.3323"/>
    <n v="2.3073764520444521E-2"/>
  </r>
  <r>
    <x v="3"/>
    <x v="9"/>
    <d v="2019-09-19T00:00:00"/>
    <d v="2019-09-19T00:00:00"/>
    <n v="0.81330000000000002"/>
    <n v="3.1894117647058823E-2"/>
    <n v="1.3220000000000001"/>
    <n v="2.4125656313962799E-2"/>
  </r>
  <r>
    <x v="3"/>
    <x v="9"/>
    <d v="2019-09-17T00:00:00"/>
    <d v="2019-09-17T00:00:00"/>
    <n v="0.97270000000000001"/>
    <n v="3.8145098039215689E-2"/>
    <n v="1.3241000000000001"/>
    <n v="2.8808321153399055E-2"/>
  </r>
  <r>
    <x v="3"/>
    <x v="9"/>
    <d v="2019-09-16T00:00:00"/>
    <d v="2019-09-16T00:00:00"/>
    <n v="0.77270000000000005"/>
    <n v="3.0301960784313728E-2"/>
    <n v="1.3246"/>
    <n v="2.2876310421496095E-2"/>
  </r>
  <r>
    <x v="3"/>
    <x v="9"/>
    <d v="2019-09-13T00:00:00"/>
    <d v="2019-09-13T00:00:00"/>
    <n v="0.88639999999999997"/>
    <n v="3.4760784313725486E-2"/>
    <n v="1.3269"/>
    <n v="2.6196988705799597E-2"/>
  </r>
  <r>
    <x v="3"/>
    <x v="9"/>
    <d v="2019-09-12T00:00:00"/>
    <d v="2019-09-12T00:00:00"/>
    <n v="1.2650999999999999"/>
    <n v="4.9611764705882348E-2"/>
    <n v="1.3268"/>
    <n v="3.7392044547695472E-2"/>
  </r>
  <r>
    <x v="3"/>
    <x v="9"/>
    <d v="2019-09-11T00:00:00"/>
    <d v="2019-09-11T00:00:00"/>
    <n v="0.95"/>
    <n v="3.7254901960784313E-2"/>
    <n v="1.3242"/>
    <n v="2.8133893642036181E-2"/>
  </r>
  <r>
    <x v="3"/>
    <x v="9"/>
    <d v="2019-09-10T00:00:00"/>
    <d v="2019-09-10T00:00:00"/>
    <n v="0.90480000000000005"/>
    <n v="3.5482352941176472E-2"/>
    <n v="1.3263"/>
    <n v="2.6752886180484409E-2"/>
  </r>
  <r>
    <x v="3"/>
    <x v="9"/>
    <d v="2019-09-09T00:00:00"/>
    <d v="2019-09-09T00:00:00"/>
    <n v="0.88380000000000003"/>
    <n v="3.4658823529411763E-2"/>
    <n v="1.3261000000000001"/>
    <n v="2.6135904931311182E-2"/>
  </r>
  <r>
    <x v="3"/>
    <x v="9"/>
    <d v="2019-09-06T00:00:00"/>
    <d v="2019-09-06T00:00:00"/>
    <n v="0.74780000000000002"/>
    <n v="2.932549019607843E-2"/>
    <n v="1.3262"/>
    <n v="2.2112419089185965E-2"/>
  </r>
  <r>
    <x v="3"/>
    <x v="9"/>
    <d v="2019-09-05T00:00:00"/>
    <d v="2019-09-05T00:00:00"/>
    <n v="0.88629999999999998"/>
    <n v="3.4756862745098038E-2"/>
    <n v="1.3243"/>
    <n v="2.6245460050666795E-2"/>
  </r>
  <r>
    <x v="3"/>
    <x v="9"/>
    <d v="2019-09-04T00:00:00"/>
    <d v="2019-09-04T00:00:00"/>
    <n v="0.97509999999999997"/>
    <n v="3.8239215686274509E-2"/>
    <n v="1.3285"/>
    <n v="2.8783752868855483E-2"/>
  </r>
  <r>
    <x v="3"/>
    <x v="9"/>
    <d v="2019-09-03T00:00:00"/>
    <d v="2019-09-03T00:00:00"/>
    <n v="0.96730000000000005"/>
    <n v="3.7933333333333333E-2"/>
    <n v="1.3285"/>
    <n v="2.8553506460920839E-2"/>
  </r>
  <r>
    <x v="3"/>
    <x v="9"/>
    <d v="2019-09-02T00:00:00"/>
    <d v="2019-09-02T00:00:00"/>
    <n v="0.84279999999999999"/>
    <n v="3.3050980392156863E-2"/>
    <n v="1.3210999999999999"/>
    <n v="2.5017773364739131E-2"/>
  </r>
  <r>
    <x v="3"/>
    <x v="9"/>
    <d v="2019-09-01T00:00:00"/>
    <d v="2019-09-01T00:00:00"/>
    <n v="0.79590000000000005"/>
    <n v="3.1211764705882356E-2"/>
    <n v="1.3192999999999999"/>
    <n v="2.3657822107088878E-2"/>
  </r>
  <r>
    <x v="3"/>
    <x v="9"/>
    <d v="2019-08-30T00:00:00"/>
    <d v="2019-08-30T00:00:00"/>
    <n v="0.79290000000000005"/>
    <n v="3.1094117647058824E-2"/>
    <n v="1.3150999999999999"/>
    <n v="2.3643918825229128E-2"/>
  </r>
  <r>
    <x v="3"/>
    <x v="9"/>
    <d v="2019-08-29T00:00:00"/>
    <d v="2019-08-29T00:00:00"/>
    <n v="0.84160000000000001"/>
    <n v="3.3003921568627449E-2"/>
    <n v="1.3168"/>
    <n v="2.5063731446406022E-2"/>
  </r>
  <r>
    <x v="3"/>
    <x v="9"/>
    <d v="2019-08-28T00:00:00"/>
    <d v="2019-08-28T00:00:00"/>
    <n v="0.7964"/>
    <n v="3.1231372549019608E-2"/>
    <n v="1.3171999999999999"/>
    <n v="2.3710425561053454E-2"/>
  </r>
  <r>
    <x v="3"/>
    <x v="9"/>
    <d v="2019-08-27T00:00:00"/>
    <d v="2019-08-27T00:00:00"/>
    <n v="0.86909999999999998"/>
    <n v="3.4082352941176473E-2"/>
    <n v="1.3229"/>
    <n v="2.5763363021525796E-2"/>
  </r>
  <r>
    <x v="3"/>
    <x v="9"/>
    <d v="2019-08-26T00:00:00"/>
    <d v="2019-08-26T00:00:00"/>
    <n v="0.90529999999999999"/>
    <n v="3.5501960784313724E-2"/>
    <n v="1.3224"/>
    <n v="2.6846612813304388E-2"/>
  </r>
  <r>
    <x v="3"/>
    <x v="9"/>
    <d v="2019-08-23T00:00:00"/>
    <d v="2019-08-23T00:00:00"/>
    <n v="0.72699999999999998"/>
    <n v="2.8509803921568627E-2"/>
    <n v="1.3333999999999999"/>
    <n v="2.1381283876982623E-2"/>
  </r>
  <r>
    <x v="3"/>
    <x v="10"/>
    <d v="2019-08-22T00:00:00"/>
    <d v="2019-08-22T00:00:00"/>
    <n v="0.91979999999999995"/>
    <n v="3.6070588235294118E-2"/>
    <n v="1.3333999999999999"/>
    <n v="2.7051588597040738E-2"/>
  </r>
  <r>
    <x v="3"/>
    <x v="10"/>
    <d v="2019-08-21T00:00:00"/>
    <d v="2019-08-21T00:00:00"/>
    <n v="1.08"/>
    <n v="4.2352941176470593E-2"/>
    <n v="1.3318000000000001"/>
    <n v="3.1801277351306945E-2"/>
  </r>
  <r>
    <x v="3"/>
    <x v="10"/>
    <d v="2019-08-20T00:00:00"/>
    <d v="2019-08-20T00:00:00"/>
    <n v="1.149"/>
    <n v="4.5058823529411762E-2"/>
    <n v="1.3311999999999999"/>
    <n v="3.3848274886877826E-2"/>
  </r>
  <r>
    <x v="3"/>
    <x v="10"/>
    <d v="2019-08-19T00:00:00"/>
    <d v="2019-08-19T00:00:00"/>
    <n v="1.0208999999999999"/>
    <n v="4.0035294117647058E-2"/>
    <n v="1.3286"/>
    <n v="3.0133444315555515E-2"/>
  </r>
  <r>
    <x v="3"/>
    <x v="10"/>
    <d v="2019-08-16T00:00:00"/>
    <d v="2019-08-16T00:00:00"/>
    <n v="0.71040000000000003"/>
    <n v="2.7858823529411766E-2"/>
    <n v="1.3307"/>
    <n v="2.0935465190810677E-2"/>
  </r>
  <r>
    <x v="3"/>
    <x v="10"/>
    <d v="2019-08-15T00:00:00"/>
    <d v="2019-08-15T00:00:00"/>
    <n v="0.7782"/>
    <n v="3.0517647058823528E-2"/>
    <n v="1.3282"/>
    <n v="2.2976695572070115E-2"/>
  </r>
  <r>
    <x v="3"/>
    <x v="10"/>
    <d v="2019-08-14T00:00:00"/>
    <d v="2019-08-14T00:00:00"/>
    <n v="0.97509999999999997"/>
    <n v="3.8239215686274509E-2"/>
    <n v="1.3254999999999999"/>
    <n v="2.8848899046604686E-2"/>
  </r>
  <r>
    <x v="3"/>
    <x v="10"/>
    <d v="2019-08-13T00:00:00"/>
    <d v="2019-08-13T00:00:00"/>
    <n v="1.1288"/>
    <n v="4.4266666666666669E-2"/>
    <n v="1.3280000000000001"/>
    <n v="3.3333333333333333E-2"/>
  </r>
  <r>
    <x v="3"/>
    <x v="10"/>
    <d v="2019-08-12T00:00:00"/>
    <d v="2019-08-12T00:00:00"/>
    <n v="1.0249999999999999"/>
    <n v="4.0196078431372545E-2"/>
    <n v="1.3304"/>
    <n v="3.0213528586419531E-2"/>
  </r>
  <r>
    <x v="3"/>
    <x v="10"/>
    <d v="2019-08-11T00:00:00"/>
    <d v="2019-08-11T00:00:00"/>
    <n v="1.1717"/>
    <n v="4.5949019607843138E-2"/>
    <n v="1.3290999999999999"/>
    <n v="3.4571529311446199E-2"/>
  </r>
  <r>
    <x v="3"/>
    <x v="10"/>
    <d v="2019-08-10T00:00:00"/>
    <d v="2019-08-10T00:00:00"/>
    <n v="1.1962999999999999"/>
    <n v="4.6913725490196075E-2"/>
    <n v="1.3315999999999999"/>
    <n v="3.5231094540549776E-2"/>
  </r>
  <r>
    <x v="3"/>
    <x v="10"/>
    <d v="2019-08-09T00:00:00"/>
    <d v="2019-08-09T00:00:00"/>
    <n v="1.2343"/>
    <n v="4.8403921568627446E-2"/>
    <n v="1.3324"/>
    <n v="3.6328371036195919E-2"/>
  </r>
  <r>
    <x v="3"/>
    <x v="10"/>
    <d v="2019-08-08T00:00:00"/>
    <d v="2019-08-08T00:00:00"/>
    <n v="1.3092999999999999"/>
    <n v="5.1345098039215685E-2"/>
    <n v="1.3271999999999999"/>
    <n v="3.8686782729969629E-2"/>
  </r>
  <r>
    <x v="3"/>
    <x v="10"/>
    <d v="2019-08-07T00:00:00"/>
    <d v="2019-08-07T00:00:00"/>
    <n v="1.327"/>
    <n v="5.2039215686274509E-2"/>
    <n v="1.331"/>
    <n v="3.9097832972407598E-2"/>
  </r>
  <r>
    <x v="3"/>
    <x v="10"/>
    <d v="2019-08-06T00:00:00"/>
    <d v="2019-08-06T00:00:00"/>
    <n v="1.3718999999999999"/>
    <n v="5.3799999999999994E-2"/>
    <n v="1.3319000000000001"/>
    <n v="4.0393422929649363E-2"/>
  </r>
  <r>
    <x v="3"/>
    <x v="10"/>
    <d v="2019-08-05T00:00:00"/>
    <d v="2019-08-05T00:00:00"/>
    <n v="1.3097000000000001"/>
    <n v="5.1360784313725497E-2"/>
    <n v="1.3223"/>
    <n v="3.8842005833566888E-2"/>
  </r>
  <r>
    <x v="3"/>
    <x v="10"/>
    <d v="2019-08-04T00:00:00"/>
    <d v="2019-08-04T00:00:00"/>
    <n v="1.2585999999999999"/>
    <n v="4.935686274509804E-2"/>
    <n v="1.3240000000000001"/>
    <n v="3.7278597239500028E-2"/>
  </r>
  <r>
    <x v="3"/>
    <x v="10"/>
    <d v="2019-08-03T00:00:00"/>
    <d v="2019-08-03T00:00:00"/>
    <n v="1.2629999999999999"/>
    <n v="4.9529411764705877E-2"/>
    <n v="1.3228"/>
    <n v="3.7442857396965436E-2"/>
  </r>
  <r>
    <x v="3"/>
    <x v="10"/>
    <d v="2019-08-02T00:00:00"/>
    <d v="2019-08-02T00:00:00"/>
    <n v="1.2959000000000001"/>
    <n v="5.0819607843137257E-2"/>
    <n v="1.3228"/>
    <n v="3.8418209739293364E-2"/>
  </r>
  <r>
    <x v="3"/>
    <x v="10"/>
    <d v="2019-08-01T00:00:00"/>
    <d v="2019-08-01T00:00:00"/>
    <n v="1.1568000000000001"/>
    <n v="4.5364705882352946E-2"/>
    <n v="1.3228"/>
    <n v="3.4294455611092338E-2"/>
  </r>
  <r>
    <x v="3"/>
    <x v="10"/>
    <d v="2019-07-31T00:00:00"/>
    <d v="2019-07-31T00:00:00"/>
    <n v="1.0720000000000001"/>
    <n v="4.2039215686274514E-2"/>
    <n v="1.3226"/>
    <n v="3.178528329523251E-2"/>
  </r>
  <r>
    <x v="3"/>
    <x v="10"/>
    <d v="2019-07-30T00:00:00"/>
    <d v="2019-07-30T00:00:00"/>
    <n v="1.5015000000000001"/>
    <n v="5.8882352941176476E-2"/>
    <n v="1.3302"/>
    <n v="4.4265789310762645E-2"/>
  </r>
  <r>
    <x v="3"/>
    <x v="10"/>
    <d v="2019-07-29T00:00:00"/>
    <d v="2019-07-29T00:00:00"/>
    <n v="1.3883000000000001"/>
    <n v="5.4443137254901963E-2"/>
    <n v="1.3280000000000001"/>
    <n v="4.0996338294353889E-2"/>
  </r>
  <r>
    <x v="3"/>
    <x v="10"/>
    <d v="2019-07-28T00:00:00"/>
    <d v="2019-07-28T00:00:00"/>
    <n v="1.2044999999999999"/>
    <n v="4.7235294117647056E-2"/>
    <n v="1.3214999999999999"/>
    <n v="3.5743695889252407E-2"/>
  </r>
  <r>
    <x v="3"/>
    <x v="10"/>
    <d v="2019-07-27T00:00:00"/>
    <d v="2019-07-27T00:00:00"/>
    <n v="1.2362"/>
    <n v="4.8478431372549015E-2"/>
    <n v="1.3206"/>
    <n v="3.6709398283014553E-2"/>
  </r>
  <r>
    <x v="3"/>
    <x v="10"/>
    <d v="2019-07-26T00:00:00"/>
    <d v="2019-07-26T00:00:00"/>
    <n v="1.1034999999999999"/>
    <n v="4.3274509803921564E-2"/>
    <n v="1.3206"/>
    <n v="3.276882462813991E-2"/>
  </r>
  <r>
    <x v="3"/>
    <x v="10"/>
    <d v="2019-07-25T00:00:00"/>
    <d v="2019-07-25T00:00:00"/>
    <n v="0.61439999999999995"/>
    <n v="2.4094117647058821E-2"/>
    <n v="1.3206"/>
    <n v="1.8244826326714238E-2"/>
  </r>
  <r>
    <x v="3"/>
    <x v="10"/>
    <d v="2019-07-24T00:00:00"/>
    <d v="2019-07-24T00:00:00"/>
    <n v="0.89059999999999995"/>
    <n v="3.4925490196078428E-2"/>
    <n v="1.3211999999999999"/>
    <n v="2.6434673172932507E-2"/>
  </r>
  <r>
    <x v="3"/>
    <x v="10"/>
    <d v="2019-07-23T00:00:00"/>
    <d v="2019-07-23T00:00:00"/>
    <n v="1.3008999999999999"/>
    <n v="5.1015686274509801E-2"/>
    <n v="1.3190999999999999"/>
    <n v="3.8674616234182245E-2"/>
  </r>
  <r>
    <x v="3"/>
    <x v="11"/>
    <d v="2019-07-22T00:00:00"/>
    <d v="2019-07-22T00:00:00"/>
    <n v="1.0778000000000001"/>
    <n v="4.2266666666666668E-2"/>
    <n v="1.3148"/>
    <n v="3.2146841091167229E-2"/>
  </r>
  <r>
    <x v="3"/>
    <x v="11"/>
    <d v="2019-07-19T00:00:00"/>
    <d v="2019-07-19T00:00:00"/>
    <n v="0.57850000000000001"/>
    <n v="2.2686274509803921E-2"/>
    <n v="1.3163"/>
    <n v="1.7234881493431529E-2"/>
  </r>
  <r>
    <x v="3"/>
    <x v="11"/>
    <d v="2019-07-18T00:00:00"/>
    <d v="2019-07-18T00:00:00"/>
    <n v="0.72070000000000001"/>
    <n v="2.8262745098039214E-2"/>
    <n v="1.3167"/>
    <n v="2.1464832610343446E-2"/>
  </r>
  <r>
    <x v="3"/>
    <x v="11"/>
    <d v="2019-07-17T00:00:00"/>
    <d v="2019-07-17T00:00:00"/>
    <n v="0.97170000000000001"/>
    <n v="3.8105882352941177E-2"/>
    <n v="1.3167"/>
    <n v="2.8940443801124916E-2"/>
  </r>
  <r>
    <x v="3"/>
    <x v="11"/>
    <d v="2019-07-16T00:00:00"/>
    <d v="2019-07-16T00:00:00"/>
    <n v="1.0089999999999999"/>
    <n v="3.9568627450980387E-2"/>
    <n v="1.3167"/>
    <n v="3.0051361320711161E-2"/>
  </r>
  <r>
    <x v="3"/>
    <x v="11"/>
    <d v="2019-07-15T00:00:00"/>
    <d v="2019-07-15T00:00:00"/>
    <n v="0.98560000000000003"/>
    <n v="3.8650980392156864E-2"/>
    <n v="1.3163"/>
    <n v="2.9363352117417658E-2"/>
  </r>
  <r>
    <x v="3"/>
    <x v="11"/>
    <d v="2019-07-12T00:00:00"/>
    <d v="2019-07-12T00:00:00"/>
    <n v="1.5664"/>
    <n v="6.1427450980392158E-2"/>
    <n v="1.3141"/>
    <n v="4.6744883175094863E-2"/>
  </r>
  <r>
    <x v="3"/>
    <x v="11"/>
    <d v="2019-07-11T00:00:00"/>
    <d v="2019-07-11T00:00:00"/>
    <n v="1.4991000000000001"/>
    <n v="5.8788235294117648E-2"/>
    <n v="1.3133999999999999"/>
    <n v="4.4760343607520674E-2"/>
  </r>
  <r>
    <x v="3"/>
    <x v="11"/>
    <d v="2019-07-10T00:00:00"/>
    <d v="2019-07-10T00:00:00"/>
    <n v="1.3654999999999999"/>
    <n v="5.3549019607843133E-2"/>
    <n v="1.3120000000000001"/>
    <n v="4.081480153036824E-2"/>
  </r>
  <r>
    <x v="3"/>
    <x v="11"/>
    <d v="2019-07-09T00:00:00"/>
    <d v="2019-07-09T00:00:00"/>
    <n v="1.2690999999999999"/>
    <n v="4.9768627450980388E-2"/>
    <n v="1.3062"/>
    <n v="3.8101843095223083E-2"/>
  </r>
  <r>
    <x v="3"/>
    <x v="11"/>
    <d v="2019-07-08T00:00:00"/>
    <d v="2019-07-08T00:00:00"/>
    <n v="1.0093000000000001"/>
    <n v="3.9580392156862751E-2"/>
    <n v="1.3027"/>
    <n v="3.0383351621142821E-2"/>
  </r>
  <r>
    <x v="3"/>
    <x v="11"/>
    <d v="2019-07-05T00:00:00"/>
    <d v="2019-07-05T00:00:00"/>
    <n v="0.88739999999999997"/>
    <n v="3.4799999999999998E-2"/>
    <n v="1.3048999999999999"/>
    <n v="2.6668710245995861E-2"/>
  </r>
  <r>
    <x v="3"/>
    <x v="11"/>
    <d v="2019-07-04T00:00:00"/>
    <d v="2019-07-04T00:00:00"/>
    <n v="0.89739999999999998"/>
    <n v="3.51921568627451E-2"/>
    <n v="1.3088"/>
    <n v="2.6888872908576635E-2"/>
  </r>
  <r>
    <x v="3"/>
    <x v="11"/>
    <d v="2019-07-03T00:00:00"/>
    <d v="2019-07-03T00:00:00"/>
    <n v="0.89380000000000004"/>
    <n v="3.5050980392156865E-2"/>
    <n v="1.3048999999999999"/>
    <n v="2.6861047124037755E-2"/>
  </r>
  <r>
    <x v="3"/>
    <x v="11"/>
    <d v="2019-07-02T00:00:00"/>
    <d v="2019-07-02T00:00:00"/>
    <n v="0.91479999999999995"/>
    <n v="3.5874509803921567E-2"/>
    <n v="1.3030999999999999"/>
    <n v="2.7530128005465098E-2"/>
  </r>
  <r>
    <x v="3"/>
    <x v="11"/>
    <d v="2019-07-01T00:00:00"/>
    <d v="2019-07-01T00:00:00"/>
    <n v="0.80269999999999997"/>
    <n v="3.1478431372549021E-2"/>
    <n v="1.3073999999999999"/>
    <n v="2.4077123583103124E-2"/>
  </r>
  <r>
    <x v="3"/>
    <x v="11"/>
    <d v="2019-06-28T00:00:00"/>
    <d v="2019-06-28T00:00:00"/>
    <n v="0.79669999999999996"/>
    <n v="3.1243137254901958E-2"/>
    <n v="1.3082"/>
    <n v="2.3882538797509522E-2"/>
  </r>
  <r>
    <x v="3"/>
    <x v="11"/>
    <d v="2019-06-27T00:00:00"/>
    <d v="2019-06-27T00:00:00"/>
    <n v="1.044"/>
    <n v="4.0941176470588238E-2"/>
    <n v="1.3127"/>
    <n v="3.1188524773815982E-2"/>
  </r>
  <r>
    <x v="3"/>
    <x v="11"/>
    <d v="2019-06-26T00:00:00"/>
    <d v="2019-06-26T00:00:00"/>
    <n v="0.90780000000000005"/>
    <n v="3.56E-2"/>
    <n v="1.3093999999999999"/>
    <n v="2.718802504964106E-2"/>
  </r>
  <r>
    <x v="3"/>
    <x v="11"/>
    <d v="2019-06-25T00:00:00"/>
    <d v="2019-06-25T00:00:00"/>
    <n v="0.86280000000000001"/>
    <n v="3.3835294117647061E-2"/>
    <n v="1.3077000000000001"/>
    <n v="2.5873896243516905E-2"/>
  </r>
  <r>
    <x v="3"/>
    <x v="11"/>
    <d v="2019-06-24T00:00:00"/>
    <d v="2019-06-24T00:00:00"/>
    <n v="0.58919999999999995"/>
    <n v="2.3105882352941174E-2"/>
    <n v="1.3051999999999999"/>
    <n v="1.7702943880586252E-2"/>
  </r>
  <r>
    <x v="3"/>
    <x v="0"/>
    <d v="2019-06-21T00:00:00"/>
    <d v="2019-06-21T00:00:00"/>
    <n v="0.49630000000000002"/>
    <n v="1.9462745098039216E-2"/>
    <n v="1.3055000000000001"/>
    <n v="1.4908268937601849E-2"/>
  </r>
  <r>
    <x v="3"/>
    <x v="0"/>
    <d v="2019-06-20T00:00:00"/>
    <d v="2019-06-20T00:00:00"/>
    <n v="0.47070000000000001"/>
    <n v="1.8458823529411764E-2"/>
    <n v="1.3106"/>
    <n v="1.4084254180842182E-2"/>
  </r>
  <r>
    <x v="3"/>
    <x v="0"/>
    <d v="2019-06-19T00:00:00"/>
    <d v="2019-06-19T00:00:00"/>
    <n v="0.56330000000000002"/>
    <n v="2.2090196078431372E-2"/>
    <n v="1.3134999999999999"/>
    <n v="1.6817812012509609E-2"/>
  </r>
  <r>
    <x v="3"/>
    <x v="0"/>
    <d v="2019-06-18T00:00:00"/>
    <d v="2019-06-18T00:00:00"/>
    <n v="0.63959999999999995"/>
    <n v="2.5082352941176469E-2"/>
    <n v="1.3091999999999999"/>
    <n v="1.9158534174439711E-2"/>
  </r>
  <r>
    <x v="3"/>
    <x v="0"/>
    <d v="2019-06-17T00:00:00"/>
    <d v="2019-06-17T00:00:00"/>
    <n v="0.65949999999999998"/>
    <n v="2.5862745098039215E-2"/>
    <n v="1.3095000000000001"/>
    <n v="1.975009171289745E-2"/>
  </r>
  <r>
    <x v="3"/>
    <x v="0"/>
    <d v="2019-06-14T00:00:00"/>
    <d v="2019-06-14T00:00:00"/>
    <n v="0.62980000000000003"/>
    <n v="2.4698039215686276E-2"/>
    <n v="1.3127"/>
    <n v="1.8814686688265619E-2"/>
  </r>
  <r>
    <x v="3"/>
    <x v="0"/>
    <d v="2019-06-13T00:00:00"/>
    <d v="2019-06-13T00:00:00"/>
    <n v="0.67820000000000003"/>
    <n v="2.6596078431372551E-2"/>
    <n v="1.3169"/>
    <n v="2.0195974205613601E-2"/>
  </r>
  <r>
    <x v="3"/>
    <x v="0"/>
    <d v="2019-06-12T00:00:00"/>
    <d v="2019-06-12T00:00:00"/>
    <n v="0.77800000000000002"/>
    <n v="3.0509803921568629E-2"/>
    <n v="1.3179000000000001"/>
    <n v="2.315031787052783E-2"/>
  </r>
  <r>
    <x v="3"/>
    <x v="0"/>
    <d v="2019-06-11T00:00:00"/>
    <d v="2019-06-11T00:00:00"/>
    <n v="0.81369999999999998"/>
    <n v="3.1909803921568627E-2"/>
    <n v="1.3223"/>
    <n v="2.4132045618670973E-2"/>
  </r>
  <r>
    <x v="3"/>
    <x v="0"/>
    <d v="2019-06-10T00:00:00"/>
    <d v="2019-06-10T00:00:00"/>
    <n v="0.77370000000000005"/>
    <n v="3.0341176470588236E-2"/>
    <n v="1.3190999999999999"/>
    <n v="2.3001422538540095E-2"/>
  </r>
  <r>
    <x v="3"/>
    <x v="0"/>
    <d v="2019-06-07T00:00:00"/>
    <d v="2019-06-07T00:00:00"/>
    <n v="0.84489999999999998"/>
    <n v="3.3133333333333334E-2"/>
    <n v="1.3280000000000001"/>
    <n v="2.4949799196787147E-2"/>
  </r>
  <r>
    <x v="3"/>
    <x v="0"/>
    <d v="2019-06-06T00:00:00"/>
    <d v="2019-06-06T00:00:00"/>
    <n v="0.81810000000000005"/>
    <n v="3.2082352941176472E-2"/>
    <n v="1.3376999999999999"/>
    <n v="2.3983219661490973E-2"/>
  </r>
  <r>
    <x v="3"/>
    <x v="0"/>
    <d v="2019-06-05T00:00:00"/>
    <d v="2019-06-05T00:00:00"/>
    <n v="0.85029999999999994"/>
    <n v="3.3345098039215683E-2"/>
    <n v="1.3412999999999999"/>
    <n v="2.4860283336476316E-2"/>
  </r>
  <r>
    <x v="3"/>
    <x v="0"/>
    <d v="2019-06-04T00:00:00"/>
    <d v="2019-06-04T00:00:00"/>
    <n v="0.89190000000000003"/>
    <n v="3.4976470588235296E-2"/>
    <n v="1.3412999999999999"/>
    <n v="2.6076545581328037E-2"/>
  </r>
  <r>
    <x v="3"/>
    <x v="0"/>
    <d v="2019-06-03T00:00:00"/>
    <d v="2019-06-03T00:00:00"/>
    <n v="0.93279999999999996"/>
    <n v="3.6580392156862741E-2"/>
    <n v="1.3326"/>
    <n v="2.7450391833155292E-2"/>
  </r>
  <r>
    <x v="3"/>
    <x v="0"/>
    <d v="2019-05-31T00:00:00"/>
    <d v="2019-05-31T00:00:00"/>
    <n v="0.94930000000000003"/>
    <n v="3.7227450980392159E-2"/>
    <n v="1.3343"/>
    <n v="2.7900360473950503E-2"/>
  </r>
  <r>
    <x v="3"/>
    <x v="0"/>
    <d v="2019-05-30T00:00:00"/>
    <d v="2019-05-30T00:00:00"/>
    <n v="0.9556"/>
    <n v="3.7474509803921571E-2"/>
    <n v="1.3281000000000001"/>
    <n v="2.8216632636037624E-2"/>
  </r>
  <r>
    <x v="3"/>
    <x v="0"/>
    <d v="2019-05-29T00:00:00"/>
    <d v="2019-05-29T00:00:00"/>
    <n v="0.75770000000000004"/>
    <n v="2.9713725490196082E-2"/>
    <n v="1.3267"/>
    <n v="2.2396717788645572E-2"/>
  </r>
  <r>
    <x v="3"/>
    <x v="0"/>
    <d v="2019-05-28T00:00:00"/>
    <d v="2019-05-28T00:00:00"/>
    <n v="0.86729999999999996"/>
    <n v="3.4011764705882352E-2"/>
    <n v="1.3268"/>
    <n v="2.5634432247424142E-2"/>
  </r>
  <r>
    <x v="3"/>
    <x v="0"/>
    <d v="2019-05-27T00:00:00"/>
    <d v="2019-05-27T00:00:00"/>
    <n v="1.1919999999999999"/>
    <n v="4.6745098039215685E-2"/>
    <n v="1.3363"/>
    <n v="3.4980990824826523E-2"/>
  </r>
  <r>
    <x v="3"/>
    <x v="0"/>
    <d v="2019-05-24T00:00:00"/>
    <d v="2019-05-24T00:00:00"/>
    <n v="1.4121999999999999"/>
    <n v="5.5380392156862739E-2"/>
    <n v="1.3414999999999999"/>
    <n v="4.1282439177683747E-2"/>
  </r>
  <r>
    <x v="3"/>
    <x v="0"/>
    <d v="2019-05-23T00:00:00"/>
    <d v="2019-05-23T00:00:00"/>
    <n v="1.5644"/>
    <n v="6.1349019607843135E-2"/>
    <n v="1.3391999999999999"/>
    <n v="4.5810199826645116E-2"/>
  </r>
  <r>
    <x v="3"/>
    <x v="0"/>
    <d v="2019-05-22T00:00:00"/>
    <d v="2019-05-22T00:00:00"/>
    <n v="1.6278999999999999"/>
    <n v="6.38392156862745E-2"/>
    <n v="1.3435999999999999"/>
    <n v="4.7513557372934286E-2"/>
  </r>
  <r>
    <x v="3"/>
    <x v="1"/>
    <d v="2019-05-21T00:00:00"/>
    <d v="2019-05-21T00:00:00"/>
    <n v="1.6391"/>
    <n v="6.4278431372549016E-2"/>
    <n v="1.3513999999999999"/>
    <n v="4.756432689991788E-2"/>
  </r>
  <r>
    <x v="3"/>
    <x v="1"/>
    <d v="2019-05-20T00:00:00"/>
    <d v="2019-05-20T00:00:00"/>
    <n v="1.0859000000000001"/>
    <n v="4.2584313725490201E-2"/>
    <n v="1.35"/>
    <n v="3.15439360929557E-2"/>
  </r>
  <r>
    <x v="3"/>
    <x v="1"/>
    <d v="2019-05-17T00:00:00"/>
    <d v="2019-05-17T00:00:00"/>
    <n v="1.2947"/>
    <n v="5.0772549019607843E-2"/>
    <n v="1.3521000000000001"/>
    <n v="3.7550883085280554E-2"/>
  </r>
  <r>
    <x v="3"/>
    <x v="1"/>
    <d v="2019-05-16T00:00:00"/>
    <d v="2019-05-16T00:00:00"/>
    <n v="1.6679999999999999"/>
    <n v="6.541176470588235E-2"/>
    <n v="1.3492"/>
    <n v="4.8481889049720096E-2"/>
  </r>
  <r>
    <x v="3"/>
    <x v="1"/>
    <d v="2019-05-15T00:00:00"/>
    <d v="2019-05-15T00:00:00"/>
    <n v="1.7436"/>
    <n v="6.8376470588235302E-2"/>
    <n v="1.3443000000000001"/>
    <n v="5.0863996569393215E-2"/>
  </r>
  <r>
    <x v="3"/>
    <x v="1"/>
    <d v="2019-05-14T00:00:00"/>
    <d v="2019-05-14T00:00:00"/>
    <n v="1.7632000000000001"/>
    <n v="6.9145098039215688E-2"/>
    <n v="1.3438000000000001"/>
    <n v="5.1454902544437922E-2"/>
  </r>
  <r>
    <x v="3"/>
    <x v="1"/>
    <d v="2019-05-13T00:00:00"/>
    <d v="2019-05-13T00:00:00"/>
    <n v="1.7218"/>
    <n v="6.7521568627450984E-2"/>
    <n v="1.3473999999999999"/>
    <n v="5.011248970420884E-2"/>
  </r>
  <r>
    <x v="3"/>
    <x v="1"/>
    <d v="2019-05-10T00:00:00"/>
    <d v="2019-05-10T00:00:00"/>
    <n v="1.7552000000000001"/>
    <n v="6.8831372549019609E-2"/>
    <n v="1.3431"/>
    <n v="5.1248136809634137E-2"/>
  </r>
  <r>
    <x v="3"/>
    <x v="1"/>
    <d v="2019-05-09T00:00:00"/>
    <d v="2019-05-09T00:00:00"/>
    <n v="1.7491000000000001"/>
    <n v="6.8592156862745099E-2"/>
    <n v="1.3408"/>
    <n v="5.1157634891665499E-2"/>
  </r>
  <r>
    <x v="3"/>
    <x v="1"/>
    <d v="2019-05-08T00:00:00"/>
    <d v="2019-05-08T00:00:00"/>
    <n v="1.7949999999999999"/>
    <n v="7.0392156862745095E-2"/>
    <n v="1.3428"/>
    <n v="5.2421922000852765E-2"/>
  </r>
  <r>
    <x v="3"/>
    <x v="1"/>
    <d v="2019-05-07T00:00:00"/>
    <d v="2019-05-07T00:00:00"/>
    <n v="1.7930999999999999"/>
    <n v="7.0317647058823526E-2"/>
    <n v="1.3456999999999999"/>
    <n v="5.2253583308927348E-2"/>
  </r>
  <r>
    <x v="3"/>
    <x v="1"/>
    <d v="2019-05-06T00:00:00"/>
    <d v="2019-05-06T00:00:00"/>
    <n v="1.7330000000000001"/>
    <n v="6.79607843137255E-2"/>
    <n v="1.3459000000000001"/>
    <n v="5.0494675914797157E-2"/>
  </r>
  <r>
    <x v="3"/>
    <x v="1"/>
    <d v="2019-05-03T00:00:00"/>
    <d v="2019-05-03T00:00:00"/>
    <n v="1.2799"/>
    <n v="5.0192156862745099E-2"/>
    <n v="1.3438000000000001"/>
    <n v="3.7350912980164533E-2"/>
  </r>
  <r>
    <x v="3"/>
    <x v="1"/>
    <d v="2019-05-02T00:00:00"/>
    <d v="2019-05-02T00:00:00"/>
    <n v="1.3997999999999999"/>
    <n v="5.4894117647058822E-2"/>
    <n v="1.3461000000000001"/>
    <n v="4.0780118599701966E-2"/>
  </r>
  <r>
    <x v="3"/>
    <x v="1"/>
    <d v="2019-05-01T00:00:00"/>
    <d v="2019-05-01T00:00:00"/>
    <n v="1.2575000000000001"/>
    <n v="4.9313725490196081E-2"/>
    <n v="1.3476999999999999"/>
    <n v="3.6591025814495873E-2"/>
  </r>
  <r>
    <x v="3"/>
    <x v="1"/>
    <d v="2019-04-30T00:00:00"/>
    <d v="2019-04-30T00:00:00"/>
    <n v="0.95399999999999996"/>
    <n v="3.7411764705882353E-2"/>
    <n v="1.3412999999999999"/>
    <n v="2.7892167826647548E-2"/>
  </r>
  <r>
    <x v="3"/>
    <x v="1"/>
    <d v="2019-04-29T00:00:00"/>
    <d v="2019-04-29T00:00:00"/>
    <n v="0.90439999999999998"/>
    <n v="3.5466666666666667E-2"/>
    <n v="1.3478000000000001"/>
    <n v="2.6314487807290891E-2"/>
  </r>
  <r>
    <x v="3"/>
    <x v="1"/>
    <d v="2019-04-26T00:00:00"/>
    <d v="2019-04-26T00:00:00"/>
    <n v="0.93410000000000004"/>
    <n v="3.663137254901961E-2"/>
    <n v="1.3479000000000001"/>
    <n v="2.7176624785977897E-2"/>
  </r>
  <r>
    <x v="3"/>
    <x v="1"/>
    <d v="2019-04-25T00:00:00"/>
    <d v="2019-04-25T00:00:00"/>
    <n v="0.89280000000000004"/>
    <n v="3.5011764705882353E-2"/>
    <n v="1.3473999999999999"/>
    <n v="2.598468510158999E-2"/>
  </r>
  <r>
    <x v="3"/>
    <x v="1"/>
    <d v="2019-04-24T00:00:00"/>
    <d v="2019-04-24T00:00:00"/>
    <n v="0.91679999999999995"/>
    <n v="3.5952941176470583E-2"/>
    <n v="1.3448"/>
    <n v="2.6734786716590263E-2"/>
  </r>
  <r>
    <x v="3"/>
    <x v="1"/>
    <d v="2019-04-23T00:00:00"/>
    <d v="2019-04-23T00:00:00"/>
    <n v="0.85350000000000004"/>
    <n v="3.347058823529412E-2"/>
    <n v="1.3420000000000001"/>
    <n v="2.4940825808713946E-2"/>
  </r>
  <r>
    <x v="3"/>
    <x v="1"/>
    <d v="2019-04-22T00:00:00"/>
    <d v="2019-04-22T00:00:00"/>
    <n v="0.97850000000000004"/>
    <n v="3.8372549019607842E-2"/>
    <n v="1.3474999999999999"/>
    <n v="2.8476845283567972E-2"/>
  </r>
  <r>
    <x v="3"/>
    <x v="2"/>
    <d v="2019-04-19T00:00:00"/>
    <d v="2019-04-19T00:00:00"/>
    <n v="1.0389999999999999"/>
    <n v="4.0745098039215687E-2"/>
    <n v="1.3443000000000001"/>
    <n v="3.0309527664372303E-2"/>
  </r>
  <r>
    <x v="3"/>
    <x v="2"/>
    <d v="2019-04-18T00:00:00"/>
    <d v="2019-04-18T00:00:00"/>
    <n v="1.0948"/>
    <n v="4.293333333333333E-2"/>
    <n v="1.3389"/>
    <n v="3.2066123932581472E-2"/>
  </r>
  <r>
    <x v="3"/>
    <x v="2"/>
    <d v="2019-04-17T00:00:00"/>
    <d v="2019-04-17T00:00:00"/>
    <n v="1.3926000000000001"/>
    <n v="5.4611764705882353E-2"/>
    <n v="1.3458000000000001"/>
    <n v="4.0579406082540015E-2"/>
  </r>
  <r>
    <x v="3"/>
    <x v="2"/>
    <d v="2019-04-16T00:00:00"/>
    <d v="2019-04-16T00:00:00"/>
    <n v="1.5062"/>
    <n v="5.9066666666666663E-2"/>
    <n v="1.3454999999999999"/>
    <n v="4.3899417812461289E-2"/>
  </r>
  <r>
    <x v="3"/>
    <x v="2"/>
    <d v="2019-04-15T00:00:00"/>
    <d v="2019-04-15T00:00:00"/>
    <n v="1.4764999999999999"/>
    <n v="5.790196078431372E-2"/>
    <n v="1.3485"/>
    <n v="4.2938050266454371E-2"/>
  </r>
  <r>
    <x v="3"/>
    <x v="2"/>
    <d v="2019-04-12T00:00:00"/>
    <d v="2019-04-12T00:00:00"/>
    <n v="1.4806999999999999"/>
    <n v="5.8066666666666662E-2"/>
    <n v="1.3491"/>
    <n v="4.3041039705482668E-2"/>
  </r>
  <r>
    <x v="3"/>
    <x v="2"/>
    <d v="2019-04-11T00:00:00"/>
    <d v="2019-04-11T00:00:00"/>
    <n v="1.2810999999999999"/>
    <n v="5.0239215686274506E-2"/>
    <n v="1.3424"/>
    <n v="3.7424922293112714E-2"/>
  </r>
  <r>
    <x v="3"/>
    <x v="2"/>
    <d v="2019-04-10T00:00:00"/>
    <d v="2019-04-10T00:00:00"/>
    <n v="1.1418999999999999"/>
    <n v="4.478039215686274E-2"/>
    <n v="1.3344"/>
    <n v="3.3558447359759248E-2"/>
  </r>
  <r>
    <x v="3"/>
    <x v="2"/>
    <d v="2019-04-09T00:00:00"/>
    <d v="2019-04-09T00:00:00"/>
    <n v="1.0388999999999999"/>
    <n v="4.0741176470588232E-2"/>
    <n v="1.3391999999999999"/>
    <n v="3.0422025441000772E-2"/>
  </r>
  <r>
    <x v="3"/>
    <x v="2"/>
    <d v="2019-04-08T00:00:00"/>
    <d v="2019-04-08T00:00:00"/>
    <n v="0.98899999999999999"/>
    <n v="3.8784313725490197E-2"/>
    <n v="1.3375999999999999"/>
    <n v="2.8995449854582984E-2"/>
  </r>
  <r>
    <x v="3"/>
    <x v="2"/>
    <d v="2019-04-05T00:00:00"/>
    <d v="2019-04-05T00:00:00"/>
    <n v="0.91469999999999996"/>
    <n v="3.5870588235294119E-2"/>
    <n v="1.3341000000000001"/>
    <n v="2.6887480874967482E-2"/>
  </r>
  <r>
    <x v="3"/>
    <x v="2"/>
    <d v="2019-04-04T00:00:00"/>
    <d v="2019-04-04T00:00:00"/>
    <n v="0.83930000000000005"/>
    <n v="3.2913725490196083E-2"/>
    <n v="1.3351"/>
    <n v="2.4652629383713643E-2"/>
  </r>
  <r>
    <x v="3"/>
    <x v="2"/>
    <d v="2019-04-03T00:00:00"/>
    <d v="2019-04-03T00:00:00"/>
    <n v="1.0045999999999999"/>
    <n v="3.939607843137255E-2"/>
    <n v="1.3364"/>
    <n v="2.9479256533502356E-2"/>
  </r>
  <r>
    <x v="3"/>
    <x v="2"/>
    <d v="2019-04-02T00:00:00"/>
    <d v="2019-04-02T00:00:00"/>
    <n v="1.3382000000000001"/>
    <n v="5.2478431372549018E-2"/>
    <n v="1.3322000000000001"/>
    <n v="3.9392306990353565E-2"/>
  </r>
  <r>
    <x v="3"/>
    <x v="2"/>
    <d v="2019-04-01T00:00:00"/>
    <d v="2019-04-01T00:00:00"/>
    <n v="1.397"/>
    <n v="5.4784313725490197E-2"/>
    <n v="1.3386"/>
    <n v="4.0926575321597339E-2"/>
  </r>
  <r>
    <x v="3"/>
    <x v="2"/>
    <d v="2019-03-29T00:00:00"/>
    <d v="2019-03-29T00:00:00"/>
    <n v="1.7937000000000001"/>
    <n v="7.034117647058824E-2"/>
    <n v="1.3322000000000001"/>
    <n v="5.2800763001492446E-2"/>
  </r>
  <r>
    <x v="3"/>
    <x v="2"/>
    <d v="2019-03-28T00:00:00"/>
    <d v="2019-03-28T00:00:00"/>
    <n v="1.9"/>
    <n v="7.4509803921568626E-2"/>
    <n v="1.333"/>
    <n v="5.5896327022932207E-2"/>
  </r>
  <r>
    <x v="3"/>
    <x v="2"/>
    <d v="2019-03-27T00:00:00"/>
    <d v="2019-03-27T00:00:00"/>
    <n v="1.8919999999999999"/>
    <n v="7.4196078431372547E-2"/>
    <n v="1.3314999999999999"/>
    <n v="5.5723678881992152E-2"/>
  </r>
  <r>
    <x v="3"/>
    <x v="2"/>
    <d v="2019-03-26T00:00:00"/>
    <d v="2019-03-26T00:00:00"/>
    <n v="1.9149"/>
    <n v="7.5094117647058825E-2"/>
    <n v="1.3384"/>
    <n v="5.6107380190569954E-2"/>
  </r>
  <r>
    <x v="3"/>
    <x v="2"/>
    <d v="2019-03-25T00:00:00"/>
    <d v="2019-03-25T00:00:00"/>
    <n v="1.9659"/>
    <n v="7.7094117647058827E-2"/>
    <n v="1.3360000000000001"/>
    <n v="5.7705177879535045E-2"/>
  </r>
  <r>
    <x v="3"/>
    <x v="2"/>
    <d v="2019-03-22T00:00:00"/>
    <d v="2019-03-22T00:00:00"/>
    <n v="2.0173000000000001"/>
    <n v="7.9109803921568633E-2"/>
    <n v="1.3345"/>
    <n v="5.9280482518972374E-2"/>
  </r>
  <r>
    <x v="3"/>
    <x v="2"/>
    <d v="2019-03-21T00:00:00"/>
    <d v="2019-03-21T00:00:00"/>
    <n v="1.9573"/>
    <n v="7.6756862745098034E-2"/>
    <n v="1.3337000000000001"/>
    <n v="5.7551820308238757E-2"/>
  </r>
  <r>
    <x v="4"/>
    <x v="3"/>
    <d v="2019-03-20T00:00:00"/>
    <d v="2019-03-20T00:00:00"/>
    <n v="1.863"/>
    <n v="7.3058823529411759E-2"/>
    <n v="1.3308"/>
    <n v="5.4898424653901233E-2"/>
  </r>
  <r>
    <x v="4"/>
    <x v="3"/>
    <d v="2019-03-19T00:00:00"/>
    <d v="2019-03-19T00:00:00"/>
    <n v="2.0465"/>
    <n v="8.0254901960784317E-2"/>
    <n v="1.3346"/>
    <n v="6.0134049123920515E-2"/>
  </r>
  <r>
    <x v="4"/>
    <x v="3"/>
    <d v="2019-03-18T00:00:00"/>
    <d v="2019-03-18T00:00:00"/>
    <n v="2.0377999999999998"/>
    <n v="7.9913725490196069E-2"/>
    <n v="1.3438000000000001"/>
    <n v="5.9468466654409927E-2"/>
  </r>
  <r>
    <x v="4"/>
    <x v="3"/>
    <d v="2019-03-15T00:00:00"/>
    <d v="2019-03-15T00:00:00"/>
    <n v="2.1322999999999999"/>
    <n v="8.3619607843137253E-2"/>
    <n v="1.3411"/>
    <n v="6.2351508346236116E-2"/>
  </r>
  <r>
    <x v="4"/>
    <x v="3"/>
    <d v="2019-03-14T00:00:00"/>
    <d v="2019-03-14T00:00:00"/>
    <n v="2.1907999999999999"/>
    <n v="8.5913725490196075E-2"/>
    <n v="1.3383"/>
    <n v="6.4196163408948723E-2"/>
  </r>
  <r>
    <x v="4"/>
    <x v="3"/>
    <d v="2019-03-13T00:00:00"/>
    <d v="2019-03-13T00:00:00"/>
    <n v="2.1669999999999998"/>
    <n v="8.4980392156862733E-2"/>
    <n v="1.3403"/>
    <n v="6.3404008174933024E-2"/>
  </r>
  <r>
    <x v="4"/>
    <x v="3"/>
    <d v="2019-03-12T00:00:00"/>
    <d v="2019-03-12T00:00:00"/>
    <n v="2.1638000000000002"/>
    <n v="8.4854901960784324E-2"/>
    <n v="1.3429"/>
    <n v="6.3187803977052884E-2"/>
  </r>
  <r>
    <x v="4"/>
    <x v="3"/>
    <d v="2019-03-11T00:00:00"/>
    <d v="2019-03-11T00:00:00"/>
    <n v="2.0979000000000001"/>
    <n v="8.2270588235294123E-2"/>
    <n v="1.3360000000000001"/>
    <n v="6.1579781613244101E-2"/>
  </r>
  <r>
    <x v="4"/>
    <x v="3"/>
    <d v="2019-03-08T00:00:00"/>
    <d v="2019-03-08T00:00:00"/>
    <n v="2.2429000000000001"/>
    <n v="8.7956862745098049E-2"/>
    <n v="1.3305"/>
    <n v="6.6108126828333752E-2"/>
  </r>
  <r>
    <x v="4"/>
    <x v="3"/>
    <d v="2019-03-07T00:00:00"/>
    <d v="2019-03-07T00:00:00"/>
    <n v="2.3618000000000001"/>
    <n v="9.2619607843137261E-2"/>
    <n v="1.3321000000000001"/>
    <n v="6.9529020226062055E-2"/>
  </r>
  <r>
    <x v="4"/>
    <x v="3"/>
    <d v="2019-03-06T00:00:00"/>
    <d v="2019-03-06T00:00:00"/>
    <n v="2.6095000000000002"/>
    <n v="0.10233333333333335"/>
    <n v="1.3334999999999999"/>
    <n v="7.6740407449068876E-2"/>
  </r>
  <r>
    <x v="4"/>
    <x v="3"/>
    <d v="2019-03-05T00:00:00"/>
    <d v="2019-03-05T00:00:00"/>
    <n v="2.4047999999999998"/>
    <n v="9.430588235294117E-2"/>
    <n v="1.3335999999999999"/>
    <n v="7.0715268710963688E-2"/>
  </r>
  <r>
    <x v="4"/>
    <x v="3"/>
    <d v="2019-03-04T00:00:00"/>
    <d v="2019-03-04T00:00:00"/>
    <n v="2.6454"/>
    <n v="0.10374117647058824"/>
    <n v="1.3334999999999999"/>
    <n v="7.7796157833212032E-2"/>
  </r>
  <r>
    <x v="4"/>
    <x v="3"/>
    <d v="2019-03-01T00:00:00"/>
    <d v="2019-03-01T00:00:00"/>
    <n v="3.056"/>
    <n v="0.11984313725490196"/>
    <n v="1.3307"/>
    <n v="9.0060221879388266E-2"/>
  </r>
  <r>
    <x v="4"/>
    <x v="3"/>
    <d v="2019-02-28T00:00:00"/>
    <d v="2019-02-28T00:00:00"/>
    <n v="2.4540999999999999"/>
    <n v="9.6239215686274512E-2"/>
    <n v="1.3353999999999999"/>
    <n v="7.2067706819136226E-2"/>
  </r>
  <r>
    <x v="4"/>
    <x v="3"/>
    <d v="2019-02-27T00:00:00"/>
    <d v="2019-02-27T00:00:00"/>
    <n v="2.4862000000000002"/>
    <n v="9.7498039215686283E-2"/>
    <n v="1.3391"/>
    <n v="7.2808632078027249E-2"/>
  </r>
  <r>
    <x v="4"/>
    <x v="3"/>
    <d v="2019-02-26T00:00:00"/>
    <d v="2019-02-26T00:00:00"/>
    <n v="2.5547"/>
    <n v="0.10018431372549019"/>
    <n v="1.3414999999999999"/>
    <n v="7.4680815300402686E-2"/>
  </r>
  <r>
    <x v="4"/>
    <x v="3"/>
    <d v="2019-02-25T00:00:00"/>
    <d v="2019-02-25T00:00:00"/>
    <n v="2.5365000000000002"/>
    <n v="9.947058823529413E-2"/>
    <n v="1.3454999999999999"/>
    <n v="7.3928345028089287E-2"/>
  </r>
  <r>
    <x v="4"/>
    <x v="3"/>
    <d v="2019-02-22T00:00:00"/>
    <d v="2019-02-22T00:00:00"/>
    <n v="2.2837000000000001"/>
    <n v="8.955686274509804E-2"/>
    <n v="1.3442000000000001"/>
    <n v="6.6624656111514677E-2"/>
  </r>
  <r>
    <x v="4"/>
    <x v="3"/>
    <d v="2019-02-21T00:00:00"/>
    <d v="2019-02-21T00:00:00"/>
    <n v="2.3287"/>
    <n v="9.1321568627450986E-2"/>
    <n v="1.3347"/>
    <n v="6.8421044899566186E-2"/>
  </r>
  <r>
    <x v="4"/>
    <x v="3"/>
    <d v="2019-02-20T00:00:00"/>
    <d v="2019-02-20T00:00:00"/>
    <n v="2.2029000000000001"/>
    <n v="8.6388235294117655E-2"/>
    <n v="1.3304"/>
    <n v="6.4934031339535223E-2"/>
  </r>
  <r>
    <x v="4"/>
    <x v="4"/>
    <d v="2019-02-19T00:00:00"/>
    <d v="2019-02-19T00:00:00"/>
    <n v="2.1867999999999999"/>
    <n v="8.5756862745098028E-2"/>
    <n v="1.3295999999999999"/>
    <n v="6.4498242136806591E-2"/>
  </r>
  <r>
    <x v="4"/>
    <x v="4"/>
    <d v="2019-02-18T00:00:00"/>
    <d v="2019-02-18T00:00:00"/>
    <n v="2.1858"/>
    <n v="8.5717647058823523E-2"/>
    <n v="1.3168"/>
    <n v="6.5095418483310699E-2"/>
  </r>
  <r>
    <x v="4"/>
    <x v="4"/>
    <d v="2019-02-15T00:00:00"/>
    <d v="2019-02-15T00:00:00"/>
    <n v="2.1758000000000002"/>
    <n v="8.5325490196078435E-2"/>
    <n v="1.3156000000000001"/>
    <n v="6.4856711915535437E-2"/>
  </r>
  <r>
    <x v="4"/>
    <x v="4"/>
    <d v="2019-02-14T00:00:00"/>
    <d v="2019-02-14T00:00:00"/>
    <n v="2.1903999999999999"/>
    <n v="8.589803921568627E-2"/>
    <n v="1.3169"/>
    <n v="6.522745782951346E-2"/>
  </r>
  <r>
    <x v="4"/>
    <x v="4"/>
    <d v="2019-02-13T00:00:00"/>
    <d v="2019-02-13T00:00:00"/>
    <n v="2.2231999999999998"/>
    <n v="8.7184313725490195E-2"/>
    <n v="1.3190999999999999"/>
    <n v="6.6093786464627546E-2"/>
  </r>
  <r>
    <x v="4"/>
    <x v="4"/>
    <d v="2019-02-12T00:00:00"/>
    <d v="2019-02-12T00:00:00"/>
    <n v="2.2277"/>
    <n v="8.7360784313725487E-2"/>
    <n v="1.3137000000000001"/>
    <n v="6.6499797757269913E-2"/>
  </r>
  <r>
    <x v="4"/>
    <x v="4"/>
    <d v="2019-02-11T00:00:00"/>
    <d v="2019-02-11T00:00:00"/>
    <n v="2.2774000000000001"/>
    <n v="8.9309803921568634E-2"/>
    <n v="1.3231999999999999"/>
    <n v="6.7495317353059733E-2"/>
  </r>
  <r>
    <x v="4"/>
    <x v="4"/>
    <d v="2019-02-08T00:00:00"/>
    <d v="2019-02-08T00:00:00"/>
    <n v="2.3172000000000001"/>
    <n v="9.087058823529412E-2"/>
    <n v="1.3176000000000001"/>
    <n v="6.8966748812457582E-2"/>
  </r>
  <r>
    <x v="4"/>
    <x v="4"/>
    <d v="2019-02-07T00:00:00"/>
    <d v="2019-02-07T00:00:00"/>
    <n v="2.2843"/>
    <n v="8.958039215686274E-2"/>
    <n v="1.3208"/>
    <n v="6.7822828707497534E-2"/>
  </r>
  <r>
    <x v="4"/>
    <x v="4"/>
    <d v="2019-02-06T00:00:00"/>
    <d v="2019-02-06T00:00:00"/>
    <n v="2.1905000000000001"/>
    <n v="8.5901960784313725E-2"/>
    <n v="1.3240000000000001"/>
    <n v="6.488063503346958E-2"/>
  </r>
  <r>
    <x v="4"/>
    <x v="4"/>
    <d v="2019-02-05T00:00:00"/>
    <d v="2019-02-05T00:00:00"/>
    <n v="2.3813"/>
    <n v="9.3384313725490192E-2"/>
    <n v="1.3245"/>
    <n v="7.0505333126077915E-2"/>
  </r>
  <r>
    <x v="4"/>
    <x v="4"/>
    <d v="2019-02-04T00:00:00"/>
    <d v="2019-02-04T00:00:00"/>
    <n v="2.6884000000000001"/>
    <n v="0.10542745098039216"/>
    <n v="1.3294999999999999"/>
    <n v="7.9298571628726722E-2"/>
  </r>
  <r>
    <x v="4"/>
    <x v="4"/>
    <d v="2019-02-01T00:00:00"/>
    <d v="2019-02-01T00:00:00"/>
    <n v="2.0804999999999998"/>
    <n v="8.1588235294117642E-2"/>
    <n v="1.3254999999999999"/>
    <n v="6.1552799165686643E-2"/>
  </r>
  <r>
    <x v="4"/>
    <x v="4"/>
    <d v="2019-01-31T00:00:00"/>
    <d v="2019-01-31T00:00:00"/>
    <n v="1.9293"/>
    <n v="7.5658823529411764E-2"/>
    <n v="1.3237000000000001"/>
    <n v="5.7157077532229178E-2"/>
  </r>
  <r>
    <x v="4"/>
    <x v="4"/>
    <d v="2019-01-30T00:00:00"/>
    <d v="2019-01-30T00:00:00"/>
    <n v="1.8771"/>
    <n v="7.3611764705882349E-2"/>
    <n v="1.3304"/>
    <n v="5.5330550741042053E-2"/>
  </r>
  <r>
    <x v="4"/>
    <x v="4"/>
    <d v="2019-01-29T00:00:00"/>
    <d v="2019-01-29T00:00:00"/>
    <n v="1.8461000000000001"/>
    <n v="7.2396078431372551E-2"/>
    <n v="1.3278000000000001"/>
    <n v="5.4523330645709106E-2"/>
  </r>
  <r>
    <x v="4"/>
    <x v="4"/>
    <d v="2019-01-28T00:00:00"/>
    <d v="2019-01-28T00:00:00"/>
    <n v="1.821"/>
    <n v="7.1411764705882355E-2"/>
    <n v="1.3308"/>
    <n v="5.3660779009529876E-2"/>
  </r>
  <r>
    <x v="4"/>
    <x v="4"/>
    <d v="2019-01-25T00:00:00"/>
    <d v="2019-01-25T00:00:00"/>
    <n v="1.7879"/>
    <n v="7.011372549019608E-2"/>
    <n v="1.3213999999999999"/>
    <n v="5.3060182753288998E-2"/>
  </r>
  <r>
    <x v="4"/>
    <x v="4"/>
    <d v="2019-01-24T00:00:00"/>
    <d v="2019-01-24T00:00:00"/>
    <n v="1.7783"/>
    <n v="6.9737254901960782E-2"/>
    <n v="1.3126"/>
    <n v="5.3129098660643595E-2"/>
  </r>
  <r>
    <x v="4"/>
    <x v="4"/>
    <d v="2019-01-23T00:00:00"/>
    <d v="2019-01-23T00:00:00"/>
    <n v="1.7863"/>
    <n v="7.0050980392156861E-2"/>
    <n v="1.3110999999999999"/>
    <n v="5.3429166647972592E-2"/>
  </r>
  <r>
    <x v="4"/>
    <x v="4"/>
    <d v="2019-01-22T00:00:00"/>
    <d v="2019-01-22T00:00:00"/>
    <n v="1.7807999999999999"/>
    <n v="6.9835294117647051E-2"/>
    <n v="1.31"/>
    <n v="5.3309384822631332E-2"/>
  </r>
  <r>
    <x v="4"/>
    <x v="4"/>
    <d v="2019-01-21T00:00:00"/>
    <d v="2019-01-21T00:00:00"/>
    <n v="1.7891999999999999"/>
    <n v="7.0164705882352935E-2"/>
    <n v="1.3124"/>
    <n v="5.3462896892984557E-2"/>
  </r>
  <r>
    <x v="4"/>
    <x v="5"/>
    <d v="2019-01-18T00:00:00"/>
    <d v="2019-01-18T00:00:00"/>
    <n v="1.81"/>
    <n v="7.0980392156862748E-2"/>
    <n v="1.3149"/>
    <n v="5.3981589593781083E-2"/>
  </r>
  <r>
    <x v="4"/>
    <x v="5"/>
    <d v="2019-01-17T00:00:00"/>
    <d v="2019-01-17T00:00:00"/>
    <n v="1.8266"/>
    <n v="7.1631372549019606E-2"/>
    <n v="1.3267"/>
    <n v="5.3992140309805987E-2"/>
  </r>
  <r>
    <x v="4"/>
    <x v="5"/>
    <d v="2019-01-16T00:00:00"/>
    <d v="2019-01-16T00:00:00"/>
    <n v="1.8539000000000001"/>
    <n v="7.2701960784313735E-2"/>
    <n v="1.3264"/>
    <n v="5.481149033799286E-2"/>
  </r>
  <r>
    <x v="4"/>
    <x v="5"/>
    <d v="2019-01-15T00:00:00"/>
    <d v="2019-01-15T00:00:00"/>
    <n v="1.7922"/>
    <n v="7.0282352941176476E-2"/>
    <n v="1.3219000000000001"/>
    <n v="5.3167677540794669E-2"/>
  </r>
  <r>
    <x v="4"/>
    <x v="5"/>
    <d v="2019-01-14T00:00:00"/>
    <d v="2019-01-14T00:00:00"/>
    <n v="1.7438"/>
    <n v="6.8384313725490198E-2"/>
    <n v="1.3349"/>
    <n v="5.1228042344363026E-2"/>
  </r>
  <r>
    <x v="4"/>
    <x v="5"/>
    <d v="2019-01-11T00:00:00"/>
    <d v="2019-01-11T00:00:00"/>
    <n v="1.6607000000000001"/>
    <n v="6.5125490196078439E-2"/>
    <n v="1.3340000000000001"/>
    <n v="4.8819707793162248E-2"/>
  </r>
  <r>
    <x v="4"/>
    <x v="5"/>
    <d v="2019-01-10T00:00:00"/>
    <d v="2019-01-10T00:00:00"/>
    <n v="1.6728000000000001"/>
    <n v="6.5600000000000006E-2"/>
    <n v="1.3353999999999999"/>
    <n v="4.9123858020068897E-2"/>
  </r>
  <r>
    <x v="4"/>
    <x v="5"/>
    <d v="2019-01-09T00:00:00"/>
    <d v="2019-01-09T00:00:00"/>
    <n v="1.7343"/>
    <n v="6.8011764705882355E-2"/>
    <n v="1.3291999999999999"/>
    <n v="5.1167442601476348E-2"/>
  </r>
  <r>
    <x v="4"/>
    <x v="5"/>
    <d v="2019-01-08T00:00:00"/>
    <d v="2019-01-08T00:00:00"/>
    <n v="1.7781"/>
    <n v="6.9729411764705887E-2"/>
    <n v="1.3259000000000001"/>
    <n v="5.2590249464292846E-2"/>
  </r>
  <r>
    <x v="4"/>
    <x v="5"/>
    <d v="2019-01-07T00:00:00"/>
    <d v="2019-01-07T00:00:00"/>
    <n v="1.7422"/>
    <n v="6.8321568627450979E-2"/>
    <n v="1.3277000000000001"/>
    <n v="5.14585890091519E-2"/>
  </r>
  <r>
    <x v="4"/>
    <x v="5"/>
    <d v="2019-01-04T00:00:00"/>
    <d v="2019-01-04T00:00:00"/>
    <n v="1.6706000000000001"/>
    <n v="6.5513725490196087E-2"/>
    <n v="1.3254999999999999"/>
    <n v="4.942566992847687E-2"/>
  </r>
  <r>
    <x v="4"/>
    <x v="5"/>
    <d v="2019-01-03T00:00:00"/>
    <d v="2019-01-03T00:00:00"/>
    <n v="1.6269"/>
    <n v="6.3799999999999996E-2"/>
    <n v="1.3265"/>
    <n v="4.8096494534489255E-2"/>
  </r>
  <r>
    <x v="4"/>
    <x v="5"/>
    <d v="2019-01-02T00:00:00"/>
    <d v="2019-01-02T00:00:00"/>
    <n v="1.5482"/>
    <n v="6.0713725490196081E-2"/>
    <n v="1.3286"/>
    <n v="4.5697520314764477E-2"/>
  </r>
  <r>
    <x v="4"/>
    <x v="5"/>
    <d v="2019-01-01T00:00:00"/>
    <d v="2019-01-01T00:00:00"/>
    <n v="1.6234"/>
    <n v="6.3662745098039208E-2"/>
    <n v="1.3266"/>
    <n v="4.7989405320397416E-2"/>
  </r>
  <r>
    <x v="4"/>
    <x v="5"/>
    <d v="2018-12-31T00:00:00"/>
    <d v="2018-12-31T00:00:00"/>
    <n v="1.9198"/>
    <n v="7.5286274509803922E-2"/>
    <n v="1.3236000000000001"/>
    <n v="5.6879929366730066E-2"/>
  </r>
  <r>
    <x v="4"/>
    <x v="5"/>
    <d v="2018-12-28T00:00:00"/>
    <d v="2018-12-28T00:00:00"/>
    <n v="1.893"/>
    <n v="7.4235294117647066E-2"/>
    <n v="1.3209"/>
    <n v="5.6200540629606381E-2"/>
  </r>
  <r>
    <x v="4"/>
    <x v="5"/>
    <d v="2018-12-27T00:00:00"/>
    <d v="2018-12-27T00:00:00"/>
    <n v="1.9999"/>
    <n v="7.8427450980392152E-2"/>
    <n v="1.3273999999999999"/>
    <n v="5.9083509854145067E-2"/>
  </r>
  <r>
    <x v="4"/>
    <x v="5"/>
    <d v="2018-12-26T00:00:00"/>
    <d v="2018-12-26T00:00:00"/>
    <n v="2.0015999999999998"/>
    <n v="7.8494117647058811E-2"/>
    <n v="1.3298000000000001"/>
    <n v="5.902700981129403E-2"/>
  </r>
  <r>
    <x v="4"/>
    <x v="5"/>
    <d v="2018-12-25T00:00:00"/>
    <d v="2018-12-25T00:00:00"/>
    <n v="1.9999"/>
    <n v="7.8427450980392152E-2"/>
    <n v="1.3373999999999999"/>
    <n v="5.8641730955878685E-2"/>
  </r>
  <r>
    <x v="4"/>
    <x v="5"/>
    <d v="2018-12-24T00:00:00"/>
    <d v="2018-12-24T00:00:00"/>
    <n v="1.9972000000000001"/>
    <n v="7.8321568627450988E-2"/>
    <n v="1.3489"/>
    <n v="5.8063287587998363E-2"/>
  </r>
  <r>
    <x v="4"/>
    <x v="6"/>
    <d v="2018-12-21T00:00:00"/>
    <d v="2018-12-21T00:00:00"/>
    <n v="1.9426000000000001"/>
    <n v="7.6180392156862745E-2"/>
    <n v="1.3577999999999999"/>
    <n v="5.6105753540184676E-2"/>
  </r>
  <r>
    <x v="4"/>
    <x v="6"/>
    <d v="2018-12-20T00:00:00"/>
    <d v="2018-12-20T00:00:00"/>
    <n v="1.9419"/>
    <n v="7.615294117647059E-2"/>
    <n v="1.3638999999999999"/>
    <n v="5.5834695488284035E-2"/>
  </r>
  <r>
    <x v="4"/>
    <x v="6"/>
    <d v="2018-12-19T00:00:00"/>
    <d v="2018-12-19T00:00:00"/>
    <n v="1.9555"/>
    <n v="7.668627450980392E-2"/>
    <n v="1.3637999999999999"/>
    <n v="5.6229853724742575E-2"/>
  </r>
  <r>
    <x v="4"/>
    <x v="6"/>
    <d v="2018-12-18T00:00:00"/>
    <d v="2018-12-18T00:00:00"/>
    <n v="1.9371"/>
    <n v="7.5964705882352948E-2"/>
    <n v="1.3638999999999999"/>
    <n v="5.5696682955020865E-2"/>
  </r>
  <r>
    <x v="4"/>
    <x v="6"/>
    <d v="2018-12-17T00:00:00"/>
    <d v="2018-12-17T00:00:00"/>
    <n v="1.9034"/>
    <n v="7.4643137254901959E-2"/>
    <n v="1.3617999999999999"/>
    <n v="5.4812114300853254E-2"/>
  </r>
  <r>
    <x v="4"/>
    <x v="6"/>
    <d v="2018-12-14T00:00:00"/>
    <d v="2018-12-14T00:00:00"/>
    <n v="1.7984"/>
    <n v="7.0525490196078428E-2"/>
    <n v="1.3572"/>
    <n v="5.1963962714469812E-2"/>
  </r>
  <r>
    <x v="4"/>
    <x v="6"/>
    <d v="2018-12-13T00:00:00"/>
    <d v="2018-12-13T00:00:00"/>
    <n v="1.8673999999999999"/>
    <n v="7.323137254901961E-2"/>
    <n v="1.359"/>
    <n v="5.3886219682869468E-2"/>
  </r>
  <r>
    <x v="4"/>
    <x v="6"/>
    <d v="2018-12-12T00:00:00"/>
    <d v="2018-12-12T00:00:00"/>
    <n v="1.8137000000000001"/>
    <n v="7.1125490196078431E-2"/>
    <n v="1.3606"/>
    <n v="5.2275092015345019E-2"/>
  </r>
  <r>
    <x v="4"/>
    <x v="6"/>
    <d v="2018-12-11T00:00:00"/>
    <d v="2018-12-11T00:00:00"/>
    <n v="1.758"/>
    <n v="6.8941176470588242E-2"/>
    <n v="1.36"/>
    <n v="5.0692041522491349E-2"/>
  </r>
  <r>
    <x v="4"/>
    <x v="6"/>
    <d v="2018-12-10T00:00:00"/>
    <d v="2018-12-10T00:00:00"/>
    <n v="1.7248000000000001"/>
    <n v="6.7639215686274512E-2"/>
    <n v="1.3509"/>
    <n v="5.00697429019724E-2"/>
  </r>
  <r>
    <x v="4"/>
    <x v="6"/>
    <d v="2018-12-07T00:00:00"/>
    <d v="2018-12-07T00:00:00"/>
    <n v="1.7744"/>
    <n v="6.9584313725490191E-2"/>
    <n v="1.3485"/>
    <n v="5.1601270838331617E-2"/>
  </r>
  <r>
    <x v="4"/>
    <x v="6"/>
    <d v="2018-12-06T00:00:00"/>
    <d v="2018-12-06T00:00:00"/>
    <n v="1.8063"/>
    <n v="7.0835294117647066E-2"/>
    <n v="1.3465"/>
    <n v="5.260697669338809E-2"/>
  </r>
  <r>
    <x v="4"/>
    <x v="6"/>
    <d v="2018-12-05T00:00:00"/>
    <d v="2018-12-05T00:00:00"/>
    <n v="1.8472999999999999"/>
    <n v="7.2443137254901965E-2"/>
    <n v="1.3405"/>
    <n v="5.4041877847744842E-2"/>
  </r>
  <r>
    <x v="4"/>
    <x v="6"/>
    <d v="2018-12-04T00:00:00"/>
    <d v="2018-12-04T00:00:00"/>
    <n v="1.8646"/>
    <n v="7.3121568627450978E-2"/>
    <n v="1.3384"/>
    <n v="5.4633568908735039E-2"/>
  </r>
  <r>
    <x v="4"/>
    <x v="6"/>
    <d v="2018-12-03T00:00:00"/>
    <d v="2018-12-03T00:00:00"/>
    <n v="1.9021999999999999"/>
    <n v="7.4596078431372545E-2"/>
    <n v="1.3351999999999999"/>
    <n v="5.5868842444107662E-2"/>
  </r>
  <r>
    <x v="4"/>
    <x v="6"/>
    <d v="2018-11-30T00:00:00"/>
    <d v="2018-11-30T00:00:00"/>
    <n v="1.6311"/>
    <n v="6.3964705882352937E-2"/>
    <n v="1.3351"/>
    <n v="4.7910048597373182E-2"/>
  </r>
  <r>
    <x v="4"/>
    <x v="6"/>
    <d v="2018-11-29T00:00:00"/>
    <d v="2018-11-29T00:00:00"/>
    <n v="1.3461000000000001"/>
    <n v="5.278823529411765E-2"/>
    <n v="1.339"/>
    <n v="3.9423626059833947E-2"/>
  </r>
  <r>
    <x v="4"/>
    <x v="6"/>
    <d v="2018-11-28T00:00:00"/>
    <d v="2018-11-28T00:00:00"/>
    <n v="1.2861"/>
    <n v="5.0435294117647057E-2"/>
    <n v="1.3394999999999999"/>
    <n v="3.7652328568605495E-2"/>
  </r>
  <r>
    <x v="4"/>
    <x v="6"/>
    <d v="2018-11-27T00:00:00"/>
    <d v="2018-11-27T00:00:00"/>
    <n v="1.3288"/>
    <n v="5.210980392156863E-2"/>
    <n v="1.3321000000000001"/>
    <n v="3.911853758844578E-2"/>
  </r>
  <r>
    <x v="4"/>
    <x v="6"/>
    <d v="2018-11-26T00:00:00"/>
    <d v="2018-11-26T00:00:00"/>
    <n v="1.5254000000000001"/>
    <n v="5.9819607843137258E-2"/>
    <n v="1.3380000000000001"/>
    <n v="4.4708227087546529E-2"/>
  </r>
  <r>
    <x v="4"/>
    <x v="6"/>
    <d v="2018-11-23T00:00:00"/>
    <d v="2018-11-23T00:00:00"/>
    <n v="1.5952"/>
    <n v="6.2556862745098044E-2"/>
    <n v="1.3353999999999999"/>
    <n v="4.6845037251084354E-2"/>
  </r>
  <r>
    <x v="4"/>
    <x v="6"/>
    <d v="2018-11-22T00:00:00"/>
    <d v="2018-11-22T00:00:00"/>
    <n v="1.6093999999999999"/>
    <n v="6.3113725490196074E-2"/>
    <n v="1.3261000000000001"/>
    <n v="4.7593488794356438E-2"/>
  </r>
  <r>
    <x v="4"/>
    <x v="7"/>
    <d v="2018-11-21T00:00:00"/>
    <d v="2018-11-21T00:00:00"/>
    <n v="1.7148000000000001"/>
    <n v="6.724705882352941E-2"/>
    <n v="1.3197000000000001"/>
    <n v="5.0956322515366678E-2"/>
  </r>
  <r>
    <x v="4"/>
    <x v="7"/>
    <d v="2018-11-20T00:00:00"/>
    <d v="2018-11-20T00:00:00"/>
    <n v="1.7466999999999999"/>
    <n v="6.8498039215686271E-2"/>
    <n v="1.3295999999999999"/>
    <n v="5.1517779193506523E-2"/>
  </r>
  <r>
    <x v="4"/>
    <x v="7"/>
    <d v="2018-11-19T00:00:00"/>
    <d v="2018-11-19T00:00:00"/>
    <n v="1.7577"/>
    <n v="6.8929411764705878E-2"/>
    <n v="1.3283"/>
    <n v="5.1892954727626193E-2"/>
  </r>
  <r>
    <x v="4"/>
    <x v="7"/>
    <d v="2018-11-16T00:00:00"/>
    <d v="2018-11-16T00:00:00"/>
    <n v="1.9521999999999999"/>
    <n v="7.6556862745098042E-2"/>
    <n v="1.3275999999999999"/>
    <n v="5.7665609178290181E-2"/>
  </r>
  <r>
    <x v="4"/>
    <x v="7"/>
    <d v="2018-11-15T00:00:00"/>
    <d v="2018-11-15T00:00:00"/>
    <n v="2.1431"/>
    <n v="8.4043137254901965E-2"/>
    <n v="1.3294999999999999"/>
    <n v="6.321409345987361E-2"/>
  </r>
  <r>
    <x v="4"/>
    <x v="7"/>
    <d v="2018-11-14T00:00:00"/>
    <d v="2018-11-14T00:00:00"/>
    <n v="2.1171000000000002"/>
    <n v="8.3023529411764718E-2"/>
    <n v="1.3251999999999999"/>
    <n v="6.2649810905346159E-2"/>
  </r>
  <r>
    <x v="4"/>
    <x v="7"/>
    <d v="2018-11-13T00:00:00"/>
    <d v="2018-11-13T00:00:00"/>
    <n v="2.0228000000000002"/>
    <n v="7.9325490196078444E-2"/>
    <n v="1.3237000000000001"/>
    <n v="5.9927090878657129E-2"/>
  </r>
  <r>
    <x v="4"/>
    <x v="7"/>
    <d v="2018-11-12T00:00:00"/>
    <d v="2018-11-12T00:00:00"/>
    <n v="2.1698"/>
    <n v="8.5090196078431365E-2"/>
    <n v="1.319"/>
    <n v="6.4511141833534014E-2"/>
  </r>
  <r>
    <x v="4"/>
    <x v="7"/>
    <d v="2018-11-09T00:00:00"/>
    <d v="2018-11-09T00:00:00"/>
    <n v="2.2957999999999998"/>
    <n v="9.0031372549019606E-2"/>
    <n v="1.3230999999999999"/>
    <n v="6.8045780779245418E-2"/>
  </r>
  <r>
    <x v="4"/>
    <x v="7"/>
    <d v="2018-11-08T00:00:00"/>
    <d v="2018-11-08T00:00:00"/>
    <n v="2.4125000000000001"/>
    <n v="9.4607843137254899E-2"/>
    <n v="1.3306"/>
    <n v="7.1101640716409814E-2"/>
  </r>
  <r>
    <x v="4"/>
    <x v="7"/>
    <d v="2018-11-07T00:00:00"/>
    <d v="2018-11-07T00:00:00"/>
    <n v="2.4300999999999999"/>
    <n v="9.5298039215686275E-2"/>
    <n v="1.3170999999999999"/>
    <n v="7.2354444776923751E-2"/>
  </r>
  <r>
    <x v="4"/>
    <x v="7"/>
    <d v="2018-11-06T00:00:00"/>
    <d v="2018-11-06T00:00:00"/>
    <n v="2.3035000000000001"/>
    <n v="9.0333333333333335E-2"/>
    <n v="1.3146"/>
    <n v="6.8715452102033572E-2"/>
  </r>
  <r>
    <x v="4"/>
    <x v="7"/>
    <d v="2018-11-05T00:00:00"/>
    <d v="2018-11-05T00:00:00"/>
    <n v="1.9114"/>
    <n v="7.4956862745098038E-2"/>
    <n v="1.3178000000000001"/>
    <n v="5.6880302583926269E-2"/>
  </r>
  <r>
    <x v="4"/>
    <x v="7"/>
    <d v="2018-11-02T00:00:00"/>
    <d v="2018-11-02T00:00:00"/>
    <n v="1.2338"/>
    <n v="4.8384313725490194E-2"/>
    <n v="1.3239000000000001"/>
    <n v="3.6546803931936094E-2"/>
  </r>
  <r>
    <x v="4"/>
    <x v="7"/>
    <d v="2018-11-01T00:00:00"/>
    <d v="2018-11-01T00:00:00"/>
    <n v="1.2176"/>
    <n v="4.7749019607843141E-2"/>
    <n v="1.3236000000000001"/>
    <n v="3.6075113031008715E-2"/>
  </r>
  <r>
    <x v="4"/>
    <x v="7"/>
    <d v="2018-10-31T00:00:00"/>
    <d v="2018-10-31T00:00:00"/>
    <n v="1.1626000000000001"/>
    <n v="4.5592156862745099E-2"/>
    <n v="1.3247"/>
    <n v="3.4416967511697066E-2"/>
  </r>
  <r>
    <x v="4"/>
    <x v="7"/>
    <d v="2018-10-30T00:00:00"/>
    <d v="2018-10-30T00:00:00"/>
    <n v="1.1133"/>
    <n v="4.3658823529411764E-2"/>
    <n v="1.3210999999999999"/>
    <n v="3.3047326871101179E-2"/>
  </r>
  <r>
    <x v="4"/>
    <x v="7"/>
    <d v="2018-10-29T00:00:00"/>
    <d v="2018-10-29T00:00:00"/>
    <n v="1.0370999999999999"/>
    <n v="4.0670588235294111E-2"/>
    <n v="1.3151999999999999"/>
    <n v="3.0923500787176181E-2"/>
  </r>
  <r>
    <x v="4"/>
    <x v="7"/>
    <d v="2018-10-26T00:00:00"/>
    <d v="2018-10-26T00:00:00"/>
    <n v="1.0202"/>
    <n v="4.0007843137254903E-2"/>
    <n v="1.3111999999999999"/>
    <n v="3.051238799363553E-2"/>
  </r>
  <r>
    <x v="4"/>
    <x v="7"/>
    <d v="2018-10-25T00:00:00"/>
    <d v="2018-10-25T00:00:00"/>
    <n v="1.1311"/>
    <n v="4.4356862745098036E-2"/>
    <n v="1.3124"/>
    <n v="3.3798280055697988E-2"/>
  </r>
  <r>
    <x v="4"/>
    <x v="7"/>
    <d v="2018-10-24T00:00:00"/>
    <d v="2018-10-24T00:00:00"/>
    <n v="0.86919999999999997"/>
    <n v="3.4086274509803921E-2"/>
    <n v="1.3109999999999999"/>
    <n v="2.6000209389629231E-2"/>
  </r>
  <r>
    <x v="4"/>
    <x v="7"/>
    <d v="2018-10-23T00:00:00"/>
    <d v="2018-10-23T00:00:00"/>
    <n v="1.1253"/>
    <n v="4.4129411764705882E-2"/>
    <n v="1.3109"/>
    <n v="3.366344630765572E-2"/>
  </r>
  <r>
    <x v="4"/>
    <x v="8"/>
    <d v="2018-10-22T00:00:00"/>
    <d v="2018-10-22T00:00:00"/>
    <n v="1.1619999999999999"/>
    <n v="4.5568627450980392E-2"/>
    <n v="1.3087"/>
    <n v="3.4819765760663555E-2"/>
  </r>
  <r>
    <x v="4"/>
    <x v="8"/>
    <d v="2018-10-19T00:00:00"/>
    <d v="2018-10-19T00:00:00"/>
    <n v="0.82210000000000005"/>
    <n v="3.2239215686274511E-2"/>
    <n v="1.3154999999999999"/>
    <n v="2.4507195504579637E-2"/>
  </r>
  <r>
    <x v="4"/>
    <x v="8"/>
    <d v="2018-10-18T00:00:00"/>
    <d v="2018-10-18T00:00:00"/>
    <n v="0.94279999999999997"/>
    <n v="3.6972549019607844E-2"/>
    <n v="1.3107"/>
    <n v="2.8208246753343897E-2"/>
  </r>
  <r>
    <x v="4"/>
    <x v="8"/>
    <d v="2018-10-17T00:00:00"/>
    <d v="2018-10-17T00:00:00"/>
    <n v="1.0427999999999999"/>
    <n v="4.0894117647058824E-2"/>
    <n v="1.3134999999999999"/>
    <n v="3.1133702053337518E-2"/>
  </r>
  <r>
    <x v="4"/>
    <x v="8"/>
    <d v="2018-10-16T00:00:00"/>
    <d v="2018-10-16T00:00:00"/>
    <n v="1.2077"/>
    <n v="4.7360784313725493E-2"/>
    <n v="1.3107"/>
    <n v="3.6133962244392685E-2"/>
  </r>
  <r>
    <x v="4"/>
    <x v="8"/>
    <d v="2018-10-15T00:00:00"/>
    <d v="2018-10-15T00:00:00"/>
    <n v="1.8717999999999999"/>
    <n v="7.3403921568627448E-2"/>
    <n v="1.3070999999999999"/>
    <n v="5.6157846812506657E-2"/>
  </r>
  <r>
    <x v="4"/>
    <x v="8"/>
    <d v="2018-10-12T00:00:00"/>
    <d v="2018-10-12T00:00:00"/>
    <n v="1.4137"/>
    <n v="5.5439215686274509E-2"/>
    <n v="1.3053999999999999"/>
    <n v="4.2469140253006368E-2"/>
  </r>
  <r>
    <x v="4"/>
    <x v="8"/>
    <d v="2018-10-11T00:00:00"/>
    <d v="2018-10-11T00:00:00"/>
    <n v="1.5597000000000001"/>
    <n v="6.1164705882352947E-2"/>
    <n v="1.3084"/>
    <n v="4.6747711619040774E-2"/>
  </r>
  <r>
    <x v="4"/>
    <x v="8"/>
    <d v="2018-10-10T00:00:00"/>
    <d v="2018-10-10T00:00:00"/>
    <n v="1.7168000000000001"/>
    <n v="6.7325490196078433E-2"/>
    <n v="1.3101"/>
    <n v="5.1389581097686002E-2"/>
  </r>
  <r>
    <x v="4"/>
    <x v="8"/>
    <d v="2018-10-09T00:00:00"/>
    <d v="2018-10-09T00:00:00"/>
    <n v="1.9581999999999999"/>
    <n v="7.6792156862745098E-2"/>
    <n v="1.3099000000000001"/>
    <n v="5.8624442219058777E-2"/>
  </r>
  <r>
    <x v="4"/>
    <x v="8"/>
    <d v="2018-10-08T00:00:00"/>
    <d v="2018-10-08T00:00:00"/>
    <n v="1.9427000000000001"/>
    <n v="7.6184313725490199E-2"/>
    <n v="1.3086"/>
    <n v="5.8218182580995106E-2"/>
  </r>
  <r>
    <x v="4"/>
    <x v="8"/>
    <d v="2018-10-05T00:00:00"/>
    <d v="2018-10-05T00:00:00"/>
    <n v="1.9582999999999999"/>
    <n v="7.6796078431372553E-2"/>
    <n v="1.3018000000000001"/>
    <n v="5.8992224943441814E-2"/>
  </r>
  <r>
    <x v="4"/>
    <x v="8"/>
    <d v="2018-10-04T00:00:00"/>
    <d v="2018-10-04T00:00:00"/>
    <n v="1.9461999999999999"/>
    <n v="7.6321568627450972E-2"/>
    <n v="1.2934000000000001"/>
    <n v="5.9008480460376503E-2"/>
  </r>
  <r>
    <x v="4"/>
    <x v="8"/>
    <d v="2018-10-03T00:00:00"/>
    <d v="2018-10-03T00:00:00"/>
    <n v="1.8619000000000001"/>
    <n v="7.3015686274509814E-2"/>
    <n v="1.2991999999999999"/>
    <n v="5.6200497440355462E-2"/>
  </r>
  <r>
    <x v="4"/>
    <x v="8"/>
    <d v="2018-10-02T00:00:00"/>
    <d v="2018-10-02T00:00:00"/>
    <n v="1.9246000000000001"/>
    <n v="7.5474509803921577E-2"/>
    <n v="1.3022"/>
    <n v="5.7959230382369512E-2"/>
  </r>
  <r>
    <x v="4"/>
    <x v="8"/>
    <d v="2018-10-01T00:00:00"/>
    <d v="2018-10-01T00:00:00"/>
    <n v="1.8333999999999999"/>
    <n v="7.1898039215686271E-2"/>
    <n v="1.3028999999999999"/>
    <n v="5.5183083287808944E-2"/>
  </r>
  <r>
    <x v="4"/>
    <x v="8"/>
    <d v="2018-09-28T00:00:00"/>
    <d v="2018-09-28T00:00:00"/>
    <n v="1.6307"/>
    <n v="6.3949019607843133E-2"/>
    <n v="1.3068"/>
    <n v="4.8935582803675493E-2"/>
  </r>
  <r>
    <x v="4"/>
    <x v="8"/>
    <d v="2018-09-27T00:00:00"/>
    <d v="2018-09-27T00:00:00"/>
    <n v="1.6383000000000001"/>
    <n v="6.4247058823529421E-2"/>
    <n v="1.2947"/>
    <n v="4.9623124139591739E-2"/>
  </r>
  <r>
    <x v="4"/>
    <x v="8"/>
    <d v="2018-09-26T00:00:00"/>
    <d v="2018-09-26T00:00:00"/>
    <n v="1.5057"/>
    <n v="5.9047058823529411E-2"/>
    <n v="1.2966"/>
    <n v="4.553991888287013E-2"/>
  </r>
  <r>
    <x v="4"/>
    <x v="8"/>
    <d v="2018-09-25T00:00:00"/>
    <d v="2018-09-25T00:00:00"/>
    <n v="1.4158999999999999"/>
    <n v="5.5525490196078428E-2"/>
    <n v="1.2937000000000001"/>
    <n v="4.2919912032216456E-2"/>
  </r>
  <r>
    <x v="4"/>
    <x v="8"/>
    <d v="2018-09-24T00:00:00"/>
    <d v="2018-09-24T00:00:00"/>
    <n v="1.3333999999999999"/>
    <n v="5.229019607843137E-2"/>
    <n v="1.2925"/>
    <n v="4.0456631395304733E-2"/>
  </r>
  <r>
    <x v="4"/>
    <x v="9"/>
    <d v="2018-09-21T00:00:00"/>
    <d v="2018-09-21T00:00:00"/>
    <n v="1.262"/>
    <n v="4.9490196078431373E-2"/>
    <n v="1.2868999999999999"/>
    <n v="3.8456908911672527E-2"/>
  </r>
  <r>
    <x v="4"/>
    <x v="9"/>
    <d v="2018-09-20T00:00:00"/>
    <d v="2018-09-20T00:00:00"/>
    <n v="1.2548999999999999"/>
    <n v="4.9211764705882351E-2"/>
    <n v="1.2823"/>
    <n v="3.837773119073723E-2"/>
  </r>
  <r>
    <x v="4"/>
    <x v="9"/>
    <d v="2018-09-19T00:00:00"/>
    <d v="2018-09-19T00:00:00"/>
    <n v="1.2417"/>
    <n v="4.8694117647058825E-2"/>
    <n v="1.2811999999999999"/>
    <n v="3.8006648179096804E-2"/>
  </r>
  <r>
    <x v="4"/>
    <x v="9"/>
    <d v="2018-09-18T00:00:00"/>
    <d v="2018-09-18T00:00:00"/>
    <n v="1.1174999999999999"/>
    <n v="4.3823529411764706E-2"/>
    <n v="1.2906"/>
    <n v="3.3955934768142494E-2"/>
  </r>
  <r>
    <x v="4"/>
    <x v="9"/>
    <d v="2018-09-17T00:00:00"/>
    <d v="2018-09-17T00:00:00"/>
    <n v="1.1281000000000001"/>
    <n v="4.4239215686274515E-2"/>
    <n v="1.3042"/>
    <n v="3.3920576358131047E-2"/>
  </r>
  <r>
    <x v="4"/>
    <x v="9"/>
    <d v="2018-09-14T00:00:00"/>
    <d v="2018-09-14T00:00:00"/>
    <n v="1.3163"/>
    <n v="5.1619607843137259E-2"/>
    <n v="1.3019000000000001"/>
    <n v="3.9649441464887671E-2"/>
  </r>
  <r>
    <x v="4"/>
    <x v="9"/>
    <d v="2018-09-13T00:00:00"/>
    <d v="2018-09-13T00:00:00"/>
    <n v="1.2643"/>
    <n v="4.9580392156862746E-2"/>
    <n v="1.2952999999999999"/>
    <n v="3.8277149816152822E-2"/>
  </r>
  <r>
    <x v="4"/>
    <x v="9"/>
    <d v="2018-09-12T00:00:00"/>
    <d v="2018-09-12T00:00:00"/>
    <n v="1.1935"/>
    <n v="4.6803921568627449E-2"/>
    <n v="1.2956000000000001"/>
    <n v="3.612528679270411E-2"/>
  </r>
  <r>
    <x v="4"/>
    <x v="9"/>
    <d v="2018-09-11T00:00:00"/>
    <d v="2018-09-11T00:00:00"/>
    <n v="1.0864"/>
    <n v="4.2603921568627454E-2"/>
    <n v="1.2915000000000001"/>
    <n v="3.2987937722514481E-2"/>
  </r>
  <r>
    <x v="4"/>
    <x v="9"/>
    <d v="2018-09-10T00:00:00"/>
    <d v="2018-09-10T00:00:00"/>
    <n v="1.0751999999999999"/>
    <n v="4.2164705882352937E-2"/>
    <n v="1.2903"/>
    <n v="3.267821892765476E-2"/>
  </r>
  <r>
    <x v="4"/>
    <x v="9"/>
    <d v="2018-09-07T00:00:00"/>
    <d v="2018-09-07T00:00:00"/>
    <n v="0.83740000000000003"/>
    <n v="3.2839215686274514E-2"/>
    <n v="1.2915000000000001"/>
    <n v="2.5427189846128156E-2"/>
  </r>
  <r>
    <x v="4"/>
    <x v="9"/>
    <d v="2018-09-06T00:00:00"/>
    <d v="2018-09-06T00:00:00"/>
    <n v="1.0752999999999999"/>
    <n v="4.2168627450980392E-2"/>
    <n v="1.2974000000000001"/>
    <n v="3.2502410552628633E-2"/>
  </r>
  <r>
    <x v="4"/>
    <x v="9"/>
    <d v="2018-09-05T00:00:00"/>
    <d v="2018-09-05T00:00:00"/>
    <n v="1.1213"/>
    <n v="4.3972549019607843E-2"/>
    <n v="1.3044"/>
    <n v="3.3710939144133582E-2"/>
  </r>
  <r>
    <x v="4"/>
    <x v="9"/>
    <d v="2018-09-04T00:00:00"/>
    <d v="2018-09-04T00:00:00"/>
    <n v="1.0754999999999999"/>
    <n v="4.2176470588235287E-2"/>
    <n v="1.3032999999999999"/>
    <n v="3.2361291021434278E-2"/>
  </r>
  <r>
    <x v="4"/>
    <x v="9"/>
    <d v="2018-09-03T00:00:00"/>
    <d v="2018-09-03T00:00:00"/>
    <n v="0.9597"/>
    <n v="3.7635294117647058E-2"/>
    <n v="1.2998000000000001"/>
    <n v="2.8954680810622448E-2"/>
  </r>
  <r>
    <x v="4"/>
    <x v="9"/>
    <d v="2018-08-31T00:00:00"/>
    <d v="2018-08-31T00:00:00"/>
    <n v="1.0808"/>
    <n v="4.2384313725490196E-2"/>
    <n v="1.2997000000000001"/>
    <n v="3.2610843829722395E-2"/>
  </r>
  <r>
    <x v="4"/>
    <x v="9"/>
    <d v="2018-08-30T00:00:00"/>
    <d v="2018-08-30T00:00:00"/>
    <n v="0.97170000000000001"/>
    <n v="3.8105882352941177E-2"/>
    <n v="1.3067"/>
    <n v="2.916192113946673E-2"/>
  </r>
  <r>
    <x v="4"/>
    <x v="9"/>
    <d v="2018-08-29T00:00:00"/>
    <d v="2018-08-29T00:00:00"/>
    <n v="1.1172"/>
    <n v="4.3811764705882349E-2"/>
    <n v="1.3164"/>
    <n v="3.3281498561138219E-2"/>
  </r>
  <r>
    <x v="4"/>
    <x v="9"/>
    <d v="2018-08-28T00:00:00"/>
    <d v="2018-08-28T00:00:00"/>
    <n v="1.1843999999999999"/>
    <n v="4.6447058823529411E-2"/>
    <n v="1.3156000000000001"/>
    <n v="3.530484860408134E-2"/>
  </r>
  <r>
    <x v="4"/>
    <x v="9"/>
    <d v="2018-08-27T00:00:00"/>
    <d v="2018-08-27T00:00:00"/>
    <n v="1.1851"/>
    <n v="4.6474509803921572E-2"/>
    <n v="1.3140000000000001"/>
    <n v="3.5368728922314741E-2"/>
  </r>
  <r>
    <x v="4"/>
    <x v="9"/>
    <d v="2018-08-24T00:00:00"/>
    <d v="2018-08-24T00:00:00"/>
    <n v="0.96099999999999997"/>
    <n v="3.768627450980392E-2"/>
    <n v="1.3174999999999999"/>
    <n v="2.8604382929642447E-2"/>
  </r>
  <r>
    <x v="4"/>
    <x v="9"/>
    <d v="2018-08-23T00:00:00"/>
    <d v="2018-08-23T00:00:00"/>
    <n v="1.2441"/>
    <n v="4.8788235294117646E-2"/>
    <n v="1.3188"/>
    <n v="3.6994415600635155E-2"/>
  </r>
  <r>
    <x v="4"/>
    <x v="10"/>
    <d v="2018-08-22T00:00:00"/>
    <d v="2018-08-22T00:00:00"/>
    <n v="1.2944"/>
    <n v="5.0760784313725493E-2"/>
    <n v="1.3091999999999999"/>
    <n v="3.8772368097865488E-2"/>
  </r>
  <r>
    <x v="4"/>
    <x v="10"/>
    <d v="2018-08-21T00:00:00"/>
    <d v="2018-08-21T00:00:00"/>
    <n v="1.0307999999999999"/>
    <n v="4.0423529411764705E-2"/>
    <n v="1.3039000000000001"/>
    <n v="3.1002016574710255E-2"/>
  </r>
  <r>
    <x v="4"/>
    <x v="10"/>
    <d v="2018-08-20T00:00:00"/>
    <d v="2018-08-20T00:00:00"/>
    <n v="1.0804"/>
    <n v="4.2368627450980391E-2"/>
    <n v="1.2981"/>
    <n v="3.2638954973407588E-2"/>
  </r>
  <r>
    <x v="4"/>
    <x v="10"/>
    <d v="2018-08-17T00:00:00"/>
    <d v="2018-08-17T00:00:00"/>
    <n v="0.24340000000000001"/>
    <n v="9.5450980392156864E-3"/>
    <n v="1.2904"/>
    <n v="7.3970071599625594E-3"/>
  </r>
  <r>
    <x v="4"/>
    <x v="10"/>
    <d v="2018-08-16T00:00:00"/>
    <d v="2018-08-16T00:00:00"/>
    <n v="1.3226"/>
    <n v="5.1866666666666665E-2"/>
    <n v="1.2930999999999999"/>
    <n v="4.0110329183100042E-2"/>
  </r>
  <r>
    <x v="4"/>
    <x v="10"/>
    <d v="2018-08-15T00:00:00"/>
    <d v="2018-08-15T00:00:00"/>
    <n v="1.4044000000000001"/>
    <n v="5.5074509803921569E-2"/>
    <n v="1.2965"/>
    <n v="4.2479375089796816E-2"/>
  </r>
  <r>
    <x v="4"/>
    <x v="10"/>
    <d v="2018-08-14T00:00:00"/>
    <d v="2018-08-14T00:00:00"/>
    <n v="1.3691"/>
    <n v="5.3690196078431375E-2"/>
    <n v="1.3028999999999999"/>
    <n v="4.1208224789647231E-2"/>
  </r>
  <r>
    <x v="4"/>
    <x v="10"/>
    <d v="2018-08-13T00:00:00"/>
    <d v="2018-08-13T00:00:00"/>
    <n v="1.2579"/>
    <n v="4.9329411764705886E-2"/>
    <n v="1.3082"/>
    <n v="3.7707851830534996E-2"/>
  </r>
  <r>
    <x v="4"/>
    <x v="10"/>
    <d v="2018-08-10T00:00:00"/>
    <d v="2018-08-10T00:00:00"/>
    <n v="1.2663"/>
    <n v="4.9658823529411762E-2"/>
    <n v="1.2997000000000001"/>
    <n v="3.8207912233139768E-2"/>
  </r>
  <r>
    <x v="4"/>
    <x v="10"/>
    <d v="2018-08-09T00:00:00"/>
    <d v="2018-08-09T00:00:00"/>
    <n v="1.3136000000000001"/>
    <n v="5.1513725490196081E-2"/>
    <n v="1.3036000000000001"/>
    <n v="3.9516512342893585E-2"/>
  </r>
  <r>
    <x v="4"/>
    <x v="10"/>
    <d v="2018-08-08T00:00:00"/>
    <d v="2018-08-08T00:00:00"/>
    <n v="1.1682999999999999"/>
    <n v="4.5815686274509798E-2"/>
    <n v="1.3047"/>
    <n v="3.5115878190012877E-2"/>
  </r>
  <r>
    <x v="4"/>
    <x v="10"/>
    <d v="2018-08-07T00:00:00"/>
    <d v="2018-08-07T00:00:00"/>
    <n v="1.3264"/>
    <n v="5.2015686274509802E-2"/>
    <n v="1.306"/>
    <n v="3.9828243701768608E-2"/>
  </r>
  <r>
    <x v="4"/>
    <x v="10"/>
    <d v="2018-08-06T00:00:00"/>
    <d v="2018-08-06T00:00:00"/>
    <n v="1.1648000000000001"/>
    <n v="4.5678431372549025E-2"/>
    <n v="1.3152999999999999"/>
    <n v="3.4728526855127367E-2"/>
  </r>
  <r>
    <x v="4"/>
    <x v="10"/>
    <d v="2018-08-03T00:00:00"/>
    <d v="2018-08-03T00:00:00"/>
    <n v="1.1615"/>
    <n v="4.5549019607843133E-2"/>
    <n v="1.3142"/>
    <n v="3.4659123122692995E-2"/>
  </r>
  <r>
    <x v="4"/>
    <x v="10"/>
    <d v="2018-08-02T00:00:00"/>
    <d v="2018-08-02T00:00:00"/>
    <n v="1.3116000000000001"/>
    <n v="5.1435294117647065E-2"/>
    <n v="1.3056000000000001"/>
    <n v="3.9395905420991931E-2"/>
  </r>
  <r>
    <x v="4"/>
    <x v="10"/>
    <d v="2018-08-01T00:00:00"/>
    <d v="2018-08-01T00:00:00"/>
    <n v="1.2990999999999999"/>
    <n v="5.094509803921568E-2"/>
    <n v="1.3133999999999999"/>
    <n v="3.8788714815909613E-2"/>
  </r>
  <r>
    <x v="4"/>
    <x v="10"/>
    <d v="2018-07-31T00:00:00"/>
    <d v="2018-07-31T00:00:00"/>
    <n v="1.3358000000000001"/>
    <n v="5.2384313725490197E-2"/>
    <n v="1.3145"/>
    <n v="3.985113254126299E-2"/>
  </r>
  <r>
    <x v="4"/>
    <x v="10"/>
    <d v="2018-07-30T00:00:00"/>
    <d v="2018-07-30T00:00:00"/>
    <n v="1.3337000000000001"/>
    <n v="5.2301960784313727E-2"/>
    <n v="1.3049999999999999"/>
    <n v="4.0078130869205926E-2"/>
  </r>
  <r>
    <x v="4"/>
    <x v="10"/>
    <d v="2018-07-27T00:00:00"/>
    <d v="2018-07-27T00:00:00"/>
    <n v="1.2129000000000001"/>
    <n v="4.7564705882352946E-2"/>
    <n v="1.3023"/>
    <n v="3.6523616587846842E-2"/>
  </r>
  <r>
    <x v="4"/>
    <x v="10"/>
    <d v="2018-07-26T00:00:00"/>
    <d v="2018-07-26T00:00:00"/>
    <n v="1.3957999999999999"/>
    <n v="5.4737254901960783E-2"/>
    <n v="1.3052999999999999"/>
    <n v="4.1934616488133597E-2"/>
  </r>
  <r>
    <x v="4"/>
    <x v="10"/>
    <d v="2018-07-25T00:00:00"/>
    <d v="2018-07-25T00:00:00"/>
    <n v="1.4537"/>
    <n v="5.7007843137254904E-2"/>
    <n v="1.3004"/>
    <n v="4.3838698198442716E-2"/>
  </r>
  <r>
    <x v="4"/>
    <x v="10"/>
    <d v="2018-07-24T00:00:00"/>
    <d v="2018-07-24T00:00:00"/>
    <n v="1.4771000000000001"/>
    <n v="5.7925490196078434E-2"/>
    <n v="1.2989999999999999"/>
    <n v="4.459237120560311E-2"/>
  </r>
  <r>
    <x v="4"/>
    <x v="10"/>
    <d v="2018-07-23T00:00:00"/>
    <d v="2018-07-23T00:00:00"/>
    <n v="1.3764000000000001"/>
    <n v="5.3976470588235299E-2"/>
    <n v="1.3023"/>
    <n v="4.1447032625535819E-2"/>
  </r>
  <r>
    <x v="4"/>
    <x v="11"/>
    <d v="2018-07-20T00:00:00"/>
    <d v="2018-07-20T00:00:00"/>
    <n v="1.2040999999999999"/>
    <n v="4.7219607843137251E-2"/>
    <n v="1.3005"/>
    <n v="3.6308810336899082E-2"/>
  </r>
  <r>
    <x v="4"/>
    <x v="11"/>
    <d v="2018-07-19T00:00:00"/>
    <d v="2018-07-19T00:00:00"/>
    <n v="1.3774"/>
    <n v="5.4015686274509804E-2"/>
    <n v="1.3007"/>
    <n v="4.1528166583001312E-2"/>
  </r>
  <r>
    <x v="4"/>
    <x v="11"/>
    <d v="2018-07-18T00:00:00"/>
    <d v="2018-07-18T00:00:00"/>
    <n v="1.4137999999999999"/>
    <n v="5.5443137254901957E-2"/>
    <n v="1.3036000000000001"/>
    <n v="4.2530789548099072E-2"/>
  </r>
  <r>
    <x v="4"/>
    <x v="11"/>
    <d v="2018-07-17T00:00:00"/>
    <d v="2018-07-17T00:00:00"/>
    <n v="1.3139000000000001"/>
    <n v="5.1525490196078431E-2"/>
    <n v="1.3052999999999999"/>
    <n v="3.9474059753373501E-2"/>
  </r>
  <r>
    <x v="4"/>
    <x v="11"/>
    <d v="2018-07-16T00:00:00"/>
    <d v="2018-07-16T00:00:00"/>
    <n v="1.2398"/>
    <n v="4.8619607843137257E-2"/>
    <n v="1.3073999999999999"/>
    <n v="3.7188012729950481E-2"/>
  </r>
  <r>
    <x v="4"/>
    <x v="11"/>
    <d v="2018-07-13T00:00:00"/>
    <d v="2018-07-13T00:00:00"/>
    <n v="1.3749"/>
    <n v="5.3917647058823528E-2"/>
    <n v="1.3046"/>
    <n v="4.1328872496415398E-2"/>
  </r>
  <r>
    <x v="4"/>
    <x v="11"/>
    <d v="2018-07-12T00:00:00"/>
    <d v="2018-07-12T00:00:00"/>
    <n v="1.4782999999999999"/>
    <n v="5.7972549019607841E-2"/>
    <n v="1.3153999999999999"/>
    <n v="4.4072182620957766E-2"/>
  </r>
  <r>
    <x v="4"/>
    <x v="11"/>
    <d v="2018-07-11T00:00:00"/>
    <d v="2018-07-11T00:00:00"/>
    <n v="1.5004999999999999"/>
    <n v="5.8843137254901957E-2"/>
    <n v="1.3172999999999999"/>
    <n v="4.4669503723450972E-2"/>
  </r>
  <r>
    <x v="4"/>
    <x v="11"/>
    <d v="2018-07-10T00:00:00"/>
    <d v="2018-07-10T00:00:00"/>
    <n v="1.4482999999999999"/>
    <n v="5.6796078431372549E-2"/>
    <n v="1.3149999999999999"/>
    <n v="4.3190934168344144E-2"/>
  </r>
  <r>
    <x v="4"/>
    <x v="11"/>
    <d v="2018-07-09T00:00:00"/>
    <d v="2018-07-09T00:00:00"/>
    <n v="1.3126"/>
    <n v="5.147450980392157E-2"/>
    <n v="1.327"/>
    <n v="3.8790135496549791E-2"/>
  </r>
  <r>
    <x v="4"/>
    <x v="11"/>
    <d v="2018-07-06T00:00:00"/>
    <d v="2018-07-06T00:00:00"/>
    <n v="1.2908999999999999"/>
    <n v="5.0623529411764706E-2"/>
    <n v="1.3170999999999999"/>
    <n v="3.8435600494848308E-2"/>
  </r>
  <r>
    <x v="4"/>
    <x v="11"/>
    <d v="2018-07-05T00:00:00"/>
    <d v="2018-07-05T00:00:00"/>
    <n v="1.3562000000000001"/>
    <n v="5.31843137254902E-2"/>
    <n v="1.319"/>
    <n v="4.0321693499234423E-2"/>
  </r>
  <r>
    <x v="4"/>
    <x v="11"/>
    <d v="2018-07-04T00:00:00"/>
    <d v="2018-07-04T00:00:00"/>
    <n v="1.2395"/>
    <n v="4.8607843137254907E-2"/>
    <n v="1.3134999999999999"/>
    <n v="3.7006351836509258E-2"/>
  </r>
  <r>
    <x v="4"/>
    <x v="11"/>
    <d v="2018-07-03T00:00:00"/>
    <d v="2018-07-03T00:00:00"/>
    <n v="1.3028"/>
    <n v="5.109019607843137E-2"/>
    <n v="1.3161"/>
    <n v="3.8819387644123828E-2"/>
  </r>
  <r>
    <x v="4"/>
    <x v="11"/>
    <d v="2018-07-02T00:00:00"/>
    <d v="2018-07-02T00:00:00"/>
    <n v="1.4214"/>
    <n v="5.5741176470588238E-2"/>
    <n v="1.3153999999999999"/>
    <n v="4.2375837365507256E-2"/>
  </r>
  <r>
    <x v="4"/>
    <x v="11"/>
    <d v="2018-06-29T00:00:00"/>
    <d v="2018-06-29T00:00:00"/>
    <n v="1.2439"/>
    <n v="4.8780392156862744E-2"/>
    <n v="1.3206"/>
    <n v="3.6938052519205469E-2"/>
  </r>
  <r>
    <x v="4"/>
    <x v="11"/>
    <d v="2018-06-28T00:00:00"/>
    <d v="2018-06-28T00:00:00"/>
    <n v="1.0045999999999999"/>
    <n v="3.939607843137255E-2"/>
    <n v="1.3110999999999999"/>
    <n v="3.0048111075716994E-2"/>
  </r>
  <r>
    <x v="4"/>
    <x v="11"/>
    <d v="2018-06-27T00:00:00"/>
    <d v="2018-06-27T00:00:00"/>
    <n v="0.9002"/>
    <n v="3.5301960784313725E-2"/>
    <n v="1.3109999999999999"/>
    <n v="2.6927506319079884E-2"/>
  </r>
  <r>
    <x v="4"/>
    <x v="11"/>
    <d v="2018-06-26T00:00:00"/>
    <d v="2018-06-26T00:00:00"/>
    <n v="1.0666"/>
    <n v="4.1827450980392158E-2"/>
    <n v="1.3082"/>
    <n v="3.1973284650964807E-2"/>
  </r>
  <r>
    <x v="4"/>
    <x v="11"/>
    <d v="2018-06-25T00:00:00"/>
    <d v="2018-06-25T00:00:00"/>
    <n v="1.2378"/>
    <n v="4.8541176470588233E-2"/>
    <n v="1.3132999999999999"/>
    <n v="3.6961224754883296E-2"/>
  </r>
  <r>
    <x v="4"/>
    <x v="11"/>
    <d v="2018-06-22T00:00:00"/>
    <d v="2018-06-22T00:00:00"/>
    <n v="1.2648999999999999"/>
    <n v="4.9603921568627446E-2"/>
    <n v="1.3143"/>
    <n v="3.774170400108609E-2"/>
  </r>
  <r>
    <x v="4"/>
    <x v="0"/>
    <d v="2018-06-21T00:00:00"/>
    <d v="2018-06-21T00:00:00"/>
    <n v="1.1160000000000001"/>
    <n v="4.3764705882352949E-2"/>
    <n v="1.3139000000000001"/>
    <n v="3.3309008206372594E-2"/>
  </r>
  <r>
    <x v="4"/>
    <x v="0"/>
    <d v="2018-06-20T00:00:00"/>
    <d v="2018-06-20T00:00:00"/>
    <n v="0.90780000000000005"/>
    <n v="3.56E-2"/>
    <n v="1.3186"/>
    <n v="2.6998331563779766E-2"/>
  </r>
  <r>
    <x v="4"/>
    <x v="0"/>
    <d v="2018-06-19T00:00:00"/>
    <d v="2018-06-19T00:00:00"/>
    <n v="0.74780000000000002"/>
    <n v="2.932549019607843E-2"/>
    <n v="1.3131999999999999"/>
    <n v="2.2331320587936666E-2"/>
  </r>
  <r>
    <x v="4"/>
    <x v="0"/>
    <d v="2018-06-18T00:00:00"/>
    <d v="2018-06-18T00:00:00"/>
    <n v="0.64470000000000005"/>
    <n v="2.5282352941176471E-2"/>
    <n v="1.3246"/>
    <n v="1.9086783135419349E-2"/>
  </r>
  <r>
    <x v="4"/>
    <x v="0"/>
    <d v="2018-06-15T00:00:00"/>
    <d v="2018-06-15T00:00:00"/>
    <n v="0.82989999999999997"/>
    <n v="3.2545098039215688E-2"/>
    <n v="1.3339000000000001"/>
    <n v="2.4398454186382552E-2"/>
  </r>
  <r>
    <x v="4"/>
    <x v="0"/>
    <d v="2018-06-14T00:00:00"/>
    <d v="2018-06-14T00:00:00"/>
    <n v="0.95989999999999998"/>
    <n v="3.7643137254901961E-2"/>
    <n v="1.331"/>
    <n v="2.8281846171977432E-2"/>
  </r>
  <r>
    <x v="4"/>
    <x v="0"/>
    <d v="2018-06-13T00:00:00"/>
    <d v="2018-06-13T00:00:00"/>
    <n v="1.0044999999999999"/>
    <n v="3.9392156862745095E-2"/>
    <n v="1.3294999999999999"/>
    <n v="2.9629301889992552E-2"/>
  </r>
  <r>
    <x v="4"/>
    <x v="0"/>
    <d v="2018-06-12T00:00:00"/>
    <d v="2018-06-12T00:00:00"/>
    <n v="0.84419999999999995"/>
    <n v="3.3105882352941172E-2"/>
    <n v="1.3271999999999999"/>
    <n v="2.4944154877140728E-2"/>
  </r>
  <r>
    <x v="4"/>
    <x v="0"/>
    <d v="2018-06-11T00:00:00"/>
    <d v="2018-06-11T00:00:00"/>
    <n v="0.70699999999999996"/>
    <n v="2.772549019607843E-2"/>
    <n v="1.3313999999999999"/>
    <n v="2.0824312900764932E-2"/>
  </r>
  <r>
    <x v="4"/>
    <x v="0"/>
    <d v="2018-06-08T00:00:00"/>
    <d v="2018-06-08T00:00:00"/>
    <n v="0.82379999999999998"/>
    <n v="3.2305882352941177E-2"/>
    <n v="1.3311999999999999"/>
    <n v="2.4268240950226245E-2"/>
  </r>
  <r>
    <x v="4"/>
    <x v="0"/>
    <d v="2018-06-07T00:00:00"/>
    <d v="2018-06-07T00:00:00"/>
    <n v="0.92279999999999995"/>
    <n v="3.6188235294117646E-2"/>
    <n v="1.3284"/>
    <n v="2.7241971766122888E-2"/>
  </r>
  <r>
    <x v="4"/>
    <x v="0"/>
    <d v="2018-06-06T00:00:00"/>
    <d v="2018-06-06T00:00:00"/>
    <n v="0.86439999999999995"/>
    <n v="3.3898039215686272E-2"/>
    <n v="1.32"/>
    <n v="2.5680332739156264E-2"/>
  </r>
  <r>
    <x v="4"/>
    <x v="0"/>
    <d v="2018-06-05T00:00:00"/>
    <d v="2018-06-05T00:00:00"/>
    <n v="0.67559999999999998"/>
    <n v="2.6494117647058824E-2"/>
    <n v="1.3202"/>
    <n v="2.0068260602226044E-2"/>
  </r>
  <r>
    <x v="4"/>
    <x v="0"/>
    <d v="2018-06-04T00:00:00"/>
    <d v="2018-06-04T00:00:00"/>
    <n v="0.57130000000000003"/>
    <n v="2.2403921568627451E-2"/>
    <n v="1.3103"/>
    <n v="1.7098314560503283E-2"/>
  </r>
  <r>
    <x v="4"/>
    <x v="0"/>
    <d v="2018-06-01T00:00:00"/>
    <d v="2018-06-01T00:00:00"/>
    <n v="1.2414000000000001"/>
    <n v="4.8682352941176475E-2"/>
    <n v="1.2986"/>
    <n v="3.748833585490257E-2"/>
  </r>
  <r>
    <x v="4"/>
    <x v="0"/>
    <d v="2018-05-31T00:00:00"/>
    <d v="2018-05-31T00:00:00"/>
    <n v="1.2799"/>
    <n v="5.0192156862745099E-2"/>
    <n v="1.3015000000000001"/>
    <n v="3.856485352496742E-2"/>
  </r>
  <r>
    <x v="4"/>
    <x v="0"/>
    <d v="2018-05-30T00:00:00"/>
    <d v="2018-05-30T00:00:00"/>
    <n v="1.2321"/>
    <n v="4.8317647058823528E-2"/>
    <n v="1.2977000000000001"/>
    <n v="3.7233295105820699E-2"/>
  </r>
  <r>
    <x v="4"/>
    <x v="0"/>
    <d v="2018-05-29T00:00:00"/>
    <d v="2018-05-29T00:00:00"/>
    <n v="1.2402"/>
    <n v="4.8635294117647054E-2"/>
    <n v="1.2926"/>
    <n v="3.7625943151514046E-2"/>
  </r>
  <r>
    <x v="4"/>
    <x v="0"/>
    <d v="2018-05-28T00:00:00"/>
    <d v="2018-05-28T00:00:00"/>
    <n v="1.2110000000000001"/>
    <n v="4.7490196078431378E-2"/>
    <n v="1.2971999999999999"/>
    <n v="3.6609771876681609E-2"/>
  </r>
  <r>
    <x v="4"/>
    <x v="0"/>
    <d v="2018-05-25T00:00:00"/>
    <d v="2018-05-25T00:00:00"/>
    <n v="1.2246999999999999"/>
    <n v="4.8027450980392156E-2"/>
    <n v="1.2944"/>
    <n v="3.7104025788312851E-2"/>
  </r>
  <r>
    <x v="4"/>
    <x v="0"/>
    <d v="2018-05-24T00:00:00"/>
    <d v="2018-05-24T00:00:00"/>
    <n v="1.3066"/>
    <n v="5.1239215686274507E-2"/>
    <n v="1.2970999999999999"/>
    <n v="3.9502903158025217E-2"/>
  </r>
  <r>
    <x v="4"/>
    <x v="0"/>
    <d v="2018-05-23T00:00:00"/>
    <d v="2018-05-23T00:00:00"/>
    <n v="1.3003"/>
    <n v="5.0992156862745101E-2"/>
    <n v="1.2928999999999999"/>
    <n v="3.9440139889198783E-2"/>
  </r>
  <r>
    <x v="4"/>
    <x v="0"/>
    <d v="2018-05-22T00:00:00"/>
    <d v="2018-05-22T00:00:00"/>
    <n v="1.0629"/>
    <n v="4.1682352941176469E-2"/>
    <n v="1.2948999999999999"/>
    <n v="3.2189630814098751E-2"/>
  </r>
  <r>
    <x v="4"/>
    <x v="1"/>
    <d v="2018-05-21T00:00:00"/>
    <d v="2018-05-21T00:00:00"/>
    <n v="1.2438"/>
    <n v="4.8776470588235296E-2"/>
    <n v="1.2958000000000001"/>
    <n v="3.7641974524027857E-2"/>
  </r>
  <r>
    <x v="4"/>
    <x v="1"/>
    <d v="2018-05-18T00:00:00"/>
    <d v="2018-05-18T00:00:00"/>
    <n v="1.2834000000000001"/>
    <n v="5.0329411764705886E-2"/>
    <n v="1.2873000000000001"/>
    <n v="3.9096878555663704E-2"/>
  </r>
  <r>
    <x v="4"/>
    <x v="1"/>
    <d v="2018-05-17T00:00:00"/>
    <d v="2018-05-17T00:00:00"/>
    <n v="1.3163"/>
    <n v="5.1619607843137259E-2"/>
    <n v="1.3018000000000001"/>
    <n v="3.9652487204745165E-2"/>
  </r>
  <r>
    <x v="4"/>
    <x v="1"/>
    <d v="2018-05-16T00:00:00"/>
    <d v="2018-05-16T00:00:00"/>
    <n v="1.1725000000000001"/>
    <n v="4.5980392156862747E-2"/>
    <n v="1.2991999999999999"/>
    <n v="3.5391311697092635E-2"/>
  </r>
  <r>
    <x v="4"/>
    <x v="1"/>
    <d v="2018-05-15T00:00:00"/>
    <d v="2018-05-15T00:00:00"/>
    <n v="0.81920000000000004"/>
    <n v="3.2125490196078431E-2"/>
    <n v="1.2971999999999999"/>
    <n v="2.4765256087016987E-2"/>
  </r>
  <r>
    <x v="4"/>
    <x v="1"/>
    <d v="2018-05-14T00:00:00"/>
    <d v="2018-05-14T00:00:00"/>
    <n v="0.55420000000000003"/>
    <n v="2.1733333333333334E-2"/>
    <n v="1.2882"/>
    <n v="1.687108627024789E-2"/>
  </r>
  <r>
    <x v="4"/>
    <x v="1"/>
    <d v="2018-05-11T00:00:00"/>
    <d v="2018-05-11T00:00:00"/>
    <n v="0.62329999999999997"/>
    <n v="2.4443137254901961E-2"/>
    <n v="1.2830999999999999"/>
    <n v="1.9050064106384507E-2"/>
  </r>
  <r>
    <x v="4"/>
    <x v="1"/>
    <d v="2018-05-10T00:00:00"/>
    <d v="2018-05-10T00:00:00"/>
    <n v="0.73770000000000002"/>
    <n v="2.8929411764705884E-2"/>
    <n v="1.2819"/>
    <n v="2.2567604153760731E-2"/>
  </r>
  <r>
    <x v="4"/>
    <x v="1"/>
    <d v="2018-05-09T00:00:00"/>
    <d v="2018-05-09T00:00:00"/>
    <n v="0.75490000000000002"/>
    <n v="2.9603921568627452E-2"/>
    <n v="1.2786999999999999"/>
    <n v="2.315157704592747E-2"/>
  </r>
  <r>
    <x v="4"/>
    <x v="1"/>
    <d v="2018-05-08T00:00:00"/>
    <d v="2018-05-08T00:00:00"/>
    <n v="0.73670000000000002"/>
    <n v="2.8890196078431372E-2"/>
    <n v="1.2882"/>
    <n v="2.2426794036975138E-2"/>
  </r>
  <r>
    <x v="4"/>
    <x v="1"/>
    <d v="2018-05-07T00:00:00"/>
    <d v="2018-05-07T00:00:00"/>
    <n v="0.65259999999999996"/>
    <n v="2.5592156862745095E-2"/>
    <n v="1.2806999999999999"/>
    <n v="1.9982944376313809E-2"/>
  </r>
  <r>
    <x v="4"/>
    <x v="1"/>
    <d v="2018-05-04T00:00:00"/>
    <d v="2018-05-04T00:00:00"/>
    <n v="0.46"/>
    <n v="1.803921568627451E-2"/>
    <n v="1.2786999999999999"/>
    <n v="1.4107465149194112E-2"/>
  </r>
  <r>
    <x v="4"/>
    <x v="1"/>
    <d v="2018-05-03T00:00:00"/>
    <d v="2018-05-03T00:00:00"/>
    <n v="0.52739999999999998"/>
    <n v="2.0682352941176471E-2"/>
    <n v="1.2874000000000001"/>
    <n v="1.606521123285418E-2"/>
  </r>
  <r>
    <x v="4"/>
    <x v="1"/>
    <d v="2018-05-02T00:00:00"/>
    <d v="2018-05-02T00:00:00"/>
    <n v="0.53039999999999998"/>
    <n v="2.0799999999999999E-2"/>
    <n v="1.2813000000000001"/>
    <n v="1.6233512838523374E-2"/>
  </r>
  <r>
    <x v="4"/>
    <x v="1"/>
    <d v="2018-05-01T00:00:00"/>
    <d v="2018-05-01T00:00:00"/>
    <n v="0.54390000000000005"/>
    <n v="2.1329411764705885E-2"/>
    <n v="1.2793000000000001"/>
    <n v="1.667272083538332E-2"/>
  </r>
  <r>
    <x v="4"/>
    <x v="1"/>
    <d v="2018-04-30T00:00:00"/>
    <d v="2018-04-30T00:00:00"/>
    <n v="1.1955"/>
    <n v="4.6882352941176472E-2"/>
    <n v="1.2766999999999999"/>
    <n v="3.6721510880532993E-2"/>
  </r>
  <r>
    <x v="4"/>
    <x v="1"/>
    <d v="2018-04-27T00:00:00"/>
    <d v="2018-04-27T00:00:00"/>
    <n v="1.6180000000000001"/>
    <n v="6.3450980392156867E-2"/>
    <n v="1.2854000000000001"/>
    <n v="4.936282899654338E-2"/>
  </r>
  <r>
    <x v="4"/>
    <x v="1"/>
    <d v="2018-04-26T00:00:00"/>
    <d v="2018-04-26T00:00:00"/>
    <n v="1.6178999999999999"/>
    <n v="6.3447058823529412E-2"/>
    <n v="1.2949999999999999"/>
    <n v="4.899386781739723E-2"/>
  </r>
  <r>
    <x v="4"/>
    <x v="1"/>
    <d v="2018-04-25T00:00:00"/>
    <d v="2018-04-25T00:00:00"/>
    <n v="1.4933000000000001"/>
    <n v="5.8560784313725495E-2"/>
    <n v="1.2881"/>
    <n v="4.5462917718908077E-2"/>
  </r>
  <r>
    <x v="4"/>
    <x v="1"/>
    <d v="2018-04-24T00:00:00"/>
    <d v="2018-04-24T00:00:00"/>
    <n v="1.2321"/>
    <n v="4.8317647058823528E-2"/>
    <n v="1.2846"/>
    <n v="3.7612990081600128E-2"/>
  </r>
  <r>
    <x v="4"/>
    <x v="1"/>
    <d v="2018-04-23T00:00:00"/>
    <d v="2018-04-23T00:00:00"/>
    <n v="1.2144999999999999"/>
    <n v="4.7627450980392151E-2"/>
    <n v="1.2847"/>
    <n v="3.7072819319990777E-2"/>
  </r>
  <r>
    <x v="4"/>
    <x v="2"/>
    <d v="2018-04-20T00:00:00"/>
    <d v="2018-04-20T00:00:00"/>
    <n v="1.2650999999999999"/>
    <n v="4.9611764705882348E-2"/>
    <n v="1.2884"/>
    <n v="3.8506492320616537E-2"/>
  </r>
  <r>
    <x v="4"/>
    <x v="2"/>
    <d v="2018-04-19T00:00:00"/>
    <d v="2018-04-19T00:00:00"/>
    <n v="1.1580999999999999"/>
    <n v="4.5415686274509801E-2"/>
    <n v="1.2847999999999999"/>
    <n v="3.5348448221131541E-2"/>
  </r>
  <r>
    <x v="4"/>
    <x v="2"/>
    <d v="2018-04-18T00:00:00"/>
    <d v="2018-04-18T00:00:00"/>
    <n v="1.2305999999999999"/>
    <n v="4.8258823529411764E-2"/>
    <n v="1.284"/>
    <n v="3.7584753527579257E-2"/>
  </r>
  <r>
    <x v="4"/>
    <x v="2"/>
    <d v="2018-04-17T00:00:00"/>
    <d v="2018-04-17T00:00:00"/>
    <n v="1.3856999999999999"/>
    <n v="5.4341176470588233E-2"/>
    <n v="1.2827999999999999"/>
    <n v="4.2361378601955282E-2"/>
  </r>
  <r>
    <x v="4"/>
    <x v="2"/>
    <d v="2018-04-16T00:00:00"/>
    <d v="2018-04-16T00:00:00"/>
    <n v="1.3406"/>
    <n v="5.2572549019607846E-2"/>
    <n v="1.2867"/>
    <n v="4.0858435547997084E-2"/>
  </r>
  <r>
    <x v="4"/>
    <x v="2"/>
    <d v="2018-04-13T00:00:00"/>
    <d v="2018-04-13T00:00:00"/>
    <n v="1.2052"/>
    <n v="4.7262745098039217E-2"/>
    <n v="1.2843"/>
    <n v="3.6800393286645812E-2"/>
  </r>
  <r>
    <x v="4"/>
    <x v="2"/>
    <d v="2018-04-12T00:00:00"/>
    <d v="2018-04-12T00:00:00"/>
    <n v="1.2726999999999999"/>
    <n v="4.9909803921568623E-2"/>
    <n v="1.2833000000000001"/>
    <n v="3.8891766478273686E-2"/>
  </r>
  <r>
    <x v="4"/>
    <x v="2"/>
    <d v="2018-04-11T00:00:00"/>
    <d v="2018-04-11T00:00:00"/>
    <n v="1.4326000000000001"/>
    <n v="5.6180392156862748E-2"/>
    <n v="1.2848999999999999"/>
    <n v="4.3723552149476805E-2"/>
  </r>
  <r>
    <x v="4"/>
    <x v="2"/>
    <d v="2018-04-10T00:00:00"/>
    <d v="2018-04-10T00:00:00"/>
    <n v="1.3720000000000001"/>
    <n v="5.3803921568627455E-2"/>
    <n v="1.2759"/>
    <n v="4.2169387544970183E-2"/>
  </r>
  <r>
    <x v="4"/>
    <x v="2"/>
    <d v="2018-04-09T00:00:00"/>
    <d v="2018-04-09T00:00:00"/>
    <n v="1.2968999999999999"/>
    <n v="5.0858823529411762E-2"/>
    <n v="1.2672000000000001"/>
    <n v="4.0134803921568624E-2"/>
  </r>
  <r>
    <x v="4"/>
    <x v="2"/>
    <d v="2018-04-06T00:00:00"/>
    <d v="2018-04-06T00:00:00"/>
    <n v="1.742"/>
    <n v="6.8313725490196084E-2"/>
    <n v="1.2628999999999999"/>
    <n v="5.4092743281491877E-2"/>
  </r>
  <r>
    <x v="4"/>
    <x v="2"/>
    <d v="2018-04-05T00:00:00"/>
    <d v="2018-04-05T00:00:00"/>
    <n v="1.7223999999999999"/>
    <n v="6.7545098039215684E-2"/>
    <n v="1.2547999999999999"/>
    <n v="5.3829373636607974E-2"/>
  </r>
  <r>
    <x v="4"/>
    <x v="2"/>
    <d v="2018-04-04T00:00:00"/>
    <d v="2018-04-04T00:00:00"/>
    <n v="1.6758"/>
    <n v="6.5717647058823533E-2"/>
    <n v="1.2565"/>
    <n v="5.2302146485335085E-2"/>
  </r>
  <r>
    <x v="4"/>
    <x v="2"/>
    <d v="2018-04-03T00:00:00"/>
    <d v="2018-04-03T00:00:00"/>
    <n v="1.6238999999999999"/>
    <n v="6.3682352941176468E-2"/>
    <n v="1.2613000000000001"/>
    <n v="5.0489457655733344E-2"/>
  </r>
  <r>
    <x v="4"/>
    <x v="2"/>
    <d v="2018-04-02T00:00:00"/>
    <d v="2018-04-02T00:00:00"/>
    <n v="1.7229000000000001"/>
    <n v="6.7564705882352943E-2"/>
    <n v="1.2584"/>
    <n v="5.3690961444972145E-2"/>
  </r>
  <r>
    <x v="4"/>
    <x v="2"/>
    <d v="2018-03-30T00:00:00"/>
    <d v="2018-03-30T00:00:00"/>
    <n v="1.8218000000000001"/>
    <n v="7.1443137254901964E-2"/>
    <n v="1.258"/>
    <n v="5.679104710246579E-2"/>
  </r>
  <r>
    <x v="4"/>
    <x v="2"/>
    <d v="2018-03-29T00:00:00"/>
    <d v="2018-03-29T00:00:00"/>
    <n v="1.7847"/>
    <n v="6.9988235294117643E-2"/>
    <n v="1.2603"/>
    <n v="5.5532996345407953E-2"/>
  </r>
  <r>
    <x v="4"/>
    <x v="2"/>
    <d v="2018-03-28T00:00:00"/>
    <d v="2018-03-28T00:00:00"/>
    <n v="1.7637"/>
    <n v="6.9164705882352948E-2"/>
    <n v="1.2698"/>
    <n v="5.446897612407698E-2"/>
  </r>
  <r>
    <x v="4"/>
    <x v="2"/>
    <d v="2018-03-27T00:00:00"/>
    <d v="2018-03-27T00:00:00"/>
    <n v="1.7394000000000001"/>
    <n v="6.8211764705882361E-2"/>
    <n v="1.2784"/>
    <n v="5.3357137598468683E-2"/>
  </r>
  <r>
    <x v="4"/>
    <x v="2"/>
    <d v="2018-03-26T00:00:00"/>
    <d v="2018-03-26T00:00:00"/>
    <n v="1.6919"/>
    <n v="6.6349019607843132E-2"/>
    <n v="1.2748999999999999"/>
    <n v="5.2042528518192119E-2"/>
  </r>
  <r>
    <x v="4"/>
    <x v="2"/>
    <d v="2018-03-23T00:00:00"/>
    <d v="2018-03-23T00:00:00"/>
    <n v="1.7096"/>
    <n v="6.7043137254901963E-2"/>
    <n v="1.2769999999999999"/>
    <n v="5.2500499024981967E-2"/>
  </r>
  <r>
    <x v="4"/>
    <x v="2"/>
    <d v="2018-03-22T00:00:00"/>
    <d v="2018-03-22T00:00:00"/>
    <n v="1.7261"/>
    <n v="6.7690196078431367E-2"/>
    <n v="1.2806999999999999"/>
    <n v="5.2854061121598635E-2"/>
  </r>
  <r>
    <x v="4"/>
    <x v="2"/>
    <d v="2018-03-21T00:00:00"/>
    <d v="2018-03-21T00:00:00"/>
    <n v="1.6899"/>
    <n v="6.6270588235294123E-2"/>
    <n v="1.2912999999999999"/>
    <n v="5.132083035336027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S729:T786" firstHeaderRow="1" firstDataRow="1" firstDataCol="1"/>
  <pivotFields count="8"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13">
        <item x="2"/>
        <item x="1"/>
        <item x="0"/>
        <item x="11"/>
        <item x="10"/>
        <item x="9"/>
        <item x="8"/>
        <item x="7"/>
        <item x="6"/>
        <item x="5"/>
        <item x="4"/>
        <item x="3"/>
        <item t="default"/>
      </items>
    </pivotField>
    <pivotField showAll="0"/>
    <pivotField numFmtId="15" showAll="0"/>
    <pivotField showAll="0"/>
    <pivotField numFmtId="164" showAll="0"/>
    <pivotField showAll="0"/>
    <pivotField dataField="1" numFmtId="164" showAll="0"/>
  </pivotFields>
  <rowFields count="2">
    <field x="0"/>
    <field x="1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$/m3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N733:O777" firstHeaderRow="1" firstDataRow="1" firstDataCol="1"/>
  <pivotFields count="8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165" showAll="0"/>
    <pivotField dataField="1" numFmtId="165" showAll="0"/>
  </pivotFields>
  <rowFields count="2">
    <field x="0"/>
    <field x="1"/>
  </rowFields>
  <rowItems count="44">
    <i>
      <x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$/m3" fld="7" subtotal="average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P268:Q308" firstHeaderRow="1" firstDataRow="1" firstDataCol="1"/>
  <pivotFields count="8">
    <pivotField axis="axisRow" showAll="0">
      <items count="4">
        <item x="2"/>
        <item x="1"/>
        <item x="0"/>
        <item t="default"/>
      </items>
    </pivotField>
    <pivotField axis="axisRow" showAll="0">
      <items count="15">
        <item x="11"/>
        <item x="13"/>
        <item x="10"/>
        <item x="9"/>
        <item x="8"/>
        <item x="7"/>
        <item x="6"/>
        <item x="5"/>
        <item x="4"/>
        <item x="12"/>
        <item x="3"/>
        <item x="2"/>
        <item x="1"/>
        <item x="0"/>
        <item t="default"/>
      </items>
    </pivotField>
    <pivotField showAll="0"/>
    <pivotField numFmtId="166" showAll="0"/>
    <pivotField showAll="0"/>
    <pivotField showAll="0"/>
    <pivotField showAll="0"/>
    <pivotField dataField="1" numFmtId="164" showAll="0"/>
  </pivotFields>
  <rowFields count="2">
    <field x="0"/>
    <field x="1"/>
  </rowFields>
  <rowItems count="40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Average of NBP ($/m3)" fld="7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M266:N306" firstHeaderRow="1" firstDataRow="1" firstDataCol="1"/>
  <pivotFields count="6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6" showAll="0"/>
    <pivotField showAll="0"/>
    <pivotField dataField="1" numFmtId="164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Henry Hub" fld="5" subtotal="average" baseField="0" baseItem="0" numFmtId="16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1" totalsRowShown="0">
  <autoFilter ref="A1:H31" xr:uid="{00000000-0009-0000-0100-000001000000}"/>
  <tableColumns count="8">
    <tableColumn id="1" xr3:uid="{00000000-0010-0000-0000-000001000000}" name="سال"/>
    <tableColumn id="2" xr3:uid="{00000000-0010-0000-0000-000002000000}" name="ماه"/>
    <tableColumn id="3" xr3:uid="{00000000-0010-0000-0000-000003000000}" name="تاریخ"/>
    <tableColumn id="4" xr3:uid="{00000000-0010-0000-0000-000004000000}" name="تاریخ2" dataDxfId="1"/>
    <tableColumn id="5" xr3:uid="{00000000-0010-0000-0000-000005000000}" name="نرخ (p/therm)"/>
    <tableColumn id="6" xr3:uid="{00000000-0010-0000-0000-000006000000}" name="NBP (P/m3)"/>
    <tableColumn id="7" xr3:uid="{00000000-0010-0000-0000-000007000000}" name="GBP / USD"/>
    <tableColumn id="8" xr3:uid="{00000000-0010-0000-0000-000008000000}" name="NBP ($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ice.com/marketdata/reports/253" TargetMode="External"/><Relationship Id="rId2" Type="http://schemas.openxmlformats.org/officeDocument/2006/relationships/hyperlink" Target="https://www.investing.com/currencies/usd-cad-historical-data" TargetMode="Externa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currencies/eur-usd-historical-data" TargetMode="External"/><Relationship Id="rId2" Type="http://schemas.openxmlformats.org/officeDocument/2006/relationships/hyperlink" Target="https://www.powernext.com/spot-market-data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currencies/gbp-usd-historical-data" TargetMode="External"/><Relationship Id="rId2" Type="http://schemas.openxmlformats.org/officeDocument/2006/relationships/hyperlink" Target="https://www.erce.energy/graph/uk-natural-gas-nbp-spot-price" TargetMode="Externa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ia.gov/dnav/ng/NG_PRI_FUT_S1_D.htm" TargetMode="Externa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4"/>
  <sheetViews>
    <sheetView rightToLeft="1" workbookViewId="0">
      <pane xSplit="1" ySplit="3" topLeftCell="B745" activePane="bottomRight" state="frozen"/>
      <selection pane="topRight" activeCell="B1" sqref="B1"/>
      <selection pane="bottomLeft" activeCell="A4" sqref="A4"/>
      <selection pane="bottomRight" activeCell="T774" sqref="T774"/>
    </sheetView>
  </sheetViews>
  <sheetFormatPr defaultColWidth="9" defaultRowHeight="18" x14ac:dyDescent="0.45"/>
  <cols>
    <col min="1" max="1" width="9" style="12"/>
    <col min="2" max="2" width="10.85546875" style="12" bestFit="1" customWidth="1"/>
    <col min="3" max="3" width="11.140625" style="8" customWidth="1"/>
    <col min="4" max="4" width="12.42578125" style="8" customWidth="1"/>
    <col min="5" max="5" width="10.7109375" style="8" customWidth="1"/>
    <col min="6" max="6" width="9.7109375" style="8" customWidth="1"/>
    <col min="7" max="7" width="11" style="8" customWidth="1"/>
    <col min="8" max="8" width="9" style="12"/>
    <col min="9" max="18" width="9" style="1"/>
    <col min="19" max="19" width="13.5703125" style="1" bestFit="1" customWidth="1"/>
    <col min="20" max="20" width="15.7109375" style="1" bestFit="1" customWidth="1"/>
    <col min="21" max="16384" width="9" style="1"/>
  </cols>
  <sheetData>
    <row r="1" spans="1:11" x14ac:dyDescent="0.45">
      <c r="D1" s="36" t="s">
        <v>24</v>
      </c>
      <c r="K1" s="29" t="s">
        <v>25</v>
      </c>
    </row>
    <row r="3" spans="1:11" x14ac:dyDescent="0.45">
      <c r="A3" s="5" t="s">
        <v>6</v>
      </c>
      <c r="B3" s="5" t="s">
        <v>5</v>
      </c>
      <c r="C3" s="5" t="s">
        <v>3</v>
      </c>
      <c r="D3" s="5" t="s">
        <v>4</v>
      </c>
      <c r="E3" s="5" t="s">
        <v>1</v>
      </c>
      <c r="F3" s="19" t="s">
        <v>9</v>
      </c>
      <c r="G3" s="5" t="s">
        <v>2</v>
      </c>
      <c r="H3" s="19" t="s">
        <v>10</v>
      </c>
    </row>
    <row r="4" spans="1:11" x14ac:dyDescent="0.45">
      <c r="A4" s="6">
        <v>1401</v>
      </c>
      <c r="B4" s="6" t="s">
        <v>12</v>
      </c>
      <c r="C4" s="71">
        <f t="shared" ref="C4:C66" si="0">D4</f>
        <v>44722</v>
      </c>
      <c r="D4" s="7">
        <v>44722</v>
      </c>
      <c r="E4" s="6">
        <v>7.1352000000000002</v>
      </c>
      <c r="F4" s="20">
        <f t="shared" ref="F4:F66" si="1">E4/25.5</f>
        <v>0.27981176470588237</v>
      </c>
      <c r="G4" s="6">
        <v>1.2781</v>
      </c>
      <c r="H4" s="21">
        <f t="shared" ref="H4:H66" si="2">F4/G4</f>
        <v>0.21892791229628539</v>
      </c>
    </row>
    <row r="5" spans="1:11" x14ac:dyDescent="0.45">
      <c r="A5" s="6">
        <v>1401</v>
      </c>
      <c r="B5" s="6" t="s">
        <v>12</v>
      </c>
      <c r="C5" s="71">
        <f t="shared" si="0"/>
        <v>44721</v>
      </c>
      <c r="D5" s="7">
        <v>44721</v>
      </c>
      <c r="E5" s="6">
        <v>7.1737000000000002</v>
      </c>
      <c r="F5" s="20">
        <f t="shared" si="1"/>
        <v>0.281321568627451</v>
      </c>
      <c r="G5" s="6">
        <v>1.2696000000000001</v>
      </c>
      <c r="H5" s="21">
        <f t="shared" si="2"/>
        <v>0.22158283603296391</v>
      </c>
    </row>
    <row r="6" spans="1:11" x14ac:dyDescent="0.45">
      <c r="A6" s="6">
        <v>1401</v>
      </c>
      <c r="B6" s="6" t="s">
        <v>12</v>
      </c>
      <c r="C6" s="71">
        <f t="shared" si="0"/>
        <v>44720</v>
      </c>
      <c r="D6" s="7">
        <v>44720</v>
      </c>
      <c r="E6" s="6">
        <v>7.3048999999999999</v>
      </c>
      <c r="F6" s="20">
        <f t="shared" si="1"/>
        <v>0.28646666666666665</v>
      </c>
      <c r="G6" s="6">
        <v>1.2557</v>
      </c>
      <c r="H6" s="21">
        <f t="shared" si="2"/>
        <v>0.22813304664065193</v>
      </c>
    </row>
    <row r="7" spans="1:11" x14ac:dyDescent="0.45">
      <c r="A7" s="6">
        <v>1401</v>
      </c>
      <c r="B7" s="6" t="s">
        <v>12</v>
      </c>
      <c r="C7" s="71">
        <f t="shared" si="0"/>
        <v>44719</v>
      </c>
      <c r="D7" s="7">
        <v>44719</v>
      </c>
      <c r="E7" s="6">
        <v>7.2889999999999997</v>
      </c>
      <c r="F7" s="20">
        <f t="shared" si="1"/>
        <v>0.28584313725490196</v>
      </c>
      <c r="G7" s="6">
        <v>1.2527999999999999</v>
      </c>
      <c r="H7" s="21">
        <f t="shared" si="2"/>
        <v>0.22816342373475573</v>
      </c>
    </row>
    <row r="8" spans="1:11" x14ac:dyDescent="0.45">
      <c r="A8" s="6">
        <v>1401</v>
      </c>
      <c r="B8" s="6" t="s">
        <v>12</v>
      </c>
      <c r="C8" s="71">
        <f t="shared" si="0"/>
        <v>44718</v>
      </c>
      <c r="D8" s="7">
        <v>44718</v>
      </c>
      <c r="E8" s="6">
        <v>7.2224000000000004</v>
      </c>
      <c r="F8" s="20">
        <f t="shared" si="1"/>
        <v>0.28323137254901964</v>
      </c>
      <c r="G8" s="6">
        <v>1.2575000000000001</v>
      </c>
      <c r="H8" s="21">
        <f t="shared" si="2"/>
        <v>0.22523369586403152</v>
      </c>
    </row>
    <row r="9" spans="1:11" x14ac:dyDescent="0.45">
      <c r="A9" s="6">
        <v>1401</v>
      </c>
      <c r="B9" s="6" t="s">
        <v>12</v>
      </c>
      <c r="C9" s="71">
        <f t="shared" si="0"/>
        <v>44717</v>
      </c>
      <c r="D9" s="7">
        <v>44717</v>
      </c>
      <c r="E9" s="6">
        <v>7.0090000000000003</v>
      </c>
      <c r="F9" s="20">
        <f t="shared" si="1"/>
        <v>0.27486274509803921</v>
      </c>
      <c r="G9" s="6">
        <v>1.2593000000000001</v>
      </c>
      <c r="H9" s="21">
        <f t="shared" si="2"/>
        <v>0.21826629484478613</v>
      </c>
    </row>
    <row r="10" spans="1:11" x14ac:dyDescent="0.45">
      <c r="A10" s="6">
        <v>1401</v>
      </c>
      <c r="B10" s="6" t="s">
        <v>12</v>
      </c>
      <c r="C10" s="71">
        <f t="shared" si="0"/>
        <v>44716</v>
      </c>
      <c r="D10" s="7">
        <v>44716</v>
      </c>
      <c r="E10" s="6">
        <v>6.9974999999999996</v>
      </c>
      <c r="F10" s="20">
        <f t="shared" si="1"/>
        <v>0.27441176470588236</v>
      </c>
      <c r="G10" s="6">
        <v>1.2593000000000001</v>
      </c>
      <c r="H10" s="21">
        <f t="shared" si="2"/>
        <v>0.217908174943129</v>
      </c>
    </row>
    <row r="11" spans="1:11" x14ac:dyDescent="0.45">
      <c r="A11" s="6">
        <v>1401</v>
      </c>
      <c r="B11" s="6" t="s">
        <v>12</v>
      </c>
      <c r="C11" s="71">
        <f t="shared" si="0"/>
        <v>44715</v>
      </c>
      <c r="D11" s="7">
        <v>44715</v>
      </c>
      <c r="E11" s="6">
        <v>7.0613999999999999</v>
      </c>
      <c r="F11" s="20">
        <f t="shared" si="1"/>
        <v>0.27691764705882355</v>
      </c>
      <c r="G11" s="6">
        <v>1.2593000000000001</v>
      </c>
      <c r="H11" s="21">
        <f t="shared" si="2"/>
        <v>0.21989807596190228</v>
      </c>
    </row>
    <row r="12" spans="1:11" x14ac:dyDescent="0.45">
      <c r="A12" s="6">
        <v>1401</v>
      </c>
      <c r="B12" s="6" t="s">
        <v>12</v>
      </c>
      <c r="C12" s="71">
        <f t="shared" si="0"/>
        <v>44714</v>
      </c>
      <c r="D12" s="7">
        <v>44714</v>
      </c>
      <c r="E12" s="6">
        <v>7.0396000000000001</v>
      </c>
      <c r="F12" s="20">
        <f t="shared" si="1"/>
        <v>0.27606274509803924</v>
      </c>
      <c r="G12" s="6">
        <v>1.2568999999999999</v>
      </c>
      <c r="H12" s="21">
        <f t="shared" si="2"/>
        <v>0.21963779544756087</v>
      </c>
    </row>
    <row r="13" spans="1:11" x14ac:dyDescent="0.45">
      <c r="A13" s="6">
        <v>1401</v>
      </c>
      <c r="B13" s="6" t="s">
        <v>12</v>
      </c>
      <c r="C13" s="71">
        <f t="shared" si="0"/>
        <v>44713</v>
      </c>
      <c r="D13" s="7">
        <v>44713</v>
      </c>
      <c r="E13" s="6">
        <v>6.8440000000000003</v>
      </c>
      <c r="F13" s="20">
        <f t="shared" si="1"/>
        <v>0.26839215686274509</v>
      </c>
      <c r="G13" s="6">
        <v>1.2656000000000001</v>
      </c>
      <c r="H13" s="21">
        <f t="shared" si="2"/>
        <v>0.21206712773605016</v>
      </c>
    </row>
    <row r="14" spans="1:11" x14ac:dyDescent="0.45">
      <c r="A14" s="6">
        <v>1401</v>
      </c>
      <c r="B14" s="6" t="s">
        <v>12</v>
      </c>
      <c r="C14" s="71">
        <f t="shared" si="0"/>
        <v>44712</v>
      </c>
      <c r="D14" s="7">
        <v>44712</v>
      </c>
      <c r="E14" s="6">
        <v>6.1566999999999998</v>
      </c>
      <c r="F14" s="20">
        <f t="shared" si="1"/>
        <v>0.24143921568627449</v>
      </c>
      <c r="G14" s="6">
        <v>1.2644</v>
      </c>
      <c r="H14" s="21">
        <f t="shared" si="2"/>
        <v>0.19095161000179889</v>
      </c>
    </row>
    <row r="15" spans="1:11" x14ac:dyDescent="0.45">
      <c r="A15" s="6">
        <v>1401</v>
      </c>
      <c r="B15" s="6" t="s">
        <v>12</v>
      </c>
      <c r="C15" s="71">
        <f t="shared" si="0"/>
        <v>44711</v>
      </c>
      <c r="D15" s="7">
        <v>44711</v>
      </c>
      <c r="E15" s="6">
        <v>5.9236000000000004</v>
      </c>
      <c r="F15" s="20">
        <f t="shared" si="1"/>
        <v>0.23229803921568629</v>
      </c>
      <c r="G15" s="6">
        <v>1.2655000000000001</v>
      </c>
      <c r="H15" s="21">
        <f t="shared" si="2"/>
        <v>0.18356225935652806</v>
      </c>
    </row>
    <row r="16" spans="1:11" x14ac:dyDescent="0.45">
      <c r="A16" s="6">
        <v>1401</v>
      </c>
      <c r="B16" s="6" t="s">
        <v>12</v>
      </c>
      <c r="C16" s="71">
        <f t="shared" si="0"/>
        <v>44710</v>
      </c>
      <c r="D16" s="7">
        <v>44710</v>
      </c>
      <c r="E16" s="6">
        <v>5.8775000000000004</v>
      </c>
      <c r="F16" s="20">
        <f t="shared" si="1"/>
        <v>0.23049019607843138</v>
      </c>
      <c r="G16" s="6">
        <v>1.2723</v>
      </c>
      <c r="H16" s="21">
        <f t="shared" si="2"/>
        <v>0.1811602578624785</v>
      </c>
    </row>
    <row r="17" spans="1:8" x14ac:dyDescent="0.45">
      <c r="A17" s="6">
        <v>1401</v>
      </c>
      <c r="B17" s="6" t="s">
        <v>12</v>
      </c>
      <c r="C17" s="71">
        <f t="shared" si="0"/>
        <v>44709</v>
      </c>
      <c r="D17" s="7">
        <v>44709</v>
      </c>
      <c r="E17" s="6">
        <v>5.8811999999999998</v>
      </c>
      <c r="F17" s="20">
        <f t="shared" si="1"/>
        <v>0.23063529411764705</v>
      </c>
      <c r="G17" s="6">
        <v>1.2723</v>
      </c>
      <c r="H17" s="21">
        <f t="shared" si="2"/>
        <v>0.18127430175088191</v>
      </c>
    </row>
    <row r="18" spans="1:8" x14ac:dyDescent="0.45">
      <c r="A18" s="6">
        <v>1401</v>
      </c>
      <c r="B18" s="6" t="s">
        <v>12</v>
      </c>
      <c r="C18" s="71">
        <f t="shared" si="0"/>
        <v>44708</v>
      </c>
      <c r="D18" s="7">
        <v>44708</v>
      </c>
      <c r="E18" s="6">
        <v>5.9848999999999997</v>
      </c>
      <c r="F18" s="20">
        <f t="shared" si="1"/>
        <v>0.23470196078431371</v>
      </c>
      <c r="G18" s="6">
        <v>1.2723</v>
      </c>
      <c r="H18" s="21">
        <f t="shared" si="2"/>
        <v>0.18447061289343214</v>
      </c>
    </row>
    <row r="19" spans="1:8" x14ac:dyDescent="0.45">
      <c r="A19" s="6">
        <v>1401</v>
      </c>
      <c r="B19" s="6" t="s">
        <v>12</v>
      </c>
      <c r="C19" s="71">
        <f t="shared" si="0"/>
        <v>44707</v>
      </c>
      <c r="D19" s="7">
        <v>44707</v>
      </c>
      <c r="E19" s="6">
        <v>6.3079999999999998</v>
      </c>
      <c r="F19" s="20">
        <f t="shared" si="1"/>
        <v>0.24737254901960784</v>
      </c>
      <c r="G19" s="6">
        <v>1.2771999999999999</v>
      </c>
      <c r="H19" s="21">
        <f t="shared" si="2"/>
        <v>0.19368348654839326</v>
      </c>
    </row>
    <row r="20" spans="1:8" x14ac:dyDescent="0.45">
      <c r="A20" s="6">
        <v>1401</v>
      </c>
      <c r="B20" s="6" t="s">
        <v>12</v>
      </c>
      <c r="C20" s="71">
        <f t="shared" si="0"/>
        <v>44706</v>
      </c>
      <c r="D20" s="7">
        <v>44706</v>
      </c>
      <c r="E20" s="6">
        <v>6.2769000000000004</v>
      </c>
      <c r="F20" s="20">
        <f t="shared" si="1"/>
        <v>0.2461529411764706</v>
      </c>
      <c r="G20" s="6">
        <v>1.2815000000000001</v>
      </c>
      <c r="H20" s="21">
        <f t="shared" si="2"/>
        <v>0.19208188933005899</v>
      </c>
    </row>
    <row r="21" spans="1:8" x14ac:dyDescent="0.45">
      <c r="A21" s="6">
        <v>1401</v>
      </c>
      <c r="B21" s="6" t="s">
        <v>12</v>
      </c>
      <c r="C21" s="71">
        <f t="shared" si="0"/>
        <v>44705</v>
      </c>
      <c r="D21" s="7">
        <v>44705</v>
      </c>
      <c r="E21" s="6">
        <v>5.9962</v>
      </c>
      <c r="F21" s="20">
        <f t="shared" si="1"/>
        <v>0.23514509803921568</v>
      </c>
      <c r="G21" s="6">
        <v>1.2817000000000001</v>
      </c>
      <c r="H21" s="21">
        <f t="shared" si="2"/>
        <v>0.1834634454546428</v>
      </c>
    </row>
    <row r="22" spans="1:8" x14ac:dyDescent="0.45">
      <c r="A22" s="6">
        <v>1401</v>
      </c>
      <c r="B22" s="6" t="s">
        <v>12</v>
      </c>
      <c r="C22" s="71">
        <f t="shared" si="0"/>
        <v>44704</v>
      </c>
      <c r="D22" s="7">
        <v>44704</v>
      </c>
      <c r="E22" s="6">
        <v>5.7849000000000004</v>
      </c>
      <c r="F22" s="20">
        <f t="shared" si="1"/>
        <v>0.22685882352941178</v>
      </c>
      <c r="G22" s="6">
        <v>1.2764</v>
      </c>
      <c r="H22" s="21">
        <f t="shared" si="2"/>
        <v>0.17773333087544013</v>
      </c>
    </row>
    <row r="23" spans="1:8" x14ac:dyDescent="0.45">
      <c r="A23" s="6">
        <v>1401</v>
      </c>
      <c r="B23" s="6" t="s">
        <v>12</v>
      </c>
      <c r="C23" s="71">
        <f t="shared" si="0"/>
        <v>44703</v>
      </c>
      <c r="D23" s="7">
        <v>44703</v>
      </c>
      <c r="E23" s="6">
        <v>5.8067000000000002</v>
      </c>
      <c r="F23" s="20">
        <f t="shared" si="1"/>
        <v>0.22771372549019608</v>
      </c>
      <c r="G23" s="6">
        <v>1.2836000000000001</v>
      </c>
      <c r="H23" s="21">
        <f t="shared" si="2"/>
        <v>0.1774024037785884</v>
      </c>
    </row>
    <row r="24" spans="1:8" x14ac:dyDescent="0.45">
      <c r="A24" s="6">
        <v>1401</v>
      </c>
      <c r="B24" s="12" t="s">
        <v>13</v>
      </c>
      <c r="C24" s="71">
        <f t="shared" si="0"/>
        <v>44702</v>
      </c>
      <c r="D24" s="7">
        <v>44702</v>
      </c>
      <c r="E24" s="6">
        <v>5.8413000000000004</v>
      </c>
      <c r="F24" s="20">
        <f t="shared" si="1"/>
        <v>0.22907058823529414</v>
      </c>
      <c r="G24" s="6">
        <v>1.2836000000000001</v>
      </c>
      <c r="H24" s="21">
        <f t="shared" si="2"/>
        <v>0.17845947977196489</v>
      </c>
    </row>
    <row r="25" spans="1:8" x14ac:dyDescent="0.45">
      <c r="A25" s="6">
        <v>1401</v>
      </c>
      <c r="B25" s="12" t="s">
        <v>13</v>
      </c>
      <c r="C25" s="71">
        <f t="shared" si="0"/>
        <v>44701</v>
      </c>
      <c r="D25" s="7">
        <v>44701</v>
      </c>
      <c r="E25" s="6">
        <v>5.8270999999999997</v>
      </c>
      <c r="F25" s="20">
        <f t="shared" si="1"/>
        <v>0.22851372549019608</v>
      </c>
      <c r="G25" s="6">
        <v>1.2836000000000001</v>
      </c>
      <c r="H25" s="21">
        <f t="shared" si="2"/>
        <v>0.17802565089607048</v>
      </c>
    </row>
    <row r="26" spans="1:8" x14ac:dyDescent="0.45">
      <c r="A26" s="6">
        <v>1401</v>
      </c>
      <c r="B26" s="12" t="s">
        <v>13</v>
      </c>
      <c r="C26" s="71">
        <f t="shared" si="0"/>
        <v>44700</v>
      </c>
      <c r="D26" s="7">
        <v>44700</v>
      </c>
      <c r="E26" s="6">
        <v>6.4294000000000002</v>
      </c>
      <c r="F26" s="20">
        <f t="shared" si="1"/>
        <v>0.25213333333333332</v>
      </c>
      <c r="G26" s="6">
        <v>1.2825</v>
      </c>
      <c r="H26" s="21">
        <f t="shared" si="2"/>
        <v>0.19659519168291098</v>
      </c>
    </row>
    <row r="27" spans="1:8" x14ac:dyDescent="0.45">
      <c r="A27" s="6">
        <v>1401</v>
      </c>
      <c r="B27" s="12" t="s">
        <v>13</v>
      </c>
      <c r="C27" s="71">
        <f t="shared" si="0"/>
        <v>44699</v>
      </c>
      <c r="D27" s="7">
        <v>44699</v>
      </c>
      <c r="E27" s="6">
        <v>6.6275000000000004</v>
      </c>
      <c r="F27" s="20">
        <f t="shared" si="1"/>
        <v>0.25990196078431377</v>
      </c>
      <c r="G27" s="6">
        <v>1.2887999999999999</v>
      </c>
      <c r="H27" s="21">
        <f t="shared" si="2"/>
        <v>0.20166198074512243</v>
      </c>
    </row>
    <row r="28" spans="1:8" x14ac:dyDescent="0.45">
      <c r="A28" s="6">
        <v>1401</v>
      </c>
      <c r="B28" s="12" t="s">
        <v>13</v>
      </c>
      <c r="C28" s="71">
        <f t="shared" si="0"/>
        <v>44698</v>
      </c>
      <c r="D28" s="7">
        <v>44698</v>
      </c>
      <c r="E28" s="6">
        <v>6.5636999999999999</v>
      </c>
      <c r="F28" s="20">
        <f t="shared" si="1"/>
        <v>0.25740000000000002</v>
      </c>
      <c r="G28" s="6">
        <v>1.2808999999999999</v>
      </c>
      <c r="H28" s="21">
        <f t="shared" si="2"/>
        <v>0.2009524553048638</v>
      </c>
    </row>
    <row r="29" spans="1:8" x14ac:dyDescent="0.45">
      <c r="A29" s="6">
        <v>1401</v>
      </c>
      <c r="B29" s="12" t="s">
        <v>13</v>
      </c>
      <c r="C29" s="71">
        <f t="shared" si="0"/>
        <v>44697</v>
      </c>
      <c r="D29" s="7">
        <v>44697</v>
      </c>
      <c r="E29" s="6">
        <v>6.4747000000000003</v>
      </c>
      <c r="F29" s="20">
        <f t="shared" si="1"/>
        <v>0.25390980392156864</v>
      </c>
      <c r="G29" s="6">
        <v>1.2843</v>
      </c>
      <c r="H29" s="21">
        <f t="shared" si="2"/>
        <v>0.19770287621394428</v>
      </c>
    </row>
    <row r="30" spans="1:8" x14ac:dyDescent="0.45">
      <c r="A30" s="6">
        <v>1401</v>
      </c>
      <c r="B30" s="12" t="s">
        <v>13</v>
      </c>
      <c r="C30" s="71">
        <f t="shared" si="0"/>
        <v>44696</v>
      </c>
      <c r="D30" s="7">
        <v>44696</v>
      </c>
      <c r="E30" s="6">
        <v>6.4051999999999998</v>
      </c>
      <c r="F30" s="20">
        <f t="shared" si="1"/>
        <v>0.25118431372549016</v>
      </c>
      <c r="G30" s="6">
        <v>1.2907999999999999</v>
      </c>
      <c r="H30" s="21">
        <f t="shared" si="2"/>
        <v>0.19459584267546495</v>
      </c>
    </row>
    <row r="31" spans="1:8" x14ac:dyDescent="0.45">
      <c r="A31" s="6">
        <v>1401</v>
      </c>
      <c r="B31" s="12" t="s">
        <v>13</v>
      </c>
      <c r="C31" s="71">
        <f t="shared" si="0"/>
        <v>44695</v>
      </c>
      <c r="D31" s="7">
        <v>44695</v>
      </c>
      <c r="E31" s="6">
        <v>6.3769999999999998</v>
      </c>
      <c r="F31" s="20">
        <f t="shared" si="1"/>
        <v>0.25007843137254904</v>
      </c>
      <c r="G31" s="6">
        <v>1.2907999999999999</v>
      </c>
      <c r="H31" s="21">
        <f t="shared" si="2"/>
        <v>0.19373910084641233</v>
      </c>
    </row>
    <row r="32" spans="1:8" x14ac:dyDescent="0.45">
      <c r="A32" s="6">
        <v>1401</v>
      </c>
      <c r="B32" s="12" t="s">
        <v>13</v>
      </c>
      <c r="C32" s="71">
        <f t="shared" si="0"/>
        <v>44694</v>
      </c>
      <c r="D32" s="7">
        <v>44694</v>
      </c>
      <c r="E32" s="6">
        <v>6.3933999999999997</v>
      </c>
      <c r="F32" s="20">
        <f t="shared" si="1"/>
        <v>0.25072156862745099</v>
      </c>
      <c r="G32" s="6">
        <v>1.2907999999999999</v>
      </c>
      <c r="H32" s="21">
        <f t="shared" si="2"/>
        <v>0.19423734786756353</v>
      </c>
    </row>
    <row r="33" spans="1:8" x14ac:dyDescent="0.45">
      <c r="A33" s="6">
        <v>1401</v>
      </c>
      <c r="B33" s="12" t="s">
        <v>13</v>
      </c>
      <c r="C33" s="71">
        <f t="shared" si="0"/>
        <v>44693</v>
      </c>
      <c r="D33" s="7">
        <v>44693</v>
      </c>
      <c r="E33" s="6">
        <v>6.415</v>
      </c>
      <c r="F33" s="20">
        <f t="shared" si="1"/>
        <v>0.25156862745098041</v>
      </c>
      <c r="G33" s="6">
        <v>1.3044</v>
      </c>
      <c r="H33" s="21">
        <f t="shared" si="2"/>
        <v>0.19286156658308831</v>
      </c>
    </row>
    <row r="34" spans="1:8" x14ac:dyDescent="0.45">
      <c r="A34" s="6">
        <v>1401</v>
      </c>
      <c r="B34" s="12" t="s">
        <v>13</v>
      </c>
      <c r="C34" s="71">
        <f t="shared" si="0"/>
        <v>44692</v>
      </c>
      <c r="D34" s="7">
        <v>44692</v>
      </c>
      <c r="E34" s="6">
        <v>6.3113999999999999</v>
      </c>
      <c r="F34" s="20">
        <f t="shared" si="1"/>
        <v>0.24750588235294116</v>
      </c>
      <c r="G34" s="6">
        <v>1.2992999999999999</v>
      </c>
      <c r="H34" s="21">
        <f t="shared" si="2"/>
        <v>0.19049171273219517</v>
      </c>
    </row>
    <row r="35" spans="1:8" x14ac:dyDescent="0.45">
      <c r="A35" s="6">
        <v>1401</v>
      </c>
      <c r="B35" s="12" t="s">
        <v>13</v>
      </c>
      <c r="C35" s="71">
        <f t="shared" si="0"/>
        <v>44691</v>
      </c>
      <c r="D35" s="7">
        <v>44691</v>
      </c>
      <c r="E35" s="6">
        <v>6.2595000000000001</v>
      </c>
      <c r="F35" s="20">
        <f t="shared" si="1"/>
        <v>0.24547058823529411</v>
      </c>
      <c r="G35" s="6">
        <v>1.3023</v>
      </c>
      <c r="H35" s="21">
        <f t="shared" si="2"/>
        <v>0.1884900470208816</v>
      </c>
    </row>
    <row r="36" spans="1:8" x14ac:dyDescent="0.45">
      <c r="A36" s="6">
        <v>1401</v>
      </c>
      <c r="B36" s="12" t="s">
        <v>13</v>
      </c>
      <c r="C36" s="71">
        <f t="shared" si="0"/>
        <v>44690</v>
      </c>
      <c r="D36" s="7">
        <v>44690</v>
      </c>
      <c r="E36" s="6">
        <v>6.4583000000000004</v>
      </c>
      <c r="F36" s="20">
        <f t="shared" si="1"/>
        <v>0.2532666666666667</v>
      </c>
      <c r="G36" s="6">
        <v>1.3007</v>
      </c>
      <c r="H36" s="21">
        <f t="shared" si="2"/>
        <v>0.19471566592347714</v>
      </c>
    </row>
    <row r="37" spans="1:8" x14ac:dyDescent="0.45">
      <c r="A37" s="6">
        <v>1401</v>
      </c>
      <c r="B37" s="12" t="s">
        <v>13</v>
      </c>
      <c r="C37" s="71">
        <f t="shared" si="0"/>
        <v>44689</v>
      </c>
      <c r="D37" s="7">
        <v>44689</v>
      </c>
      <c r="E37" s="6">
        <v>6.7690000000000001</v>
      </c>
      <c r="F37" s="20">
        <f t="shared" si="1"/>
        <v>0.26545098039215687</v>
      </c>
      <c r="G37" s="6">
        <v>1.2905</v>
      </c>
      <c r="H37" s="21">
        <f t="shared" si="2"/>
        <v>0.20569622657276782</v>
      </c>
    </row>
    <row r="38" spans="1:8" x14ac:dyDescent="0.45">
      <c r="A38" s="6">
        <v>1401</v>
      </c>
      <c r="B38" s="12" t="s">
        <v>13</v>
      </c>
      <c r="C38" s="71">
        <f t="shared" si="0"/>
        <v>44688</v>
      </c>
      <c r="D38" s="7">
        <v>44688</v>
      </c>
      <c r="E38" s="6">
        <v>6.7393999999999998</v>
      </c>
      <c r="F38" s="20">
        <f t="shared" si="1"/>
        <v>0.26429019607843135</v>
      </c>
      <c r="G38" s="6">
        <v>1.2905</v>
      </c>
      <c r="H38" s="21">
        <f t="shared" si="2"/>
        <v>0.2047967424087031</v>
      </c>
    </row>
    <row r="39" spans="1:8" x14ac:dyDescent="0.45">
      <c r="A39" s="6">
        <v>1401</v>
      </c>
      <c r="B39" s="12" t="s">
        <v>13</v>
      </c>
      <c r="C39" s="71">
        <f t="shared" si="0"/>
        <v>44687</v>
      </c>
      <c r="D39" s="7">
        <v>44687</v>
      </c>
      <c r="E39" s="6">
        <v>6.8201999999999998</v>
      </c>
      <c r="F39" s="20">
        <f t="shared" si="1"/>
        <v>0.26745882352941175</v>
      </c>
      <c r="G39" s="6">
        <v>1.2905</v>
      </c>
      <c r="H39" s="21">
        <f t="shared" si="2"/>
        <v>0.20725209107277159</v>
      </c>
    </row>
    <row r="40" spans="1:8" x14ac:dyDescent="0.45">
      <c r="A40" s="6">
        <v>1401</v>
      </c>
      <c r="B40" s="12" t="s">
        <v>13</v>
      </c>
      <c r="C40" s="71">
        <f t="shared" si="0"/>
        <v>44686</v>
      </c>
      <c r="D40" s="7">
        <v>44686</v>
      </c>
      <c r="E40" s="6">
        <v>6.8333000000000004</v>
      </c>
      <c r="F40" s="20">
        <f t="shared" si="1"/>
        <v>0.26797254901960788</v>
      </c>
      <c r="G40" s="6">
        <v>1.2831999999999999</v>
      </c>
      <c r="H40" s="21">
        <f t="shared" si="2"/>
        <v>0.20883147523348497</v>
      </c>
    </row>
    <row r="41" spans="1:8" x14ac:dyDescent="0.45">
      <c r="A41" s="6">
        <v>1401</v>
      </c>
      <c r="B41" s="12" t="s">
        <v>13</v>
      </c>
      <c r="C41" s="71">
        <f t="shared" si="0"/>
        <v>44685</v>
      </c>
      <c r="D41" s="7">
        <v>44685</v>
      </c>
      <c r="E41" s="6">
        <v>6.7895000000000003</v>
      </c>
      <c r="F41" s="20">
        <f t="shared" si="1"/>
        <v>0.26625490196078433</v>
      </c>
      <c r="G41" s="6">
        <v>1.2730999999999999</v>
      </c>
      <c r="H41" s="21">
        <f t="shared" si="2"/>
        <v>0.20913903225259944</v>
      </c>
    </row>
    <row r="42" spans="1:8" x14ac:dyDescent="0.45">
      <c r="A42" s="6">
        <v>1401</v>
      </c>
      <c r="B42" s="12" t="s">
        <v>13</v>
      </c>
      <c r="C42" s="71">
        <f t="shared" si="0"/>
        <v>44684</v>
      </c>
      <c r="D42" s="7">
        <v>44684</v>
      </c>
      <c r="E42" s="6">
        <v>6.6132999999999997</v>
      </c>
      <c r="F42" s="20">
        <f t="shared" si="1"/>
        <v>0.25934509803921568</v>
      </c>
      <c r="G42" s="6">
        <v>1.2841</v>
      </c>
      <c r="H42" s="21">
        <f t="shared" si="2"/>
        <v>0.20196643410888224</v>
      </c>
    </row>
    <row r="43" spans="1:8" x14ac:dyDescent="0.45">
      <c r="A43" s="6">
        <v>1401</v>
      </c>
      <c r="B43" s="12" t="s">
        <v>13</v>
      </c>
      <c r="C43" s="71">
        <f t="shared" si="0"/>
        <v>44683</v>
      </c>
      <c r="D43" s="7">
        <v>44683</v>
      </c>
      <c r="E43" s="6">
        <v>6.3506</v>
      </c>
      <c r="F43" s="20">
        <f t="shared" si="1"/>
        <v>0.24904313725490196</v>
      </c>
      <c r="G43" s="6">
        <v>1.2878000000000001</v>
      </c>
      <c r="H43" s="21">
        <f t="shared" si="2"/>
        <v>0.19338650198392759</v>
      </c>
    </row>
    <row r="44" spans="1:8" x14ac:dyDescent="0.45">
      <c r="A44" s="6">
        <v>1401</v>
      </c>
      <c r="B44" s="12" t="s">
        <v>13</v>
      </c>
      <c r="C44" s="71">
        <f t="shared" si="0"/>
        <v>44682</v>
      </c>
      <c r="D44" s="7">
        <v>44682</v>
      </c>
      <c r="E44" s="6">
        <v>6.2760999999999996</v>
      </c>
      <c r="F44" s="20">
        <f t="shared" si="1"/>
        <v>0.24612156862745097</v>
      </c>
      <c r="G44" s="6">
        <v>1.2856000000000001</v>
      </c>
      <c r="H44" s="21">
        <f t="shared" si="2"/>
        <v>0.19144490403504275</v>
      </c>
    </row>
    <row r="45" spans="1:8" x14ac:dyDescent="0.45">
      <c r="A45" s="6">
        <v>1401</v>
      </c>
      <c r="B45" s="12" t="s">
        <v>13</v>
      </c>
      <c r="C45" s="71">
        <f t="shared" si="0"/>
        <v>44681</v>
      </c>
      <c r="D45" s="7">
        <v>44681</v>
      </c>
      <c r="E45" s="6">
        <v>5.7980999999999998</v>
      </c>
      <c r="F45" s="20">
        <f t="shared" si="1"/>
        <v>0.22737647058823529</v>
      </c>
      <c r="G45" s="6">
        <v>1.2856000000000001</v>
      </c>
      <c r="H45" s="21">
        <f t="shared" si="2"/>
        <v>0.17686408726527325</v>
      </c>
    </row>
    <row r="46" spans="1:8" x14ac:dyDescent="0.45">
      <c r="A46" s="6">
        <v>1401</v>
      </c>
      <c r="B46" s="12" t="s">
        <v>13</v>
      </c>
      <c r="C46" s="71">
        <f t="shared" si="0"/>
        <v>44680</v>
      </c>
      <c r="D46" s="7">
        <v>44680</v>
      </c>
      <c r="E46" s="6">
        <v>5.7957999999999998</v>
      </c>
      <c r="F46" s="20">
        <f t="shared" si="1"/>
        <v>0.2272862745098039</v>
      </c>
      <c r="G46" s="6">
        <v>1.2856000000000001</v>
      </c>
      <c r="H46" s="21">
        <f t="shared" si="2"/>
        <v>0.17679392852349401</v>
      </c>
    </row>
    <row r="47" spans="1:8" x14ac:dyDescent="0.45">
      <c r="A47" s="6">
        <v>1401</v>
      </c>
      <c r="B47" s="12" t="s">
        <v>13</v>
      </c>
      <c r="C47" s="71">
        <f t="shared" si="0"/>
        <v>44679</v>
      </c>
      <c r="D47" s="7">
        <v>44679</v>
      </c>
      <c r="E47" s="6">
        <v>5.7009999999999996</v>
      </c>
      <c r="F47" s="20">
        <f t="shared" si="1"/>
        <v>0.22356862745098038</v>
      </c>
      <c r="G47" s="6">
        <v>1.2805</v>
      </c>
      <c r="H47" s="21">
        <f t="shared" si="2"/>
        <v>0.17459478910658366</v>
      </c>
    </row>
    <row r="48" spans="1:8" x14ac:dyDescent="0.45">
      <c r="A48" s="6">
        <v>1401</v>
      </c>
      <c r="B48" s="12" t="s">
        <v>13</v>
      </c>
      <c r="C48" s="71">
        <f t="shared" si="0"/>
        <v>44678</v>
      </c>
      <c r="D48" s="7">
        <v>44678</v>
      </c>
      <c r="E48" s="6">
        <v>5.7355</v>
      </c>
      <c r="F48" s="20">
        <f t="shared" si="1"/>
        <v>0.22492156862745097</v>
      </c>
      <c r="G48" s="6">
        <v>1.2819</v>
      </c>
      <c r="H48" s="21">
        <f t="shared" si="2"/>
        <v>0.17545952775368667</v>
      </c>
    </row>
    <row r="49" spans="1:8" x14ac:dyDescent="0.45">
      <c r="A49" s="6">
        <v>1401</v>
      </c>
      <c r="B49" s="12" t="s">
        <v>13</v>
      </c>
      <c r="C49" s="71">
        <f t="shared" si="0"/>
        <v>44677</v>
      </c>
      <c r="D49" s="7">
        <v>44677</v>
      </c>
      <c r="E49" s="6">
        <v>5.7031000000000001</v>
      </c>
      <c r="F49" s="20">
        <f t="shared" si="1"/>
        <v>0.22365098039215686</v>
      </c>
      <c r="G49" s="6">
        <v>1.2825</v>
      </c>
      <c r="H49" s="21">
        <f t="shared" si="2"/>
        <v>0.17438672935060964</v>
      </c>
    </row>
    <row r="50" spans="1:8" x14ac:dyDescent="0.45">
      <c r="A50" s="6">
        <v>1401</v>
      </c>
      <c r="B50" s="12" t="s">
        <v>13</v>
      </c>
      <c r="C50" s="71">
        <f t="shared" si="0"/>
        <v>44676</v>
      </c>
      <c r="D50" s="7">
        <v>44676</v>
      </c>
      <c r="E50" s="6">
        <v>5.6683000000000003</v>
      </c>
      <c r="F50" s="20">
        <f t="shared" si="1"/>
        <v>0.22228627450980393</v>
      </c>
      <c r="G50" s="6">
        <v>1.2733000000000001</v>
      </c>
      <c r="H50" s="21">
        <f t="shared" si="2"/>
        <v>0.17457494267635584</v>
      </c>
    </row>
    <row r="51" spans="1:8" x14ac:dyDescent="0.45">
      <c r="A51" s="6">
        <v>1401</v>
      </c>
      <c r="B51" s="12" t="s">
        <v>13</v>
      </c>
      <c r="C51" s="71">
        <f t="shared" si="0"/>
        <v>44675</v>
      </c>
      <c r="D51" s="7">
        <v>44675</v>
      </c>
      <c r="E51" s="6">
        <v>5.4057000000000004</v>
      </c>
      <c r="F51" s="20">
        <f t="shared" si="1"/>
        <v>0.21198823529411767</v>
      </c>
      <c r="G51" s="6">
        <v>1.2709999999999999</v>
      </c>
      <c r="H51" s="21">
        <f t="shared" si="2"/>
        <v>0.16678854075068267</v>
      </c>
    </row>
    <row r="52" spans="1:8" x14ac:dyDescent="0.45">
      <c r="A52" s="6">
        <v>1401</v>
      </c>
      <c r="B52" s="12" t="s">
        <v>13</v>
      </c>
      <c r="C52" s="71">
        <f t="shared" si="0"/>
        <v>44674</v>
      </c>
      <c r="D52" s="7">
        <v>44674</v>
      </c>
      <c r="E52" s="6">
        <v>5.3263999999999996</v>
      </c>
      <c r="F52" s="20">
        <f t="shared" si="1"/>
        <v>0.20887843137254899</v>
      </c>
      <c r="G52" s="6">
        <v>1.2709999999999999</v>
      </c>
      <c r="H52" s="21">
        <f t="shared" si="2"/>
        <v>0.16434180281081748</v>
      </c>
    </row>
    <row r="53" spans="1:8" x14ac:dyDescent="0.45">
      <c r="A53" s="6">
        <v>1401</v>
      </c>
      <c r="B53" s="12" t="s">
        <v>13</v>
      </c>
      <c r="C53" s="71">
        <f t="shared" si="0"/>
        <v>44673</v>
      </c>
      <c r="D53" s="7">
        <v>44673</v>
      </c>
      <c r="E53" s="6">
        <v>5.3327</v>
      </c>
      <c r="F53" s="20">
        <f t="shared" si="1"/>
        <v>0.20912549019607843</v>
      </c>
      <c r="G53" s="6">
        <v>1.2709999999999999</v>
      </c>
      <c r="H53" s="21">
        <f t="shared" si="2"/>
        <v>0.16453618426127337</v>
      </c>
    </row>
    <row r="54" spans="1:8" x14ac:dyDescent="0.45">
      <c r="A54" s="6">
        <v>1401</v>
      </c>
      <c r="B54" s="12" t="s">
        <v>13</v>
      </c>
      <c r="C54" s="71">
        <f t="shared" si="0"/>
        <v>44672</v>
      </c>
      <c r="D54" s="7">
        <v>44672</v>
      </c>
      <c r="E54" s="6">
        <v>5.2660999999999998</v>
      </c>
      <c r="F54" s="20">
        <f t="shared" si="1"/>
        <v>0.20651372549019606</v>
      </c>
      <c r="G54" s="6">
        <v>1.2578</v>
      </c>
      <c r="H54" s="21">
        <f t="shared" si="2"/>
        <v>0.16418645690109401</v>
      </c>
    </row>
    <row r="55" spans="1:8" x14ac:dyDescent="0.45">
      <c r="A55" s="6">
        <v>1401</v>
      </c>
      <c r="B55" s="12" t="s">
        <v>14</v>
      </c>
      <c r="C55" s="71">
        <f t="shared" si="0"/>
        <v>44671</v>
      </c>
      <c r="D55" s="7">
        <v>44671</v>
      </c>
      <c r="E55" s="6">
        <v>5.4322999999999997</v>
      </c>
      <c r="F55" s="20">
        <f t="shared" si="1"/>
        <v>0.2130313725490196</v>
      </c>
      <c r="G55" s="6">
        <v>1.2498</v>
      </c>
      <c r="H55" s="21">
        <f t="shared" si="2"/>
        <v>0.17045237041848263</v>
      </c>
    </row>
    <row r="56" spans="1:8" x14ac:dyDescent="0.45">
      <c r="A56" s="6">
        <v>1401</v>
      </c>
      <c r="B56" s="12" t="s">
        <v>14</v>
      </c>
      <c r="C56" s="71">
        <f t="shared" si="0"/>
        <v>44670</v>
      </c>
      <c r="D56" s="7">
        <v>44670</v>
      </c>
      <c r="E56" s="6">
        <v>5.7183999999999999</v>
      </c>
      <c r="F56" s="20">
        <f t="shared" si="1"/>
        <v>0.22425098039215685</v>
      </c>
      <c r="G56" s="6">
        <v>1.2616000000000001</v>
      </c>
      <c r="H56" s="21">
        <f t="shared" si="2"/>
        <v>0.17775125268877365</v>
      </c>
    </row>
    <row r="57" spans="1:8" x14ac:dyDescent="0.45">
      <c r="A57" s="6">
        <v>1401</v>
      </c>
      <c r="B57" s="12" t="s">
        <v>14</v>
      </c>
      <c r="C57" s="71">
        <f t="shared" si="0"/>
        <v>44669</v>
      </c>
      <c r="D57" s="7">
        <v>44669</v>
      </c>
      <c r="E57" s="6">
        <v>5.97</v>
      </c>
      <c r="F57" s="20">
        <f t="shared" si="1"/>
        <v>0.23411764705882351</v>
      </c>
      <c r="G57" s="6">
        <v>1.2615000000000001</v>
      </c>
      <c r="H57" s="21">
        <f t="shared" si="2"/>
        <v>0.18558671982467181</v>
      </c>
    </row>
    <row r="58" spans="1:8" x14ac:dyDescent="0.45">
      <c r="A58" s="6">
        <v>1401</v>
      </c>
      <c r="B58" s="12" t="s">
        <v>14</v>
      </c>
      <c r="C58" s="71">
        <f t="shared" si="0"/>
        <v>44668</v>
      </c>
      <c r="D58" s="7">
        <v>44668</v>
      </c>
      <c r="E58" s="6">
        <v>6.0805999999999996</v>
      </c>
      <c r="F58" s="20">
        <f t="shared" si="1"/>
        <v>0.23845490196078431</v>
      </c>
      <c r="G58" s="6">
        <v>1.2611000000000001</v>
      </c>
      <c r="H58" s="21">
        <f t="shared" si="2"/>
        <v>0.18908484811734541</v>
      </c>
    </row>
    <row r="59" spans="1:8" x14ac:dyDescent="0.45">
      <c r="A59" s="6">
        <v>1401</v>
      </c>
      <c r="B59" s="12" t="s">
        <v>14</v>
      </c>
      <c r="C59" s="71">
        <f t="shared" si="0"/>
        <v>44667</v>
      </c>
      <c r="D59" s="7">
        <v>44667</v>
      </c>
      <c r="E59" s="6">
        <v>6.0526999999999997</v>
      </c>
      <c r="F59" s="20">
        <f t="shared" si="1"/>
        <v>0.23736078431372548</v>
      </c>
      <c r="G59" s="6">
        <v>1.2611000000000001</v>
      </c>
      <c r="H59" s="21">
        <f t="shared" si="2"/>
        <v>0.18821725819818053</v>
      </c>
    </row>
    <row r="60" spans="1:8" x14ac:dyDescent="0.45">
      <c r="A60" s="6">
        <v>1401</v>
      </c>
      <c r="B60" s="12" t="s">
        <v>14</v>
      </c>
      <c r="C60" s="71">
        <f t="shared" si="0"/>
        <v>44666</v>
      </c>
      <c r="D60" s="7">
        <v>44666</v>
      </c>
      <c r="E60" s="6">
        <v>6.0681000000000003</v>
      </c>
      <c r="F60" s="20">
        <f t="shared" si="1"/>
        <v>0.23796470588235294</v>
      </c>
      <c r="G60" s="6">
        <v>1.2611000000000001</v>
      </c>
      <c r="H60" s="21">
        <f t="shared" si="2"/>
        <v>0.18869614295642925</v>
      </c>
    </row>
    <row r="61" spans="1:8" x14ac:dyDescent="0.45">
      <c r="A61" s="6">
        <v>1401</v>
      </c>
      <c r="B61" s="12" t="s">
        <v>14</v>
      </c>
      <c r="C61" s="71">
        <f t="shared" si="0"/>
        <v>44665</v>
      </c>
      <c r="D61" s="7">
        <v>44665</v>
      </c>
      <c r="E61" s="6">
        <v>6.1012000000000004</v>
      </c>
      <c r="F61" s="20">
        <f t="shared" si="1"/>
        <v>0.23926274509803924</v>
      </c>
      <c r="G61" s="6">
        <v>1.2598</v>
      </c>
      <c r="H61" s="21">
        <f t="shared" si="2"/>
        <v>0.18992121376253313</v>
      </c>
    </row>
    <row r="62" spans="1:8" x14ac:dyDescent="0.45">
      <c r="A62" s="6">
        <v>1401</v>
      </c>
      <c r="B62" s="12" t="s">
        <v>14</v>
      </c>
      <c r="C62" s="71">
        <f t="shared" si="0"/>
        <v>44664</v>
      </c>
      <c r="D62" s="7">
        <v>44664</v>
      </c>
      <c r="E62" s="6">
        <v>5.9294000000000002</v>
      </c>
      <c r="F62" s="20">
        <f t="shared" si="1"/>
        <v>0.23252549019607843</v>
      </c>
      <c r="G62" s="6">
        <v>1.2565999999999999</v>
      </c>
      <c r="H62" s="21">
        <f t="shared" si="2"/>
        <v>0.18504336319917114</v>
      </c>
    </row>
    <row r="63" spans="1:8" x14ac:dyDescent="0.45">
      <c r="A63" s="6">
        <v>1401</v>
      </c>
      <c r="B63" s="12" t="s">
        <v>14</v>
      </c>
      <c r="C63" s="71">
        <f t="shared" si="0"/>
        <v>44663</v>
      </c>
      <c r="D63" s="7">
        <v>44663</v>
      </c>
      <c r="E63" s="6">
        <v>5.6163999999999996</v>
      </c>
      <c r="F63" s="20">
        <f t="shared" si="1"/>
        <v>0.22025098039215685</v>
      </c>
      <c r="G63" s="6">
        <v>1.2643</v>
      </c>
      <c r="H63" s="21">
        <f t="shared" si="2"/>
        <v>0.1742078465492026</v>
      </c>
    </row>
    <row r="64" spans="1:8" x14ac:dyDescent="0.45">
      <c r="A64" s="6">
        <v>1401</v>
      </c>
      <c r="B64" s="12" t="s">
        <v>14</v>
      </c>
      <c r="C64" s="71">
        <f t="shared" si="0"/>
        <v>44662</v>
      </c>
      <c r="D64" s="7">
        <v>44662</v>
      </c>
      <c r="E64" s="6">
        <v>5.5064000000000002</v>
      </c>
      <c r="F64" s="20">
        <f t="shared" si="1"/>
        <v>0.21593725490196078</v>
      </c>
      <c r="G64" s="6">
        <v>1.2630999999999999</v>
      </c>
      <c r="H64" s="21">
        <f t="shared" si="2"/>
        <v>0.17095816237982803</v>
      </c>
    </row>
    <row r="65" spans="1:8" x14ac:dyDescent="0.45">
      <c r="A65" s="6">
        <v>1401</v>
      </c>
      <c r="B65" s="12" t="s">
        <v>14</v>
      </c>
      <c r="C65" s="71">
        <f t="shared" si="0"/>
        <v>44661</v>
      </c>
      <c r="D65" s="7">
        <v>44661</v>
      </c>
      <c r="E65" s="6">
        <v>5.3795000000000002</v>
      </c>
      <c r="F65" s="20">
        <f t="shared" si="1"/>
        <v>0.2109607843137255</v>
      </c>
      <c r="G65" s="6">
        <v>1.2567999999999999</v>
      </c>
      <c r="H65" s="21">
        <f t="shared" si="2"/>
        <v>0.16785549356598148</v>
      </c>
    </row>
    <row r="66" spans="1:8" x14ac:dyDescent="0.45">
      <c r="A66" s="6">
        <v>1401</v>
      </c>
      <c r="B66" s="12" t="s">
        <v>14</v>
      </c>
      <c r="C66" s="71">
        <f t="shared" si="0"/>
        <v>44660</v>
      </c>
      <c r="D66" s="7">
        <v>44660</v>
      </c>
      <c r="E66" s="6">
        <v>5.3440000000000003</v>
      </c>
      <c r="F66" s="20">
        <f t="shared" si="1"/>
        <v>0.2095686274509804</v>
      </c>
      <c r="G66" s="6">
        <v>1.2567999999999999</v>
      </c>
      <c r="H66" s="21">
        <f t="shared" si="2"/>
        <v>0.16674779396163306</v>
      </c>
    </row>
    <row r="67" spans="1:8" x14ac:dyDescent="0.45">
      <c r="A67" s="6">
        <v>1401</v>
      </c>
      <c r="B67" s="12" t="s">
        <v>14</v>
      </c>
      <c r="C67" s="71">
        <f t="shared" ref="C67:C130" si="3">D67</f>
        <v>44659</v>
      </c>
      <c r="D67" s="7">
        <v>44659</v>
      </c>
      <c r="E67" s="6">
        <v>5.3532999999999999</v>
      </c>
      <c r="F67" s="20">
        <f t="shared" ref="F67:F130" si="4">E67/25.5</f>
        <v>0.20993333333333333</v>
      </c>
      <c r="G67" s="6">
        <v>1.2567999999999999</v>
      </c>
      <c r="H67" s="21">
        <f t="shared" ref="H67:H130" si="5">F67/G67</f>
        <v>0.16703798005516657</v>
      </c>
    </row>
    <row r="68" spans="1:8" x14ac:dyDescent="0.45">
      <c r="A68" s="6">
        <v>1401</v>
      </c>
      <c r="B68" s="12" t="s">
        <v>14</v>
      </c>
      <c r="C68" s="71">
        <f t="shared" si="3"/>
        <v>44658</v>
      </c>
      <c r="D68" s="7">
        <v>44658</v>
      </c>
      <c r="E68" s="6">
        <v>5.319</v>
      </c>
      <c r="F68" s="20">
        <f t="shared" si="4"/>
        <v>0.20858823529411766</v>
      </c>
      <c r="G68" s="6">
        <v>1.2588999999999999</v>
      </c>
      <c r="H68" s="21">
        <f t="shared" si="5"/>
        <v>0.16569086924626075</v>
      </c>
    </row>
    <row r="69" spans="1:8" x14ac:dyDescent="0.45">
      <c r="A69" s="6">
        <v>1401</v>
      </c>
      <c r="B69" s="12" t="s">
        <v>14</v>
      </c>
      <c r="C69" s="71">
        <f t="shared" si="3"/>
        <v>44657</v>
      </c>
      <c r="D69" s="7">
        <v>44657</v>
      </c>
      <c r="E69" s="6">
        <v>5.2511000000000001</v>
      </c>
      <c r="F69" s="20">
        <f t="shared" si="4"/>
        <v>0.20592549019607845</v>
      </c>
      <c r="G69" s="6">
        <v>1.2542</v>
      </c>
      <c r="H69" s="21">
        <f t="shared" si="5"/>
        <v>0.16418871806416716</v>
      </c>
    </row>
    <row r="70" spans="1:8" x14ac:dyDescent="0.45">
      <c r="A70" s="6">
        <v>1401</v>
      </c>
      <c r="B70" s="12" t="s">
        <v>14</v>
      </c>
      <c r="C70" s="71">
        <f t="shared" si="3"/>
        <v>44656</v>
      </c>
      <c r="D70" s="7">
        <v>44656</v>
      </c>
      <c r="E70" s="6">
        <v>5.1565000000000003</v>
      </c>
      <c r="F70" s="20">
        <f t="shared" si="4"/>
        <v>0.20221568627450981</v>
      </c>
      <c r="G70" s="6">
        <v>1.2484999999999999</v>
      </c>
      <c r="H70" s="21">
        <f t="shared" si="5"/>
        <v>0.16196690931078078</v>
      </c>
    </row>
    <row r="71" spans="1:8" x14ac:dyDescent="0.45">
      <c r="A71" s="6">
        <v>1401</v>
      </c>
      <c r="B71" s="12" t="s">
        <v>14</v>
      </c>
      <c r="C71" s="71">
        <f t="shared" si="3"/>
        <v>44655</v>
      </c>
      <c r="D71" s="7">
        <v>44655</v>
      </c>
      <c r="E71" s="6">
        <v>5.0308999999999999</v>
      </c>
      <c r="F71" s="20">
        <f t="shared" si="4"/>
        <v>0.19729019607843137</v>
      </c>
      <c r="G71" s="6">
        <v>1.2485999999999999</v>
      </c>
      <c r="H71" s="21">
        <f t="shared" si="5"/>
        <v>0.15800912708508039</v>
      </c>
    </row>
    <row r="72" spans="1:8" x14ac:dyDescent="0.45">
      <c r="A72" s="6">
        <v>1401</v>
      </c>
      <c r="B72" s="12" t="s">
        <v>14</v>
      </c>
      <c r="C72" s="71">
        <f t="shared" si="3"/>
        <v>44654</v>
      </c>
      <c r="D72" s="7">
        <v>44654</v>
      </c>
      <c r="E72" s="6">
        <v>5.0242000000000004</v>
      </c>
      <c r="F72" s="20">
        <f t="shared" si="4"/>
        <v>0.19702745098039218</v>
      </c>
      <c r="G72" s="6">
        <v>1.2518</v>
      </c>
      <c r="H72" s="21">
        <f t="shared" si="5"/>
        <v>0.15739531153570233</v>
      </c>
    </row>
    <row r="73" spans="1:8" x14ac:dyDescent="0.45">
      <c r="A73" s="6">
        <v>1401</v>
      </c>
      <c r="B73" s="12" t="s">
        <v>14</v>
      </c>
      <c r="C73" s="71">
        <f t="shared" si="3"/>
        <v>44653</v>
      </c>
      <c r="D73" s="7">
        <v>44653</v>
      </c>
      <c r="E73" s="6">
        <v>5.0124000000000004</v>
      </c>
      <c r="F73" s="20">
        <f t="shared" si="4"/>
        <v>0.19656470588235295</v>
      </c>
      <c r="G73" s="6">
        <v>1.2518</v>
      </c>
      <c r="H73" s="21">
        <f t="shared" si="5"/>
        <v>0.15702564777308911</v>
      </c>
    </row>
    <row r="74" spans="1:8" x14ac:dyDescent="0.45">
      <c r="A74" s="6">
        <v>1401</v>
      </c>
      <c r="B74" s="12" t="s">
        <v>14</v>
      </c>
      <c r="C74" s="71">
        <f t="shared" si="3"/>
        <v>44652</v>
      </c>
      <c r="D74" s="7">
        <v>44652</v>
      </c>
      <c r="E74" s="6">
        <v>5.0293999999999999</v>
      </c>
      <c r="F74" s="20">
        <f t="shared" si="4"/>
        <v>0.1972313725490196</v>
      </c>
      <c r="G74" s="6">
        <v>1.2518</v>
      </c>
      <c r="H74" s="21">
        <f t="shared" si="5"/>
        <v>0.1575582142107522</v>
      </c>
    </row>
    <row r="75" spans="1:8" x14ac:dyDescent="0.45">
      <c r="A75" s="6">
        <v>1401</v>
      </c>
      <c r="B75" s="12" t="s">
        <v>14</v>
      </c>
      <c r="C75" s="71">
        <f t="shared" si="3"/>
        <v>44651</v>
      </c>
      <c r="D75" s="7">
        <v>44651</v>
      </c>
      <c r="E75" s="6">
        <v>4.7389999999999999</v>
      </c>
      <c r="F75" s="20">
        <f t="shared" si="4"/>
        <v>0.18584313725490195</v>
      </c>
      <c r="G75" s="6">
        <v>1.2499</v>
      </c>
      <c r="H75" s="21">
        <f t="shared" si="5"/>
        <v>0.14868640471629888</v>
      </c>
    </row>
    <row r="76" spans="1:8" x14ac:dyDescent="0.45">
      <c r="A76" s="6">
        <v>1401</v>
      </c>
      <c r="B76" s="12" t="s">
        <v>14</v>
      </c>
      <c r="C76" s="71">
        <f t="shared" si="3"/>
        <v>44650</v>
      </c>
      <c r="D76" s="7">
        <v>44650</v>
      </c>
      <c r="E76" s="6">
        <v>4.6822999999999997</v>
      </c>
      <c r="F76" s="20">
        <f t="shared" si="4"/>
        <v>0.18361960784313724</v>
      </c>
      <c r="G76" s="6">
        <v>1.248</v>
      </c>
      <c r="H76" s="21">
        <f t="shared" si="5"/>
        <v>0.14713109602815486</v>
      </c>
    </row>
    <row r="77" spans="1:8" x14ac:dyDescent="0.45">
      <c r="A77" s="6">
        <v>1401</v>
      </c>
      <c r="B77" s="12" t="s">
        <v>14</v>
      </c>
      <c r="C77" s="71">
        <f t="shared" si="3"/>
        <v>44649</v>
      </c>
      <c r="D77" s="7">
        <v>44649</v>
      </c>
      <c r="E77" s="6">
        <v>4.6406999999999998</v>
      </c>
      <c r="F77" s="20">
        <f t="shared" si="4"/>
        <v>0.18198823529411765</v>
      </c>
      <c r="G77" s="6">
        <v>1.2502</v>
      </c>
      <c r="H77" s="21">
        <f t="shared" si="5"/>
        <v>0.14556729746769928</v>
      </c>
    </row>
    <row r="78" spans="1:8" x14ac:dyDescent="0.45">
      <c r="A78" s="6">
        <v>1401</v>
      </c>
      <c r="B78" s="12" t="s">
        <v>14</v>
      </c>
      <c r="C78" s="71">
        <f t="shared" si="3"/>
        <v>44648</v>
      </c>
      <c r="D78" s="7">
        <v>44648</v>
      </c>
      <c r="E78" s="6">
        <v>4.6844999999999999</v>
      </c>
      <c r="F78" s="20">
        <f t="shared" si="4"/>
        <v>0.18370588235294116</v>
      </c>
      <c r="G78" s="6">
        <v>1.2519</v>
      </c>
      <c r="H78" s="21">
        <f t="shared" si="5"/>
        <v>0.14674165856133969</v>
      </c>
    </row>
    <row r="79" spans="1:8" x14ac:dyDescent="0.45">
      <c r="A79" s="6">
        <v>1401</v>
      </c>
      <c r="B79" s="12" t="s">
        <v>14</v>
      </c>
      <c r="C79" s="71">
        <f t="shared" si="3"/>
        <v>44647</v>
      </c>
      <c r="D79" s="7">
        <v>44647</v>
      </c>
      <c r="E79" s="6">
        <v>4.7667000000000002</v>
      </c>
      <c r="F79" s="20">
        <f t="shared" si="4"/>
        <v>0.1869294117647059</v>
      </c>
      <c r="G79" s="6">
        <v>1.2473000000000001</v>
      </c>
      <c r="H79" s="21">
        <f t="shared" si="5"/>
        <v>0.14986724265590146</v>
      </c>
    </row>
    <row r="80" spans="1:8" x14ac:dyDescent="0.45">
      <c r="A80" s="6">
        <v>1401</v>
      </c>
      <c r="B80" s="12" t="s">
        <v>14</v>
      </c>
      <c r="C80" s="71">
        <f t="shared" si="3"/>
        <v>44646</v>
      </c>
      <c r="D80" s="7">
        <v>44646</v>
      </c>
      <c r="E80" s="6">
        <v>4.7691999999999997</v>
      </c>
      <c r="F80" s="20">
        <f t="shared" si="4"/>
        <v>0.18702745098039214</v>
      </c>
      <c r="G80" s="6">
        <v>1.2473000000000001</v>
      </c>
      <c r="H80" s="21">
        <f t="shared" si="5"/>
        <v>0.14994584380693668</v>
      </c>
    </row>
    <row r="81" spans="1:8" x14ac:dyDescent="0.45">
      <c r="A81" s="6">
        <v>1401</v>
      </c>
      <c r="B81" s="12" t="s">
        <v>14</v>
      </c>
      <c r="C81" s="71">
        <f t="shared" si="3"/>
        <v>44645</v>
      </c>
      <c r="D81" s="7">
        <v>44645</v>
      </c>
      <c r="E81" s="6">
        <v>4.7435999999999998</v>
      </c>
      <c r="F81" s="20">
        <f t="shared" si="4"/>
        <v>0.1860235294117647</v>
      </c>
      <c r="G81" s="6">
        <v>1.2473000000000001</v>
      </c>
      <c r="H81" s="21">
        <f t="shared" si="5"/>
        <v>0.14914096802033566</v>
      </c>
    </row>
    <row r="82" spans="1:8" x14ac:dyDescent="0.45">
      <c r="A82" s="6">
        <v>1401</v>
      </c>
      <c r="B82" s="12" t="s">
        <v>14</v>
      </c>
      <c r="C82" s="71">
        <f t="shared" si="3"/>
        <v>44644</v>
      </c>
      <c r="D82" s="7">
        <v>44644</v>
      </c>
      <c r="E82" s="6">
        <v>4.6174999999999997</v>
      </c>
      <c r="F82" s="20">
        <f t="shared" si="4"/>
        <v>0.181078431372549</v>
      </c>
      <c r="G82" s="6">
        <v>1.2525999999999999</v>
      </c>
      <c r="H82" s="21">
        <f t="shared" si="5"/>
        <v>0.14456205602151445</v>
      </c>
    </row>
    <row r="83" spans="1:8" x14ac:dyDescent="0.45">
      <c r="A83" s="6">
        <v>1401</v>
      </c>
      <c r="B83" s="12" t="s">
        <v>14</v>
      </c>
      <c r="C83" s="71">
        <f t="shared" si="3"/>
        <v>44643</v>
      </c>
      <c r="D83" s="7">
        <v>44643</v>
      </c>
      <c r="E83" s="6">
        <v>4.5198999999999998</v>
      </c>
      <c r="F83" s="20">
        <f t="shared" si="4"/>
        <v>0.17725098039215686</v>
      </c>
      <c r="G83" s="6">
        <v>1.2559</v>
      </c>
      <c r="H83" s="21">
        <f t="shared" si="5"/>
        <v>0.14113462886548042</v>
      </c>
    </row>
    <row r="84" spans="1:8" x14ac:dyDescent="0.45">
      <c r="A84" s="6">
        <v>1401</v>
      </c>
      <c r="B84" s="12" t="s">
        <v>14</v>
      </c>
      <c r="C84" s="71">
        <f t="shared" si="3"/>
        <v>44642</v>
      </c>
      <c r="D84" s="7">
        <v>44642</v>
      </c>
      <c r="E84" s="6">
        <v>4.5095999999999998</v>
      </c>
      <c r="F84" s="20">
        <f t="shared" si="4"/>
        <v>0.17684705882352941</v>
      </c>
      <c r="G84" s="6">
        <v>1.2567999999999999</v>
      </c>
      <c r="H84" s="21">
        <f t="shared" si="5"/>
        <v>0.14071217283858165</v>
      </c>
    </row>
    <row r="85" spans="1:8" x14ac:dyDescent="0.45">
      <c r="A85" s="6">
        <v>1401</v>
      </c>
      <c r="B85" s="12" t="s">
        <v>14</v>
      </c>
      <c r="C85" s="71">
        <f t="shared" si="3"/>
        <v>44641</v>
      </c>
      <c r="D85" s="7">
        <v>44641</v>
      </c>
      <c r="E85" s="6">
        <v>4.4854000000000003</v>
      </c>
      <c r="F85" s="20">
        <f t="shared" si="4"/>
        <v>0.17589803921568628</v>
      </c>
      <c r="G85" s="6">
        <v>1.2592000000000001</v>
      </c>
      <c r="H85" s="21">
        <f t="shared" si="5"/>
        <v>0.13969031068590079</v>
      </c>
    </row>
    <row r="86" spans="1:8" x14ac:dyDescent="0.45">
      <c r="A86" s="6">
        <v>1400</v>
      </c>
      <c r="B86" s="6" t="s">
        <v>15</v>
      </c>
      <c r="C86" s="71">
        <f t="shared" si="3"/>
        <v>44640</v>
      </c>
      <c r="D86" s="7">
        <v>44640</v>
      </c>
      <c r="E86" s="6">
        <v>4.4634</v>
      </c>
      <c r="F86" s="20">
        <f t="shared" si="4"/>
        <v>0.17503529411764707</v>
      </c>
      <c r="G86" s="6">
        <v>1.2602</v>
      </c>
      <c r="H86" s="21">
        <f t="shared" si="5"/>
        <v>0.13889485329126097</v>
      </c>
    </row>
    <row r="87" spans="1:8" x14ac:dyDescent="0.45">
      <c r="A87" s="6">
        <v>1400</v>
      </c>
      <c r="B87" s="6" t="s">
        <v>15</v>
      </c>
      <c r="C87" s="71">
        <f t="shared" si="3"/>
        <v>44639</v>
      </c>
      <c r="D87" s="7">
        <v>44639</v>
      </c>
      <c r="E87" s="6">
        <v>4.4591000000000003</v>
      </c>
      <c r="F87" s="20">
        <f t="shared" si="4"/>
        <v>0.17486666666666667</v>
      </c>
      <c r="G87" s="6">
        <v>1.2602</v>
      </c>
      <c r="H87" s="21">
        <f t="shared" si="5"/>
        <v>0.1387610432206528</v>
      </c>
    </row>
    <row r="88" spans="1:8" x14ac:dyDescent="0.45">
      <c r="A88" s="6">
        <v>1400</v>
      </c>
      <c r="B88" s="6" t="s">
        <v>15</v>
      </c>
      <c r="C88" s="71">
        <f t="shared" si="3"/>
        <v>44638</v>
      </c>
      <c r="D88" s="7">
        <v>44638</v>
      </c>
      <c r="E88" s="6">
        <v>4.4542000000000002</v>
      </c>
      <c r="F88" s="20">
        <f t="shared" si="4"/>
        <v>0.17467450980392157</v>
      </c>
      <c r="G88" s="6">
        <v>1.2602</v>
      </c>
      <c r="H88" s="21">
        <f t="shared" si="5"/>
        <v>0.13860856197740165</v>
      </c>
    </row>
    <row r="89" spans="1:8" x14ac:dyDescent="0.45">
      <c r="A89" s="6">
        <v>1400</v>
      </c>
      <c r="B89" s="6" t="s">
        <v>15</v>
      </c>
      <c r="C89" s="71">
        <f t="shared" si="3"/>
        <v>44637</v>
      </c>
      <c r="D89" s="7">
        <v>44637</v>
      </c>
      <c r="E89" s="6">
        <v>4.4378000000000002</v>
      </c>
      <c r="F89" s="20">
        <f t="shared" si="4"/>
        <v>0.17403137254901963</v>
      </c>
      <c r="G89" s="6">
        <v>1.2625</v>
      </c>
      <c r="H89" s="21">
        <f t="shared" si="5"/>
        <v>0.13784663172199574</v>
      </c>
    </row>
    <row r="90" spans="1:8" x14ac:dyDescent="0.45">
      <c r="A90" s="6">
        <v>1400</v>
      </c>
      <c r="B90" s="6" t="s">
        <v>15</v>
      </c>
      <c r="C90" s="71">
        <f t="shared" si="3"/>
        <v>44636</v>
      </c>
      <c r="D90" s="7">
        <v>44636</v>
      </c>
      <c r="E90" s="6">
        <v>4.4222000000000001</v>
      </c>
      <c r="F90" s="20">
        <f t="shared" si="4"/>
        <v>0.17341960784313726</v>
      </c>
      <c r="G90" s="6">
        <v>1.2676000000000001</v>
      </c>
      <c r="H90" s="21">
        <f t="shared" si="5"/>
        <v>0.13680940978474065</v>
      </c>
    </row>
    <row r="91" spans="1:8" x14ac:dyDescent="0.45">
      <c r="A91" s="6">
        <v>1400</v>
      </c>
      <c r="B91" s="6" t="s">
        <v>15</v>
      </c>
      <c r="C91" s="71">
        <f t="shared" si="3"/>
        <v>44635</v>
      </c>
      <c r="D91" s="7">
        <v>44635</v>
      </c>
      <c r="E91" s="6">
        <v>4.4318</v>
      </c>
      <c r="F91" s="20">
        <f t="shared" si="4"/>
        <v>0.17379607843137254</v>
      </c>
      <c r="G91" s="6">
        <v>1.2763</v>
      </c>
      <c r="H91" s="21">
        <f t="shared" si="5"/>
        <v>0.13617180790674022</v>
      </c>
    </row>
    <row r="92" spans="1:8" x14ac:dyDescent="0.45">
      <c r="A92" s="6">
        <v>1400</v>
      </c>
      <c r="B92" s="6" t="s">
        <v>15</v>
      </c>
      <c r="C92" s="71">
        <f t="shared" si="3"/>
        <v>44634</v>
      </c>
      <c r="D92" s="7">
        <v>44634</v>
      </c>
      <c r="E92" s="6">
        <v>4.4656000000000002</v>
      </c>
      <c r="F92" s="20">
        <f t="shared" si="4"/>
        <v>0.17512156862745099</v>
      </c>
      <c r="G92" s="6">
        <v>1.2822</v>
      </c>
      <c r="H92" s="21">
        <f t="shared" si="5"/>
        <v>0.13657898036768912</v>
      </c>
    </row>
    <row r="93" spans="1:8" x14ac:dyDescent="0.45">
      <c r="A93" s="6">
        <v>1400</v>
      </c>
      <c r="B93" s="6" t="s">
        <v>15</v>
      </c>
      <c r="C93" s="71">
        <f t="shared" si="3"/>
        <v>44633</v>
      </c>
      <c r="D93" s="7">
        <v>44633</v>
      </c>
      <c r="E93" s="6">
        <v>4.5172999999999996</v>
      </c>
      <c r="F93" s="20">
        <f t="shared" si="4"/>
        <v>0.17714901960784313</v>
      </c>
      <c r="G93" s="6">
        <v>1.2743</v>
      </c>
      <c r="H93" s="21">
        <f t="shared" si="5"/>
        <v>0.13901673044639656</v>
      </c>
    </row>
    <row r="94" spans="1:8" x14ac:dyDescent="0.45">
      <c r="A94" s="6">
        <v>1400</v>
      </c>
      <c r="B94" s="6" t="s">
        <v>15</v>
      </c>
      <c r="C94" s="71">
        <f t="shared" si="3"/>
        <v>44632</v>
      </c>
      <c r="D94" s="7">
        <v>44632</v>
      </c>
      <c r="E94" s="6">
        <v>4.5119999999999996</v>
      </c>
      <c r="F94" s="20">
        <f t="shared" si="4"/>
        <v>0.17694117647058821</v>
      </c>
      <c r="G94" s="6">
        <v>1.2743</v>
      </c>
      <c r="H94" s="21">
        <f t="shared" si="5"/>
        <v>0.13885362667392939</v>
      </c>
    </row>
    <row r="95" spans="1:8" x14ac:dyDescent="0.45">
      <c r="A95" s="6">
        <v>1400</v>
      </c>
      <c r="B95" s="6" t="s">
        <v>15</v>
      </c>
      <c r="C95" s="71">
        <f t="shared" si="3"/>
        <v>44631</v>
      </c>
      <c r="D95" s="7">
        <v>44631</v>
      </c>
      <c r="E95" s="6">
        <v>4.5350999999999999</v>
      </c>
      <c r="F95" s="20">
        <f t="shared" si="4"/>
        <v>0.17784705882352941</v>
      </c>
      <c r="G95" s="6">
        <v>1.2743</v>
      </c>
      <c r="H95" s="21">
        <f t="shared" si="5"/>
        <v>0.13956451292751268</v>
      </c>
    </row>
    <row r="96" spans="1:8" x14ac:dyDescent="0.45">
      <c r="A96" s="6">
        <v>1400</v>
      </c>
      <c r="B96" s="6" t="s">
        <v>15</v>
      </c>
      <c r="C96" s="71">
        <f t="shared" si="3"/>
        <v>44630</v>
      </c>
      <c r="D96" s="7">
        <v>44630</v>
      </c>
      <c r="E96" s="6">
        <v>4.5244</v>
      </c>
      <c r="F96" s="20">
        <f t="shared" si="4"/>
        <v>0.17742745098039214</v>
      </c>
      <c r="G96" s="6">
        <v>1.2766999999999999</v>
      </c>
      <c r="H96" s="21">
        <f t="shared" si="5"/>
        <v>0.13897348709986071</v>
      </c>
    </row>
    <row r="97" spans="1:8" x14ac:dyDescent="0.45">
      <c r="A97" s="6">
        <v>1400</v>
      </c>
      <c r="B97" s="6" t="s">
        <v>15</v>
      </c>
      <c r="C97" s="71">
        <f t="shared" si="3"/>
        <v>44629</v>
      </c>
      <c r="D97" s="7">
        <v>44629</v>
      </c>
      <c r="E97" s="6">
        <v>4.5776000000000003</v>
      </c>
      <c r="F97" s="20">
        <f t="shared" si="4"/>
        <v>0.17951372549019609</v>
      </c>
      <c r="G97" s="6">
        <v>1.2804</v>
      </c>
      <c r="H97" s="21">
        <f t="shared" si="5"/>
        <v>0.14020128513761018</v>
      </c>
    </row>
    <row r="98" spans="1:8" x14ac:dyDescent="0.45">
      <c r="A98" s="6">
        <v>1400</v>
      </c>
      <c r="B98" s="6" t="s">
        <v>15</v>
      </c>
      <c r="C98" s="71">
        <f t="shared" si="3"/>
        <v>44628</v>
      </c>
      <c r="D98" s="7">
        <v>44628</v>
      </c>
      <c r="E98" s="6">
        <v>4.6462000000000003</v>
      </c>
      <c r="F98" s="20">
        <f t="shared" si="4"/>
        <v>0.18220392156862747</v>
      </c>
      <c r="G98" s="6">
        <v>1.288</v>
      </c>
      <c r="H98" s="21">
        <f t="shared" si="5"/>
        <v>0.14146267202533189</v>
      </c>
    </row>
    <row r="99" spans="1:8" x14ac:dyDescent="0.45">
      <c r="A99" s="6">
        <v>1400</v>
      </c>
      <c r="B99" s="6" t="s">
        <v>15</v>
      </c>
      <c r="C99" s="71">
        <f t="shared" si="3"/>
        <v>44627</v>
      </c>
      <c r="D99" s="7">
        <v>44627</v>
      </c>
      <c r="E99" s="6">
        <v>4.5514999999999999</v>
      </c>
      <c r="F99" s="20">
        <f t="shared" si="4"/>
        <v>0.17849019607843136</v>
      </c>
      <c r="G99" s="6">
        <v>1.2818000000000001</v>
      </c>
      <c r="H99" s="21">
        <f t="shared" si="5"/>
        <v>0.13924964587176733</v>
      </c>
    </row>
    <row r="100" spans="1:8" x14ac:dyDescent="0.45">
      <c r="A100" s="6">
        <v>1400</v>
      </c>
      <c r="B100" s="6" t="s">
        <v>15</v>
      </c>
      <c r="C100" s="71">
        <f t="shared" si="3"/>
        <v>44626</v>
      </c>
      <c r="D100" s="7">
        <v>44626</v>
      </c>
      <c r="E100" s="6">
        <v>4.5704000000000002</v>
      </c>
      <c r="F100" s="20">
        <f t="shared" si="4"/>
        <v>0.17923137254901961</v>
      </c>
      <c r="G100" s="6">
        <v>1.2729999999999999</v>
      </c>
      <c r="H100" s="21">
        <f t="shared" si="5"/>
        <v>0.14079447961431235</v>
      </c>
    </row>
    <row r="101" spans="1:8" x14ac:dyDescent="0.45">
      <c r="A101" s="6">
        <v>1400</v>
      </c>
      <c r="B101" s="6" t="s">
        <v>15</v>
      </c>
      <c r="C101" s="71">
        <f t="shared" si="3"/>
        <v>44625</v>
      </c>
      <c r="D101" s="7">
        <v>44625</v>
      </c>
      <c r="E101" s="6">
        <v>4.5957999999999997</v>
      </c>
      <c r="F101" s="20">
        <f t="shared" si="4"/>
        <v>0.18022745098039214</v>
      </c>
      <c r="G101" s="6">
        <v>1.2729999999999999</v>
      </c>
      <c r="H101" s="21">
        <f t="shared" si="5"/>
        <v>0.14157694499638032</v>
      </c>
    </row>
    <row r="102" spans="1:8" x14ac:dyDescent="0.45">
      <c r="A102" s="6">
        <v>1400</v>
      </c>
      <c r="B102" s="6" t="s">
        <v>15</v>
      </c>
      <c r="C102" s="71">
        <f t="shared" si="3"/>
        <v>44624</v>
      </c>
      <c r="D102" s="7">
        <v>44624</v>
      </c>
      <c r="E102" s="6">
        <v>4.5959000000000003</v>
      </c>
      <c r="F102" s="20">
        <f t="shared" si="4"/>
        <v>0.18023137254901961</v>
      </c>
      <c r="G102" s="6">
        <v>1.2729999999999999</v>
      </c>
      <c r="H102" s="21">
        <f t="shared" si="5"/>
        <v>0.14158002556875068</v>
      </c>
    </row>
    <row r="103" spans="1:8" x14ac:dyDescent="0.45">
      <c r="A103" s="6">
        <v>1400</v>
      </c>
      <c r="B103" s="6" t="s">
        <v>15</v>
      </c>
      <c r="C103" s="71">
        <f t="shared" si="3"/>
        <v>44623</v>
      </c>
      <c r="D103" s="7">
        <v>44623</v>
      </c>
      <c r="E103" s="6">
        <v>4.5579999999999998</v>
      </c>
      <c r="F103" s="20">
        <f t="shared" si="4"/>
        <v>0.17874509803921568</v>
      </c>
      <c r="G103" s="6">
        <v>1.268</v>
      </c>
      <c r="H103" s="21">
        <f t="shared" si="5"/>
        <v>0.14096616564606915</v>
      </c>
    </row>
    <row r="104" spans="1:8" x14ac:dyDescent="0.45">
      <c r="A104" s="6">
        <v>1400</v>
      </c>
      <c r="B104" s="6" t="s">
        <v>15</v>
      </c>
      <c r="C104" s="71">
        <f t="shared" si="3"/>
        <v>44622</v>
      </c>
      <c r="D104" s="7">
        <v>44622</v>
      </c>
      <c r="E104" s="6">
        <v>4.5067000000000004</v>
      </c>
      <c r="F104" s="20">
        <f t="shared" si="4"/>
        <v>0.17673333333333335</v>
      </c>
      <c r="G104" s="6">
        <v>1.2627999999999999</v>
      </c>
      <c r="H104" s="21">
        <f t="shared" si="5"/>
        <v>0.1399535423925668</v>
      </c>
    </row>
    <row r="105" spans="1:8" x14ac:dyDescent="0.45">
      <c r="A105" s="6">
        <v>1400</v>
      </c>
      <c r="B105" s="6" t="s">
        <v>15</v>
      </c>
      <c r="C105" s="71">
        <f t="shared" si="3"/>
        <v>44621</v>
      </c>
      <c r="D105" s="7">
        <v>44621</v>
      </c>
      <c r="E105" s="6">
        <v>4.4286000000000003</v>
      </c>
      <c r="F105" s="20">
        <f t="shared" si="4"/>
        <v>0.17367058823529413</v>
      </c>
      <c r="G105" s="6">
        <v>1.274</v>
      </c>
      <c r="H105" s="21">
        <f t="shared" si="5"/>
        <v>0.13631914304183212</v>
      </c>
    </row>
    <row r="106" spans="1:8" x14ac:dyDescent="0.45">
      <c r="A106" s="6">
        <v>1400</v>
      </c>
      <c r="B106" s="6" t="s">
        <v>15</v>
      </c>
      <c r="C106" s="71">
        <f t="shared" si="3"/>
        <v>44620</v>
      </c>
      <c r="D106" s="7">
        <v>44620</v>
      </c>
      <c r="E106" s="6">
        <v>4.5609000000000002</v>
      </c>
      <c r="F106" s="20">
        <f t="shared" si="4"/>
        <v>0.17885882352941176</v>
      </c>
      <c r="G106" s="6">
        <v>1.2675000000000001</v>
      </c>
      <c r="H106" s="21">
        <f t="shared" si="5"/>
        <v>0.14111149785357929</v>
      </c>
    </row>
    <row r="107" spans="1:8" x14ac:dyDescent="0.45">
      <c r="A107" s="6">
        <v>1400</v>
      </c>
      <c r="B107" s="6" t="s">
        <v>15</v>
      </c>
      <c r="C107" s="71">
        <f t="shared" si="3"/>
        <v>44619</v>
      </c>
      <c r="D107" s="7">
        <v>44619</v>
      </c>
      <c r="E107" s="6">
        <v>4.5888</v>
      </c>
      <c r="F107" s="20">
        <f t="shared" si="4"/>
        <v>0.17995294117647059</v>
      </c>
      <c r="G107" s="6">
        <v>1.2705</v>
      </c>
      <c r="H107" s="21">
        <f t="shared" si="5"/>
        <v>0.14163946570363684</v>
      </c>
    </row>
    <row r="108" spans="1:8" x14ac:dyDescent="0.45">
      <c r="A108" s="6">
        <v>1400</v>
      </c>
      <c r="B108" s="6" t="s">
        <v>15</v>
      </c>
      <c r="C108" s="71">
        <f t="shared" si="3"/>
        <v>44618</v>
      </c>
      <c r="D108" s="7">
        <v>44618</v>
      </c>
      <c r="E108" s="6">
        <v>4.5715000000000003</v>
      </c>
      <c r="F108" s="20">
        <f t="shared" si="4"/>
        <v>0.17927450980392159</v>
      </c>
      <c r="G108" s="6">
        <v>1.2705</v>
      </c>
      <c r="H108" s="21">
        <f t="shared" si="5"/>
        <v>0.14110547800387374</v>
      </c>
    </row>
    <row r="109" spans="1:8" x14ac:dyDescent="0.45">
      <c r="A109" s="6">
        <v>1400</v>
      </c>
      <c r="B109" s="6" t="s">
        <v>15</v>
      </c>
      <c r="C109" s="71">
        <f t="shared" si="3"/>
        <v>44617</v>
      </c>
      <c r="D109" s="7">
        <v>44617</v>
      </c>
      <c r="E109" s="6">
        <v>4.6214000000000004</v>
      </c>
      <c r="F109" s="20">
        <f t="shared" si="4"/>
        <v>0.18123137254901964</v>
      </c>
      <c r="G109" s="6">
        <v>1.2705</v>
      </c>
      <c r="H109" s="21">
        <f t="shared" si="5"/>
        <v>0.14264570842110952</v>
      </c>
    </row>
    <row r="110" spans="1:8" x14ac:dyDescent="0.45">
      <c r="A110" s="6">
        <v>1400</v>
      </c>
      <c r="B110" s="6" t="s">
        <v>15</v>
      </c>
      <c r="C110" s="71">
        <f t="shared" si="3"/>
        <v>44616</v>
      </c>
      <c r="D110" s="7">
        <v>44616</v>
      </c>
      <c r="E110" s="6">
        <v>4.7375999999999996</v>
      </c>
      <c r="F110" s="20">
        <f t="shared" si="4"/>
        <v>0.18578823529411764</v>
      </c>
      <c r="G110" s="6">
        <v>1.2809999999999999</v>
      </c>
      <c r="H110" s="21">
        <f t="shared" si="5"/>
        <v>0.14503375120540019</v>
      </c>
    </row>
    <row r="111" spans="1:8" x14ac:dyDescent="0.45">
      <c r="A111" s="6">
        <v>1400</v>
      </c>
      <c r="B111" s="6" t="s">
        <v>15</v>
      </c>
      <c r="C111" s="71">
        <f t="shared" si="3"/>
        <v>44615</v>
      </c>
      <c r="D111" s="7">
        <v>44615</v>
      </c>
      <c r="E111" s="6">
        <v>4.8</v>
      </c>
      <c r="F111" s="20">
        <f t="shared" si="4"/>
        <v>0.18823529411764706</v>
      </c>
      <c r="G111" s="6">
        <v>1.2730999999999999</v>
      </c>
      <c r="H111" s="21">
        <f t="shared" si="5"/>
        <v>0.14785585901943843</v>
      </c>
    </row>
    <row r="112" spans="1:8" x14ac:dyDescent="0.45">
      <c r="A112" s="6">
        <v>1400</v>
      </c>
      <c r="B112" s="6" t="s">
        <v>15</v>
      </c>
      <c r="C112" s="71">
        <f t="shared" si="3"/>
        <v>44614</v>
      </c>
      <c r="D112" s="7">
        <v>44614</v>
      </c>
      <c r="E112" s="6">
        <v>4.8278999999999996</v>
      </c>
      <c r="F112" s="20">
        <f t="shared" si="4"/>
        <v>0.18932941176470586</v>
      </c>
      <c r="G112" s="6">
        <v>1.2768999999999999</v>
      </c>
      <c r="H112" s="21">
        <f t="shared" si="5"/>
        <v>0.14827270088864114</v>
      </c>
    </row>
    <row r="113" spans="1:8" x14ac:dyDescent="0.45">
      <c r="A113" s="6">
        <v>1400</v>
      </c>
      <c r="B113" s="6" t="s">
        <v>15</v>
      </c>
      <c r="C113" s="71">
        <f t="shared" si="3"/>
        <v>44613</v>
      </c>
      <c r="D113" s="7">
        <v>44613</v>
      </c>
      <c r="E113" s="6">
        <v>4.6805000000000003</v>
      </c>
      <c r="F113" s="20">
        <f t="shared" si="4"/>
        <v>0.18354901960784314</v>
      </c>
      <c r="G113" s="6">
        <v>1.2750999999999999</v>
      </c>
      <c r="H113" s="21">
        <f t="shared" si="5"/>
        <v>0.14394872528259992</v>
      </c>
    </row>
    <row r="114" spans="1:8" x14ac:dyDescent="0.45">
      <c r="A114" s="6">
        <v>1400</v>
      </c>
      <c r="B114" s="6" t="s">
        <v>15</v>
      </c>
      <c r="C114" s="71">
        <f t="shared" si="3"/>
        <v>44612</v>
      </c>
      <c r="D114" s="7">
        <v>44612</v>
      </c>
      <c r="E114" s="6">
        <v>4.6447000000000003</v>
      </c>
      <c r="F114" s="20">
        <f t="shared" si="4"/>
        <v>0.18214509803921569</v>
      </c>
      <c r="G114" s="6">
        <v>1.2748999999999999</v>
      </c>
      <c r="H114" s="21">
        <f t="shared" si="5"/>
        <v>0.14287010592141791</v>
      </c>
    </row>
    <row r="115" spans="1:8" x14ac:dyDescent="0.45">
      <c r="A115" s="6">
        <v>1400</v>
      </c>
      <c r="B115" s="6" t="s">
        <v>16</v>
      </c>
      <c r="C115" s="71">
        <f t="shared" si="3"/>
        <v>44611</v>
      </c>
      <c r="D115" s="7">
        <v>44611</v>
      </c>
      <c r="E115" s="6">
        <v>4.6047000000000002</v>
      </c>
      <c r="F115" s="20">
        <f t="shared" si="4"/>
        <v>0.18057647058823531</v>
      </c>
      <c r="G115" s="6">
        <v>1.2748999999999999</v>
      </c>
      <c r="H115" s="21">
        <f t="shared" si="5"/>
        <v>0.14163971338005751</v>
      </c>
    </row>
    <row r="116" spans="1:8" x14ac:dyDescent="0.45">
      <c r="A116" s="6">
        <v>1400</v>
      </c>
      <c r="B116" s="6" t="s">
        <v>16</v>
      </c>
      <c r="C116" s="71">
        <f t="shared" si="3"/>
        <v>44610</v>
      </c>
      <c r="D116" s="7">
        <v>44610</v>
      </c>
      <c r="E116" s="6">
        <v>4.5979999999999999</v>
      </c>
      <c r="F116" s="20">
        <f t="shared" si="4"/>
        <v>0.18031372549019609</v>
      </c>
      <c r="G116" s="6">
        <v>1.2748999999999999</v>
      </c>
      <c r="H116" s="21">
        <f t="shared" si="5"/>
        <v>0.14143362262937964</v>
      </c>
    </row>
    <row r="117" spans="1:8" x14ac:dyDescent="0.45">
      <c r="A117" s="6">
        <v>1400</v>
      </c>
      <c r="B117" s="6" t="s">
        <v>16</v>
      </c>
      <c r="C117" s="71">
        <f t="shared" si="3"/>
        <v>44609</v>
      </c>
      <c r="D117" s="7">
        <v>44609</v>
      </c>
      <c r="E117" s="6">
        <v>4.5507</v>
      </c>
      <c r="F117" s="20">
        <f t="shared" si="4"/>
        <v>0.17845882352941175</v>
      </c>
      <c r="G117" s="6">
        <v>1.2702</v>
      </c>
      <c r="H117" s="21">
        <f t="shared" si="5"/>
        <v>0.14049663323052414</v>
      </c>
    </row>
    <row r="118" spans="1:8" x14ac:dyDescent="0.45">
      <c r="A118" s="6">
        <v>1400</v>
      </c>
      <c r="B118" s="6" t="s">
        <v>16</v>
      </c>
      <c r="C118" s="71">
        <f t="shared" si="3"/>
        <v>44608</v>
      </c>
      <c r="D118" s="7">
        <v>44608</v>
      </c>
      <c r="E118" s="6">
        <v>4.5312999999999999</v>
      </c>
      <c r="F118" s="20">
        <f t="shared" si="4"/>
        <v>0.17769803921568628</v>
      </c>
      <c r="G118" s="6">
        <v>1.2681</v>
      </c>
      <c r="H118" s="21">
        <f t="shared" si="5"/>
        <v>0.14012935826487366</v>
      </c>
    </row>
    <row r="119" spans="1:8" x14ac:dyDescent="0.45">
      <c r="A119" s="6">
        <v>1400</v>
      </c>
      <c r="B119" s="6" t="s">
        <v>16</v>
      </c>
      <c r="C119" s="71">
        <f t="shared" si="3"/>
        <v>44607</v>
      </c>
      <c r="D119" s="7">
        <v>44607</v>
      </c>
      <c r="E119" s="6">
        <v>4.4452999999999996</v>
      </c>
      <c r="F119" s="20">
        <f t="shared" si="4"/>
        <v>0.1743254901960784</v>
      </c>
      <c r="G119" s="6">
        <v>1.2715000000000001</v>
      </c>
      <c r="H119" s="21">
        <f t="shared" si="5"/>
        <v>0.1371022337365933</v>
      </c>
    </row>
    <row r="120" spans="1:8" x14ac:dyDescent="0.45">
      <c r="A120" s="6">
        <v>1400</v>
      </c>
      <c r="B120" s="6" t="s">
        <v>16</v>
      </c>
      <c r="C120" s="71">
        <f t="shared" si="3"/>
        <v>44606</v>
      </c>
      <c r="D120" s="7">
        <v>44606</v>
      </c>
      <c r="E120" s="6">
        <v>4.3445999999999998</v>
      </c>
      <c r="F120" s="20">
        <f t="shared" si="4"/>
        <v>0.1703764705882353</v>
      </c>
      <c r="G120" s="6">
        <v>1.2727999999999999</v>
      </c>
      <c r="H120" s="21">
        <f t="shared" si="5"/>
        <v>0.13385957777202648</v>
      </c>
    </row>
    <row r="121" spans="1:8" x14ac:dyDescent="0.45">
      <c r="A121" s="6">
        <v>1400</v>
      </c>
      <c r="B121" s="6" t="s">
        <v>16</v>
      </c>
      <c r="C121" s="71">
        <f t="shared" si="3"/>
        <v>44605</v>
      </c>
      <c r="D121" s="7">
        <v>44605</v>
      </c>
      <c r="E121" s="6">
        <v>4.2237</v>
      </c>
      <c r="F121" s="20">
        <f t="shared" si="4"/>
        <v>0.16563529411764705</v>
      </c>
      <c r="G121" s="6">
        <v>1.2736000000000001</v>
      </c>
      <c r="H121" s="21">
        <f t="shared" si="5"/>
        <v>0.13005283771800175</v>
      </c>
    </row>
    <row r="122" spans="1:8" x14ac:dyDescent="0.45">
      <c r="A122" s="6">
        <v>1400</v>
      </c>
      <c r="B122" s="6" t="s">
        <v>16</v>
      </c>
      <c r="C122" s="71">
        <f t="shared" si="3"/>
        <v>44604</v>
      </c>
      <c r="D122" s="7">
        <v>44604</v>
      </c>
      <c r="E122" s="6">
        <v>4.2240000000000002</v>
      </c>
      <c r="F122" s="20">
        <f t="shared" si="4"/>
        <v>0.16564705882352943</v>
      </c>
      <c r="G122" s="6">
        <v>1.2736000000000001</v>
      </c>
      <c r="H122" s="21">
        <f t="shared" si="5"/>
        <v>0.13006207508128881</v>
      </c>
    </row>
    <row r="123" spans="1:8" x14ac:dyDescent="0.45">
      <c r="A123" s="6">
        <v>1400</v>
      </c>
      <c r="B123" s="6" t="s">
        <v>16</v>
      </c>
      <c r="C123" s="71">
        <f t="shared" si="3"/>
        <v>44603</v>
      </c>
      <c r="D123" s="7">
        <v>44603</v>
      </c>
      <c r="E123" s="6">
        <v>4.2260999999999997</v>
      </c>
      <c r="F123" s="20">
        <f t="shared" si="4"/>
        <v>0.16572941176470588</v>
      </c>
      <c r="G123" s="6">
        <v>1.2736000000000001</v>
      </c>
      <c r="H123" s="21">
        <f t="shared" si="5"/>
        <v>0.13012673662429794</v>
      </c>
    </row>
    <row r="124" spans="1:8" x14ac:dyDescent="0.45">
      <c r="A124" s="6">
        <v>1400</v>
      </c>
      <c r="B124" s="6" t="s">
        <v>16</v>
      </c>
      <c r="C124" s="71">
        <f t="shared" si="3"/>
        <v>44602</v>
      </c>
      <c r="D124" s="7">
        <v>44602</v>
      </c>
      <c r="E124" s="6">
        <v>4.2103999999999999</v>
      </c>
      <c r="F124" s="20">
        <f t="shared" si="4"/>
        <v>0.16511372549019607</v>
      </c>
      <c r="G124" s="6">
        <v>1.2719</v>
      </c>
      <c r="H124" s="21">
        <f t="shared" si="5"/>
        <v>0.12981659367104023</v>
      </c>
    </row>
    <row r="125" spans="1:8" x14ac:dyDescent="0.45">
      <c r="A125" s="6">
        <v>1400</v>
      </c>
      <c r="B125" s="6" t="s">
        <v>16</v>
      </c>
      <c r="C125" s="71">
        <f t="shared" si="3"/>
        <v>44601</v>
      </c>
      <c r="D125" s="7">
        <v>44601</v>
      </c>
      <c r="E125" s="6">
        <v>4.2831999999999999</v>
      </c>
      <c r="F125" s="20">
        <f t="shared" si="4"/>
        <v>0.1679686274509804</v>
      </c>
      <c r="G125" s="6">
        <v>1.2669999999999999</v>
      </c>
      <c r="H125" s="21">
        <f t="shared" si="5"/>
        <v>0.13257192379714319</v>
      </c>
    </row>
    <row r="126" spans="1:8" x14ac:dyDescent="0.45">
      <c r="A126" s="6">
        <v>1400</v>
      </c>
      <c r="B126" s="6" t="s">
        <v>16</v>
      </c>
      <c r="C126" s="71">
        <f t="shared" si="3"/>
        <v>44600</v>
      </c>
      <c r="D126" s="7">
        <v>44600</v>
      </c>
      <c r="E126" s="6">
        <v>4.4118000000000004</v>
      </c>
      <c r="F126" s="20">
        <f t="shared" si="4"/>
        <v>0.17301176470588236</v>
      </c>
      <c r="G126" s="6">
        <v>1.2710999999999999</v>
      </c>
      <c r="H126" s="21">
        <f t="shared" si="5"/>
        <v>0.13611184384067532</v>
      </c>
    </row>
    <row r="127" spans="1:8" x14ac:dyDescent="0.45">
      <c r="A127" s="6">
        <v>1400</v>
      </c>
      <c r="B127" s="6" t="s">
        <v>16</v>
      </c>
      <c r="C127" s="71">
        <f t="shared" si="3"/>
        <v>44599</v>
      </c>
      <c r="D127" s="7">
        <v>44599</v>
      </c>
      <c r="E127" s="6">
        <v>4.5046999999999997</v>
      </c>
      <c r="F127" s="20">
        <f t="shared" si="4"/>
        <v>0.17665490196078429</v>
      </c>
      <c r="G127" s="6">
        <v>1.2666999999999999</v>
      </c>
      <c r="H127" s="21">
        <f t="shared" si="5"/>
        <v>0.13946072626571746</v>
      </c>
    </row>
    <row r="128" spans="1:8" x14ac:dyDescent="0.45">
      <c r="A128" s="6">
        <v>1400</v>
      </c>
      <c r="B128" s="6" t="s">
        <v>16</v>
      </c>
      <c r="C128" s="71">
        <f t="shared" si="3"/>
        <v>44598</v>
      </c>
      <c r="D128" s="7">
        <v>44598</v>
      </c>
      <c r="E128" s="6">
        <v>4.6302000000000003</v>
      </c>
      <c r="F128" s="20">
        <f t="shared" si="4"/>
        <v>0.18157647058823531</v>
      </c>
      <c r="G128" s="6">
        <v>1.2764</v>
      </c>
      <c r="H128" s="21">
        <f t="shared" si="5"/>
        <v>0.14225671465703174</v>
      </c>
    </row>
    <row r="129" spans="1:8" x14ac:dyDescent="0.45">
      <c r="A129" s="6">
        <v>1400</v>
      </c>
      <c r="B129" s="6" t="s">
        <v>16</v>
      </c>
      <c r="C129" s="71">
        <f t="shared" si="3"/>
        <v>44597</v>
      </c>
      <c r="D129" s="7">
        <v>44597</v>
      </c>
      <c r="E129" s="6">
        <v>4.6463000000000001</v>
      </c>
      <c r="F129" s="20">
        <f t="shared" si="4"/>
        <v>0.18220784313725491</v>
      </c>
      <c r="G129" s="6">
        <v>1.2764</v>
      </c>
      <c r="H129" s="21">
        <f t="shared" si="5"/>
        <v>0.14275136566691862</v>
      </c>
    </row>
    <row r="130" spans="1:8" x14ac:dyDescent="0.45">
      <c r="A130" s="6">
        <v>1400</v>
      </c>
      <c r="B130" s="6" t="s">
        <v>16</v>
      </c>
      <c r="C130" s="71">
        <f t="shared" si="3"/>
        <v>44596</v>
      </c>
      <c r="D130" s="7">
        <v>44596</v>
      </c>
      <c r="E130" s="6">
        <v>4.6618000000000004</v>
      </c>
      <c r="F130" s="20">
        <f t="shared" si="4"/>
        <v>0.18281568627450981</v>
      </c>
      <c r="G130" s="6">
        <v>1.2764</v>
      </c>
      <c r="H130" s="21">
        <f t="shared" si="5"/>
        <v>0.14322758247767928</v>
      </c>
    </row>
    <row r="131" spans="1:8" x14ac:dyDescent="0.45">
      <c r="A131" s="6">
        <v>1400</v>
      </c>
      <c r="B131" s="6" t="s">
        <v>16</v>
      </c>
      <c r="C131" s="71">
        <f t="shared" ref="C131:C194" si="6">D131</f>
        <v>44595</v>
      </c>
      <c r="D131" s="7">
        <v>44595</v>
      </c>
      <c r="E131" s="6">
        <v>4.7731000000000003</v>
      </c>
      <c r="F131" s="20">
        <f t="shared" ref="F131:F194" si="7">E131/25.5</f>
        <v>0.18718039215686275</v>
      </c>
      <c r="G131" s="6">
        <v>1.2676000000000001</v>
      </c>
      <c r="H131" s="21">
        <f t="shared" ref="H131:H194" si="8">F131/G131</f>
        <v>0.14766518788013785</v>
      </c>
    </row>
    <row r="132" spans="1:8" x14ac:dyDescent="0.45">
      <c r="A132" s="6">
        <v>1400</v>
      </c>
      <c r="B132" s="6" t="s">
        <v>16</v>
      </c>
      <c r="C132" s="71">
        <f t="shared" si="6"/>
        <v>44594</v>
      </c>
      <c r="D132" s="7">
        <v>44594</v>
      </c>
      <c r="E132" s="6">
        <v>4.9748000000000001</v>
      </c>
      <c r="F132" s="20">
        <f t="shared" si="7"/>
        <v>0.19509019607843137</v>
      </c>
      <c r="G132" s="6">
        <v>1.2666999999999999</v>
      </c>
      <c r="H132" s="21">
        <f t="shared" si="8"/>
        <v>0.15401452283763431</v>
      </c>
    </row>
    <row r="133" spans="1:8" x14ac:dyDescent="0.45">
      <c r="A133" s="6">
        <v>1400</v>
      </c>
      <c r="B133" s="6" t="s">
        <v>16</v>
      </c>
      <c r="C133" s="71">
        <f t="shared" si="6"/>
        <v>44593</v>
      </c>
      <c r="D133" s="7">
        <v>44593</v>
      </c>
      <c r="E133" s="6">
        <v>4.9524999999999997</v>
      </c>
      <c r="F133" s="20">
        <f t="shared" si="7"/>
        <v>0.1942156862745098</v>
      </c>
      <c r="G133" s="6">
        <v>1.2685999999999999</v>
      </c>
      <c r="H133" s="21">
        <f t="shared" si="8"/>
        <v>0.15309450281768075</v>
      </c>
    </row>
    <row r="134" spans="1:8" x14ac:dyDescent="0.45">
      <c r="A134" s="6">
        <v>1400</v>
      </c>
      <c r="B134" s="6" t="s">
        <v>16</v>
      </c>
      <c r="C134" s="71">
        <f t="shared" si="6"/>
        <v>44592</v>
      </c>
      <c r="D134" s="7">
        <v>44592</v>
      </c>
      <c r="E134" s="6">
        <v>4.4290000000000003</v>
      </c>
      <c r="F134" s="20">
        <f t="shared" si="7"/>
        <v>0.17368627450980392</v>
      </c>
      <c r="G134" s="6">
        <v>1.2705</v>
      </c>
      <c r="H134" s="21">
        <f t="shared" si="8"/>
        <v>0.13670702440755916</v>
      </c>
    </row>
    <row r="135" spans="1:8" x14ac:dyDescent="0.45">
      <c r="A135" s="6">
        <v>1400</v>
      </c>
      <c r="B135" s="6" t="s">
        <v>16</v>
      </c>
      <c r="C135" s="71">
        <f t="shared" si="6"/>
        <v>44591</v>
      </c>
      <c r="D135" s="7">
        <v>44591</v>
      </c>
      <c r="E135" s="6">
        <v>4.2964000000000002</v>
      </c>
      <c r="F135" s="20">
        <f t="shared" si="7"/>
        <v>0.16848627450980394</v>
      </c>
      <c r="G135" s="6">
        <v>1.2761</v>
      </c>
      <c r="H135" s="21">
        <f t="shared" si="8"/>
        <v>0.13203218753217141</v>
      </c>
    </row>
    <row r="136" spans="1:8" x14ac:dyDescent="0.45">
      <c r="A136" s="6">
        <v>1400</v>
      </c>
      <c r="B136" s="6" t="s">
        <v>16</v>
      </c>
      <c r="C136" s="71">
        <f t="shared" si="6"/>
        <v>44590</v>
      </c>
      <c r="D136" s="7">
        <v>44590</v>
      </c>
      <c r="E136" s="6">
        <v>4.2892000000000001</v>
      </c>
      <c r="F136" s="20">
        <f t="shared" si="7"/>
        <v>0.16820392156862746</v>
      </c>
      <c r="G136" s="6">
        <v>1.2761</v>
      </c>
      <c r="H136" s="21">
        <f t="shared" si="8"/>
        <v>0.13181092513802009</v>
      </c>
    </row>
    <row r="137" spans="1:8" x14ac:dyDescent="0.45">
      <c r="A137" s="6">
        <v>1400</v>
      </c>
      <c r="B137" s="6" t="s">
        <v>16</v>
      </c>
      <c r="C137" s="71">
        <f t="shared" si="6"/>
        <v>44589</v>
      </c>
      <c r="D137" s="7">
        <v>44589</v>
      </c>
      <c r="E137" s="6">
        <v>4.2691999999999997</v>
      </c>
      <c r="F137" s="20">
        <f t="shared" si="7"/>
        <v>0.16741960784313725</v>
      </c>
      <c r="G137" s="6">
        <v>1.2761</v>
      </c>
      <c r="H137" s="21">
        <f t="shared" si="8"/>
        <v>0.13119630737648871</v>
      </c>
    </row>
    <row r="138" spans="1:8" x14ac:dyDescent="0.45">
      <c r="A138" s="6">
        <v>1400</v>
      </c>
      <c r="B138" s="6" t="s">
        <v>16</v>
      </c>
      <c r="C138" s="71">
        <f t="shared" si="6"/>
        <v>44588</v>
      </c>
      <c r="D138" s="7">
        <v>44588</v>
      </c>
      <c r="E138" s="6">
        <v>4.1519000000000004</v>
      </c>
      <c r="F138" s="20">
        <f t="shared" si="7"/>
        <v>0.16281960784313726</v>
      </c>
      <c r="G138" s="6">
        <v>1.274</v>
      </c>
      <c r="H138" s="21">
        <f t="shared" si="8"/>
        <v>0.12780188998676395</v>
      </c>
    </row>
    <row r="139" spans="1:8" x14ac:dyDescent="0.45">
      <c r="A139" s="6">
        <v>1400</v>
      </c>
      <c r="B139" s="6" t="s">
        <v>16</v>
      </c>
      <c r="C139" s="71">
        <f t="shared" si="6"/>
        <v>44587</v>
      </c>
      <c r="D139" s="7">
        <v>44587</v>
      </c>
      <c r="E139" s="6">
        <v>4.1094999999999997</v>
      </c>
      <c r="F139" s="20">
        <f t="shared" si="7"/>
        <v>0.16115686274509802</v>
      </c>
      <c r="G139" s="6">
        <v>1.2665</v>
      </c>
      <c r="H139" s="21">
        <f t="shared" si="8"/>
        <v>0.12724584504153022</v>
      </c>
    </row>
    <row r="140" spans="1:8" x14ac:dyDescent="0.45">
      <c r="A140" s="6">
        <v>1400</v>
      </c>
      <c r="B140" s="6" t="s">
        <v>16</v>
      </c>
      <c r="C140" s="71">
        <f t="shared" si="6"/>
        <v>44586</v>
      </c>
      <c r="D140" s="7">
        <v>44586</v>
      </c>
      <c r="E140" s="6">
        <v>4.0660999999999996</v>
      </c>
      <c r="F140" s="20">
        <f t="shared" si="7"/>
        <v>0.1594549019607843</v>
      </c>
      <c r="G140" s="6">
        <v>1.2626999999999999</v>
      </c>
      <c r="H140" s="21">
        <f t="shared" si="8"/>
        <v>0.12628090754794036</v>
      </c>
    </row>
    <row r="141" spans="1:8" x14ac:dyDescent="0.45">
      <c r="A141" s="6">
        <v>1400</v>
      </c>
      <c r="B141" s="6" t="s">
        <v>16</v>
      </c>
      <c r="C141" s="71">
        <f t="shared" si="6"/>
        <v>44585</v>
      </c>
      <c r="D141" s="7">
        <v>44585</v>
      </c>
      <c r="E141" s="6">
        <v>4.0521000000000003</v>
      </c>
      <c r="F141" s="20">
        <f t="shared" si="7"/>
        <v>0.15890588235294117</v>
      </c>
      <c r="G141" s="6">
        <v>1.2634000000000001</v>
      </c>
      <c r="H141" s="21">
        <f t="shared" si="8"/>
        <v>0.1257763830559927</v>
      </c>
    </row>
    <row r="142" spans="1:8" x14ac:dyDescent="0.45">
      <c r="A142" s="6">
        <v>1400</v>
      </c>
      <c r="B142" s="6" t="s">
        <v>16</v>
      </c>
      <c r="C142" s="71">
        <f t="shared" si="6"/>
        <v>44584</v>
      </c>
      <c r="D142" s="7">
        <v>44584</v>
      </c>
      <c r="E142" s="6">
        <v>3.9741</v>
      </c>
      <c r="F142" s="20">
        <f t="shared" si="7"/>
        <v>0.15584705882352942</v>
      </c>
      <c r="G142" s="6">
        <v>1.2581</v>
      </c>
      <c r="H142" s="21">
        <f t="shared" si="8"/>
        <v>0.12387493746405645</v>
      </c>
    </row>
    <row r="143" spans="1:8" x14ac:dyDescent="0.45">
      <c r="A143" s="6">
        <v>1400</v>
      </c>
      <c r="B143" s="6" t="s">
        <v>16</v>
      </c>
      <c r="C143" s="71">
        <f t="shared" si="6"/>
        <v>44583</v>
      </c>
      <c r="D143" s="7">
        <v>44583</v>
      </c>
      <c r="E143" s="6">
        <v>3.9706000000000001</v>
      </c>
      <c r="F143" s="20">
        <f t="shared" si="7"/>
        <v>0.15570980392156863</v>
      </c>
      <c r="G143" s="6">
        <v>1.2581</v>
      </c>
      <c r="H143" s="21">
        <f t="shared" si="8"/>
        <v>0.12376584049087404</v>
      </c>
    </row>
    <row r="144" spans="1:8" x14ac:dyDescent="0.45">
      <c r="A144" s="6">
        <v>1400</v>
      </c>
      <c r="B144" s="6" t="s">
        <v>16</v>
      </c>
      <c r="C144" s="71">
        <f t="shared" si="6"/>
        <v>44582</v>
      </c>
      <c r="D144" s="7">
        <v>44582</v>
      </c>
      <c r="E144" s="6">
        <v>3.9773000000000001</v>
      </c>
      <c r="F144" s="20">
        <f t="shared" si="7"/>
        <v>0.15597254901960786</v>
      </c>
      <c r="G144" s="6">
        <v>1.2581</v>
      </c>
      <c r="H144" s="21">
        <f t="shared" si="8"/>
        <v>0.12397468326810894</v>
      </c>
    </row>
    <row r="145" spans="1:8" x14ac:dyDescent="0.45">
      <c r="A145" s="6">
        <v>1400</v>
      </c>
      <c r="B145" s="6" t="s">
        <v>17</v>
      </c>
      <c r="C145" s="71">
        <f t="shared" si="6"/>
        <v>44581</v>
      </c>
      <c r="D145" s="7">
        <v>44581</v>
      </c>
      <c r="E145" s="6">
        <v>4.0148999999999999</v>
      </c>
      <c r="F145" s="20">
        <f t="shared" si="7"/>
        <v>0.15744705882352941</v>
      </c>
      <c r="G145" s="6">
        <v>1.2502</v>
      </c>
      <c r="H145" s="21">
        <f t="shared" si="8"/>
        <v>0.12593749705929405</v>
      </c>
    </row>
    <row r="146" spans="1:8" x14ac:dyDescent="0.45">
      <c r="A146" s="6">
        <v>1400</v>
      </c>
      <c r="B146" s="6" t="s">
        <v>17</v>
      </c>
      <c r="C146" s="71">
        <f t="shared" si="6"/>
        <v>44580</v>
      </c>
      <c r="D146" s="7">
        <v>44580</v>
      </c>
      <c r="E146" s="6">
        <v>4.1694000000000004</v>
      </c>
      <c r="F146" s="20">
        <f t="shared" si="7"/>
        <v>0.1635058823529412</v>
      </c>
      <c r="G146" s="6">
        <v>1.2513000000000001</v>
      </c>
      <c r="H146" s="21">
        <f t="shared" si="8"/>
        <v>0.13066881031962055</v>
      </c>
    </row>
    <row r="147" spans="1:8" x14ac:dyDescent="0.45">
      <c r="A147" s="6">
        <v>1400</v>
      </c>
      <c r="B147" s="6" t="s">
        <v>17</v>
      </c>
      <c r="C147" s="71">
        <f t="shared" si="6"/>
        <v>44579</v>
      </c>
      <c r="D147" s="7">
        <v>44579</v>
      </c>
      <c r="E147" s="6">
        <v>4.2408999999999999</v>
      </c>
      <c r="F147" s="20">
        <f t="shared" si="7"/>
        <v>0.16630980392156863</v>
      </c>
      <c r="G147" s="6">
        <v>1.2512000000000001</v>
      </c>
      <c r="H147" s="21">
        <f t="shared" si="8"/>
        <v>0.13292023970713604</v>
      </c>
    </row>
    <row r="148" spans="1:8" x14ac:dyDescent="0.45">
      <c r="A148" s="6">
        <v>1400</v>
      </c>
      <c r="B148" s="6" t="s">
        <v>17</v>
      </c>
      <c r="C148" s="71">
        <f t="shared" si="6"/>
        <v>44578</v>
      </c>
      <c r="D148" s="7">
        <v>44578</v>
      </c>
      <c r="E148" s="6">
        <v>4.0711000000000004</v>
      </c>
      <c r="F148" s="20">
        <f t="shared" si="7"/>
        <v>0.15965098039215689</v>
      </c>
      <c r="G148" s="6">
        <v>1.2519</v>
      </c>
      <c r="H148" s="21">
        <f t="shared" si="8"/>
        <v>0.1275269433598186</v>
      </c>
    </row>
    <row r="149" spans="1:8" x14ac:dyDescent="0.45">
      <c r="A149" s="6">
        <v>1400</v>
      </c>
      <c r="B149" s="6" t="s">
        <v>17</v>
      </c>
      <c r="C149" s="71">
        <f t="shared" si="6"/>
        <v>44577</v>
      </c>
      <c r="D149" s="7">
        <v>44577</v>
      </c>
      <c r="E149" s="6">
        <v>4.0525000000000002</v>
      </c>
      <c r="F149" s="20">
        <f t="shared" si="7"/>
        <v>0.15892156862745099</v>
      </c>
      <c r="G149" s="6">
        <v>1.2553000000000001</v>
      </c>
      <c r="H149" s="21">
        <f t="shared" si="8"/>
        <v>0.12660046891376642</v>
      </c>
    </row>
    <row r="150" spans="1:8" x14ac:dyDescent="0.45">
      <c r="A150" s="6">
        <v>1400</v>
      </c>
      <c r="B150" s="6" t="s">
        <v>17</v>
      </c>
      <c r="C150" s="71">
        <f t="shared" si="6"/>
        <v>44576</v>
      </c>
      <c r="D150" s="7">
        <v>44576</v>
      </c>
      <c r="E150" s="6">
        <v>4.0541999999999998</v>
      </c>
      <c r="F150" s="20">
        <f t="shared" si="7"/>
        <v>0.15898823529411765</v>
      </c>
      <c r="G150" s="6">
        <v>1.2553000000000001</v>
      </c>
      <c r="H150" s="21">
        <f t="shared" si="8"/>
        <v>0.12665357706852357</v>
      </c>
    </row>
    <row r="151" spans="1:8" x14ac:dyDescent="0.45">
      <c r="A151" s="6">
        <v>1400</v>
      </c>
      <c r="B151" s="6" t="s">
        <v>17</v>
      </c>
      <c r="C151" s="71">
        <f t="shared" si="6"/>
        <v>44575</v>
      </c>
      <c r="D151" s="7">
        <v>44575</v>
      </c>
      <c r="E151" s="6">
        <v>4.0667</v>
      </c>
      <c r="F151" s="20">
        <f t="shared" si="7"/>
        <v>0.15947843137254902</v>
      </c>
      <c r="G151" s="6">
        <v>1.2553000000000001</v>
      </c>
      <c r="H151" s="21">
        <f t="shared" si="8"/>
        <v>0.12704407820644389</v>
      </c>
    </row>
    <row r="152" spans="1:8" x14ac:dyDescent="0.45">
      <c r="A152" s="6">
        <v>1400</v>
      </c>
      <c r="B152" s="6" t="s">
        <v>17</v>
      </c>
      <c r="C152" s="71">
        <f t="shared" si="6"/>
        <v>44574</v>
      </c>
      <c r="D152" s="7">
        <v>44574</v>
      </c>
      <c r="E152" s="6">
        <v>4.1752000000000002</v>
      </c>
      <c r="F152" s="20">
        <f t="shared" si="7"/>
        <v>0.16373333333333334</v>
      </c>
      <c r="G152" s="6">
        <v>1.252</v>
      </c>
      <c r="H152" s="21">
        <f t="shared" si="8"/>
        <v>0.13077742279020235</v>
      </c>
    </row>
    <row r="153" spans="1:8" x14ac:dyDescent="0.45">
      <c r="A153" s="6">
        <v>1400</v>
      </c>
      <c r="B153" s="6" t="s">
        <v>17</v>
      </c>
      <c r="C153" s="71">
        <f t="shared" si="6"/>
        <v>44573</v>
      </c>
      <c r="D153" s="7">
        <v>44573</v>
      </c>
      <c r="E153" s="6">
        <v>4.2102000000000004</v>
      </c>
      <c r="F153" s="20">
        <f t="shared" si="7"/>
        <v>0.16510588235294119</v>
      </c>
      <c r="G153" s="6">
        <v>1.2506999999999999</v>
      </c>
      <c r="H153" s="21">
        <f t="shared" si="8"/>
        <v>0.13201077984563939</v>
      </c>
    </row>
    <row r="154" spans="1:8" x14ac:dyDescent="0.45">
      <c r="A154" s="6">
        <v>1400</v>
      </c>
      <c r="B154" s="6" t="s">
        <v>17</v>
      </c>
      <c r="C154" s="71">
        <f t="shared" si="6"/>
        <v>44572</v>
      </c>
      <c r="D154" s="7">
        <v>44572</v>
      </c>
      <c r="E154" s="6">
        <v>4.1181000000000001</v>
      </c>
      <c r="F154" s="20">
        <f t="shared" si="7"/>
        <v>0.16149411764705882</v>
      </c>
      <c r="G154" s="6">
        <v>1.2574000000000001</v>
      </c>
      <c r="H154" s="21">
        <f t="shared" si="8"/>
        <v>0.12843495915942327</v>
      </c>
    </row>
    <row r="155" spans="1:8" x14ac:dyDescent="0.45">
      <c r="A155" s="6">
        <v>1400</v>
      </c>
      <c r="B155" s="6" t="s">
        <v>17</v>
      </c>
      <c r="C155" s="71">
        <f t="shared" si="6"/>
        <v>44571</v>
      </c>
      <c r="D155" s="7">
        <v>44571</v>
      </c>
      <c r="E155" s="6">
        <v>4.1901999999999999</v>
      </c>
      <c r="F155" s="20">
        <f t="shared" si="7"/>
        <v>0.16432156862745098</v>
      </c>
      <c r="G155" s="6">
        <v>1.2678</v>
      </c>
      <c r="H155" s="21">
        <f t="shared" si="8"/>
        <v>0.1296115859184816</v>
      </c>
    </row>
    <row r="156" spans="1:8" x14ac:dyDescent="0.45">
      <c r="A156" s="6">
        <v>1400</v>
      </c>
      <c r="B156" s="6" t="s">
        <v>17</v>
      </c>
      <c r="C156" s="71">
        <f t="shared" si="6"/>
        <v>44570</v>
      </c>
      <c r="D156" s="7">
        <v>44570</v>
      </c>
      <c r="E156" s="6">
        <v>4.2294</v>
      </c>
      <c r="F156" s="20">
        <f t="shared" si="7"/>
        <v>0.16585882352941175</v>
      </c>
      <c r="G156" s="6">
        <v>1.2644</v>
      </c>
      <c r="H156" s="21">
        <f t="shared" si="8"/>
        <v>0.13117591231367587</v>
      </c>
    </row>
    <row r="157" spans="1:8" x14ac:dyDescent="0.45">
      <c r="A157" s="6">
        <v>1400</v>
      </c>
      <c r="B157" s="6" t="s">
        <v>17</v>
      </c>
      <c r="C157" s="71">
        <f t="shared" si="6"/>
        <v>44569</v>
      </c>
      <c r="D157" s="7">
        <v>44569</v>
      </c>
      <c r="E157" s="6">
        <v>4.2451999999999996</v>
      </c>
      <c r="F157" s="20">
        <f t="shared" si="7"/>
        <v>0.166478431372549</v>
      </c>
      <c r="G157" s="6">
        <v>1.2644</v>
      </c>
      <c r="H157" s="21">
        <f t="shared" si="8"/>
        <v>0.13166595331584072</v>
      </c>
    </row>
    <row r="158" spans="1:8" x14ac:dyDescent="0.45">
      <c r="A158" s="6">
        <v>1400</v>
      </c>
      <c r="B158" s="6" t="s">
        <v>17</v>
      </c>
      <c r="C158" s="71">
        <f t="shared" si="6"/>
        <v>44568</v>
      </c>
      <c r="D158" s="7">
        <v>44568</v>
      </c>
      <c r="E158" s="6">
        <v>4.2930999999999999</v>
      </c>
      <c r="F158" s="20">
        <f t="shared" si="7"/>
        <v>0.16835686274509803</v>
      </c>
      <c r="G158" s="6">
        <v>1.2644</v>
      </c>
      <c r="H158" s="21">
        <f t="shared" si="8"/>
        <v>0.1331515839489861</v>
      </c>
    </row>
    <row r="159" spans="1:8" x14ac:dyDescent="0.45">
      <c r="A159" s="6">
        <v>1400</v>
      </c>
      <c r="B159" s="6" t="s">
        <v>17</v>
      </c>
      <c r="C159" s="71">
        <f t="shared" si="6"/>
        <v>44567</v>
      </c>
      <c r="D159" s="7">
        <v>44567</v>
      </c>
      <c r="E159" s="6">
        <v>4.3757999999999999</v>
      </c>
      <c r="F159" s="20">
        <f t="shared" si="7"/>
        <v>0.1716</v>
      </c>
      <c r="G159" s="6">
        <v>1.2729999999999999</v>
      </c>
      <c r="H159" s="21">
        <f t="shared" si="8"/>
        <v>0.13479968578161824</v>
      </c>
    </row>
    <row r="160" spans="1:8" x14ac:dyDescent="0.45">
      <c r="A160" s="6">
        <v>1400</v>
      </c>
      <c r="B160" s="6" t="s">
        <v>17</v>
      </c>
      <c r="C160" s="71">
        <f t="shared" si="6"/>
        <v>44566</v>
      </c>
      <c r="D160" s="7">
        <v>44566</v>
      </c>
      <c r="E160" s="6">
        <v>4.5270000000000001</v>
      </c>
      <c r="F160" s="20">
        <f t="shared" si="7"/>
        <v>0.17752941176470588</v>
      </c>
      <c r="G160" s="6">
        <v>1.2751999999999999</v>
      </c>
      <c r="H160" s="21">
        <f t="shared" si="8"/>
        <v>0.13921691637759245</v>
      </c>
    </row>
    <row r="161" spans="1:8" x14ac:dyDescent="0.45">
      <c r="A161" s="6">
        <v>1400</v>
      </c>
      <c r="B161" s="6" t="s">
        <v>17</v>
      </c>
      <c r="C161" s="71">
        <f t="shared" si="6"/>
        <v>44565</v>
      </c>
      <c r="D161" s="7">
        <v>44565</v>
      </c>
      <c r="E161" s="6">
        <v>4.2854000000000001</v>
      </c>
      <c r="F161" s="20">
        <f t="shared" si="7"/>
        <v>0.16805490196078432</v>
      </c>
      <c r="G161" s="6">
        <v>1.2706</v>
      </c>
      <c r="H161" s="21">
        <f t="shared" si="8"/>
        <v>0.13226420743017814</v>
      </c>
    </row>
    <row r="162" spans="1:8" x14ac:dyDescent="0.45">
      <c r="A162" s="6">
        <v>1400</v>
      </c>
      <c r="B162" s="6" t="s">
        <v>17</v>
      </c>
      <c r="C162" s="71">
        <f t="shared" si="6"/>
        <v>44564</v>
      </c>
      <c r="D162" s="7">
        <v>44564</v>
      </c>
      <c r="E162" s="6">
        <v>4.1105999999999998</v>
      </c>
      <c r="F162" s="20">
        <f t="shared" si="7"/>
        <v>0.16119999999999998</v>
      </c>
      <c r="G162" s="6">
        <v>1.2741</v>
      </c>
      <c r="H162" s="21">
        <f t="shared" si="8"/>
        <v>0.1265206812652068</v>
      </c>
    </row>
    <row r="163" spans="1:8" x14ac:dyDescent="0.45">
      <c r="A163" s="6">
        <v>1400</v>
      </c>
      <c r="B163" s="6" t="s">
        <v>17</v>
      </c>
      <c r="C163" s="71">
        <f t="shared" si="6"/>
        <v>44563</v>
      </c>
      <c r="D163" s="7">
        <v>44563</v>
      </c>
      <c r="E163" s="6">
        <v>4.1645000000000003</v>
      </c>
      <c r="F163" s="20">
        <f t="shared" si="7"/>
        <v>0.1633137254901961</v>
      </c>
      <c r="G163" s="6">
        <v>1.2634000000000001</v>
      </c>
      <c r="H163" s="21">
        <f t="shared" si="8"/>
        <v>0.12926525683884446</v>
      </c>
    </row>
    <row r="164" spans="1:8" x14ac:dyDescent="0.45">
      <c r="A164" s="6">
        <v>1400</v>
      </c>
      <c r="B164" s="6" t="s">
        <v>17</v>
      </c>
      <c r="C164" s="71">
        <f t="shared" si="6"/>
        <v>44562</v>
      </c>
      <c r="D164" s="7">
        <v>44562</v>
      </c>
      <c r="E164" s="6">
        <v>4.1627000000000001</v>
      </c>
      <c r="F164" s="20">
        <f t="shared" si="7"/>
        <v>0.16324313725490197</v>
      </c>
      <c r="G164" s="6">
        <v>1.2634000000000001</v>
      </c>
      <c r="H164" s="21">
        <f t="shared" si="8"/>
        <v>0.12920938519463507</v>
      </c>
    </row>
    <row r="165" spans="1:8" x14ac:dyDescent="0.45">
      <c r="A165" s="6">
        <v>1400</v>
      </c>
      <c r="B165" s="6" t="s">
        <v>17</v>
      </c>
      <c r="C165" s="71">
        <f t="shared" si="6"/>
        <v>44561</v>
      </c>
      <c r="D165" s="7">
        <v>44561</v>
      </c>
      <c r="E165" s="6">
        <v>4.3601000000000001</v>
      </c>
      <c r="F165" s="20">
        <f t="shared" si="7"/>
        <v>0.17098431372549019</v>
      </c>
      <c r="G165" s="6">
        <v>1.2634000000000001</v>
      </c>
      <c r="H165" s="21">
        <f t="shared" si="8"/>
        <v>0.13533664217626262</v>
      </c>
    </row>
    <row r="166" spans="1:8" x14ac:dyDescent="0.45">
      <c r="A166" s="6">
        <v>1400</v>
      </c>
      <c r="B166" s="6" t="s">
        <v>17</v>
      </c>
      <c r="C166" s="71">
        <f t="shared" si="6"/>
        <v>44560</v>
      </c>
      <c r="D166" s="7">
        <v>44560</v>
      </c>
      <c r="E166" s="6">
        <v>4.3446999999999996</v>
      </c>
      <c r="F166" s="20">
        <f t="shared" si="7"/>
        <v>0.17038039215686274</v>
      </c>
      <c r="G166" s="6">
        <v>1.274</v>
      </c>
      <c r="H166" s="21">
        <f t="shared" si="8"/>
        <v>0.1337365715516976</v>
      </c>
    </row>
    <row r="167" spans="1:8" x14ac:dyDescent="0.45">
      <c r="A167" s="6">
        <v>1400</v>
      </c>
      <c r="B167" s="6" t="s">
        <v>17</v>
      </c>
      <c r="C167" s="71">
        <f t="shared" si="6"/>
        <v>44559</v>
      </c>
      <c r="D167" s="7">
        <v>44559</v>
      </c>
      <c r="E167" s="6">
        <v>4.4661</v>
      </c>
      <c r="F167" s="20">
        <f t="shared" si="7"/>
        <v>0.17514117647058824</v>
      </c>
      <c r="G167" s="6">
        <v>1.2787999999999999</v>
      </c>
      <c r="H167" s="21">
        <f t="shared" si="8"/>
        <v>0.13695744171925889</v>
      </c>
    </row>
    <row r="168" spans="1:8" x14ac:dyDescent="0.45">
      <c r="A168" s="6">
        <v>1400</v>
      </c>
      <c r="B168" s="6" t="s">
        <v>17</v>
      </c>
      <c r="C168" s="71">
        <f t="shared" si="6"/>
        <v>44558</v>
      </c>
      <c r="D168" s="7">
        <v>44558</v>
      </c>
      <c r="E168" s="6">
        <v>4.6130000000000004</v>
      </c>
      <c r="F168" s="20">
        <f t="shared" si="7"/>
        <v>0.18090196078431375</v>
      </c>
      <c r="G168" s="6">
        <v>1.2822</v>
      </c>
      <c r="H168" s="21">
        <f t="shared" si="8"/>
        <v>0.14108716330082183</v>
      </c>
    </row>
    <row r="169" spans="1:8" x14ac:dyDescent="0.45">
      <c r="A169" s="6">
        <v>1400</v>
      </c>
      <c r="B169" s="6" t="s">
        <v>17</v>
      </c>
      <c r="C169" s="71">
        <f t="shared" si="6"/>
        <v>44557</v>
      </c>
      <c r="D169" s="7">
        <v>44557</v>
      </c>
      <c r="E169" s="6">
        <v>4.4596</v>
      </c>
      <c r="F169" s="20">
        <f t="shared" si="7"/>
        <v>0.17488627450980393</v>
      </c>
      <c r="G169" s="6">
        <v>1.2783</v>
      </c>
      <c r="H169" s="21">
        <f t="shared" si="8"/>
        <v>0.13681160487350694</v>
      </c>
    </row>
    <row r="170" spans="1:8" x14ac:dyDescent="0.45">
      <c r="A170" s="6">
        <v>1400</v>
      </c>
      <c r="B170" s="6" t="s">
        <v>17</v>
      </c>
      <c r="C170" s="71">
        <f t="shared" si="6"/>
        <v>44556</v>
      </c>
      <c r="D170" s="7">
        <v>44556</v>
      </c>
      <c r="E170" s="6">
        <v>4.4363000000000001</v>
      </c>
      <c r="F170" s="20">
        <f t="shared" si="7"/>
        <v>0.17397254901960785</v>
      </c>
      <c r="G170" s="6">
        <v>1.2809999999999999</v>
      </c>
      <c r="H170" s="21">
        <f t="shared" si="8"/>
        <v>0.13580995239625906</v>
      </c>
    </row>
    <row r="171" spans="1:8" x14ac:dyDescent="0.45">
      <c r="A171" s="6">
        <v>1400</v>
      </c>
      <c r="B171" s="6" t="s">
        <v>17</v>
      </c>
      <c r="C171" s="71">
        <f t="shared" si="6"/>
        <v>44555</v>
      </c>
      <c r="D171" s="7">
        <v>44555</v>
      </c>
      <c r="E171" s="6">
        <v>4.3869999999999996</v>
      </c>
      <c r="F171" s="20">
        <f t="shared" si="7"/>
        <v>0.1720392156862745</v>
      </c>
      <c r="G171" s="6">
        <v>1.2809999999999999</v>
      </c>
      <c r="H171" s="21">
        <f t="shared" si="8"/>
        <v>0.1343007148214477</v>
      </c>
    </row>
    <row r="172" spans="1:8" x14ac:dyDescent="0.45">
      <c r="A172" s="6">
        <v>1400</v>
      </c>
      <c r="B172" s="6" t="s">
        <v>17</v>
      </c>
      <c r="C172" s="71">
        <f t="shared" si="6"/>
        <v>44554</v>
      </c>
      <c r="D172" s="7">
        <v>44554</v>
      </c>
      <c r="E172" s="6">
        <v>4.3368000000000002</v>
      </c>
      <c r="F172" s="20">
        <f t="shared" si="7"/>
        <v>0.17007058823529411</v>
      </c>
      <c r="G172" s="6">
        <v>1.2809999999999999</v>
      </c>
      <c r="H172" s="21">
        <f t="shared" si="8"/>
        <v>0.13276392524222805</v>
      </c>
    </row>
    <row r="173" spans="1:8" x14ac:dyDescent="0.45">
      <c r="A173" s="6">
        <v>1400</v>
      </c>
      <c r="B173" s="6" t="s">
        <v>17</v>
      </c>
      <c r="C173" s="71">
        <f t="shared" si="6"/>
        <v>44553</v>
      </c>
      <c r="D173" s="7">
        <v>44553</v>
      </c>
      <c r="E173" s="6">
        <v>4.3240999999999996</v>
      </c>
      <c r="F173" s="20">
        <f t="shared" si="7"/>
        <v>0.16957254901960783</v>
      </c>
      <c r="G173" s="6">
        <v>1.2808999999999999</v>
      </c>
      <c r="H173" s="21">
        <f t="shared" si="8"/>
        <v>0.13238547038770226</v>
      </c>
    </row>
    <row r="174" spans="1:8" x14ac:dyDescent="0.45">
      <c r="A174" s="6">
        <v>1400</v>
      </c>
      <c r="B174" s="6" t="s">
        <v>17</v>
      </c>
      <c r="C174" s="71">
        <f t="shared" si="6"/>
        <v>44552</v>
      </c>
      <c r="D174" s="7">
        <v>44552</v>
      </c>
      <c r="E174" s="6">
        <v>4.3753000000000002</v>
      </c>
      <c r="F174" s="20">
        <f t="shared" si="7"/>
        <v>0.17158039215686274</v>
      </c>
      <c r="G174" s="6">
        <v>1.2833000000000001</v>
      </c>
      <c r="H174" s="21">
        <f t="shared" si="8"/>
        <v>0.13370247966715712</v>
      </c>
    </row>
    <row r="175" spans="1:8" x14ac:dyDescent="0.45">
      <c r="A175" s="6">
        <v>1400</v>
      </c>
      <c r="B175" s="6" t="s">
        <v>18</v>
      </c>
      <c r="C175" s="71">
        <f t="shared" si="6"/>
        <v>44551</v>
      </c>
      <c r="D175" s="7">
        <v>44551</v>
      </c>
      <c r="E175" s="6">
        <v>4.3624999999999998</v>
      </c>
      <c r="F175" s="20">
        <f t="shared" si="7"/>
        <v>0.17107843137254902</v>
      </c>
      <c r="G175" s="6">
        <v>1.2909999999999999</v>
      </c>
      <c r="H175" s="21">
        <f t="shared" si="8"/>
        <v>0.1325162133017421</v>
      </c>
    </row>
    <row r="176" spans="1:8" x14ac:dyDescent="0.45">
      <c r="A176" s="6">
        <v>1400</v>
      </c>
      <c r="B176" s="6" t="s">
        <v>18</v>
      </c>
      <c r="C176" s="71">
        <f t="shared" si="6"/>
        <v>44550</v>
      </c>
      <c r="D176" s="7">
        <v>44550</v>
      </c>
      <c r="E176" s="6">
        <v>4.3163999999999998</v>
      </c>
      <c r="F176" s="20">
        <f t="shared" si="7"/>
        <v>0.16927058823529412</v>
      </c>
      <c r="G176" s="6">
        <v>1.2941</v>
      </c>
      <c r="H176" s="21">
        <f t="shared" si="8"/>
        <v>0.13080178366068629</v>
      </c>
    </row>
    <row r="177" spans="1:8" x14ac:dyDescent="0.45">
      <c r="A177" s="6">
        <v>1400</v>
      </c>
      <c r="B177" s="6" t="s">
        <v>18</v>
      </c>
      <c r="C177" s="71">
        <f t="shared" si="6"/>
        <v>44549</v>
      </c>
      <c r="D177" s="7">
        <v>44549</v>
      </c>
      <c r="E177" s="6">
        <v>4.2225000000000001</v>
      </c>
      <c r="F177" s="20">
        <f t="shared" si="7"/>
        <v>0.16558823529411765</v>
      </c>
      <c r="G177" s="6">
        <v>1.2886</v>
      </c>
      <c r="H177" s="21">
        <f t="shared" si="8"/>
        <v>0.12850243310113119</v>
      </c>
    </row>
    <row r="178" spans="1:8" x14ac:dyDescent="0.45">
      <c r="A178" s="6">
        <v>1400</v>
      </c>
      <c r="B178" s="6" t="s">
        <v>18</v>
      </c>
      <c r="C178" s="71">
        <f t="shared" si="6"/>
        <v>44548</v>
      </c>
      <c r="D178" s="7">
        <v>44548</v>
      </c>
      <c r="E178" s="6">
        <v>4.2304000000000004</v>
      </c>
      <c r="F178" s="20">
        <f t="shared" si="7"/>
        <v>0.1658980392156863</v>
      </c>
      <c r="G178" s="6">
        <v>1.2886</v>
      </c>
      <c r="H178" s="21">
        <f t="shared" si="8"/>
        <v>0.12874285209971001</v>
      </c>
    </row>
    <row r="179" spans="1:8" x14ac:dyDescent="0.45">
      <c r="A179" s="6">
        <v>1400</v>
      </c>
      <c r="B179" s="6" t="s">
        <v>18</v>
      </c>
      <c r="C179" s="71">
        <f t="shared" si="6"/>
        <v>44547</v>
      </c>
      <c r="D179" s="7">
        <v>44547</v>
      </c>
      <c r="E179" s="6">
        <v>4.2671000000000001</v>
      </c>
      <c r="F179" s="20">
        <f t="shared" si="7"/>
        <v>0.1673372549019608</v>
      </c>
      <c r="G179" s="6">
        <v>1.2886</v>
      </c>
      <c r="H179" s="21">
        <f t="shared" si="8"/>
        <v>0.12985973529563929</v>
      </c>
    </row>
    <row r="180" spans="1:8" x14ac:dyDescent="0.45">
      <c r="A180" s="6">
        <v>1400</v>
      </c>
      <c r="B180" s="6" t="s">
        <v>18</v>
      </c>
      <c r="C180" s="71">
        <f t="shared" si="6"/>
        <v>44546</v>
      </c>
      <c r="D180" s="7">
        <v>44546</v>
      </c>
      <c r="E180" s="6">
        <v>4.3635999999999999</v>
      </c>
      <c r="F180" s="20">
        <f t="shared" si="7"/>
        <v>0.17112156862745098</v>
      </c>
      <c r="G180" s="6">
        <v>1.2769999999999999</v>
      </c>
      <c r="H180" s="21">
        <f t="shared" si="8"/>
        <v>0.13400279453989897</v>
      </c>
    </row>
    <row r="181" spans="1:8" x14ac:dyDescent="0.45">
      <c r="A181" s="6">
        <v>1400</v>
      </c>
      <c r="B181" s="6" t="s">
        <v>18</v>
      </c>
      <c r="C181" s="71">
        <f t="shared" si="6"/>
        <v>44545</v>
      </c>
      <c r="D181" s="7">
        <v>44545</v>
      </c>
      <c r="E181" s="6">
        <v>4.3643000000000001</v>
      </c>
      <c r="F181" s="20">
        <f t="shared" si="7"/>
        <v>0.17114901960784315</v>
      </c>
      <c r="G181" s="6">
        <v>1.2829999999999999</v>
      </c>
      <c r="H181" s="21">
        <f t="shared" si="8"/>
        <v>0.13339752112848258</v>
      </c>
    </row>
    <row r="182" spans="1:8" x14ac:dyDescent="0.45">
      <c r="A182" s="6">
        <v>1400</v>
      </c>
      <c r="B182" s="6" t="s">
        <v>18</v>
      </c>
      <c r="C182" s="71">
        <f t="shared" si="6"/>
        <v>44544</v>
      </c>
      <c r="D182" s="7">
        <v>44544</v>
      </c>
      <c r="E182" s="6">
        <v>4.3160999999999996</v>
      </c>
      <c r="F182" s="20">
        <f t="shared" si="7"/>
        <v>0.16925882352941174</v>
      </c>
      <c r="G182" s="6">
        <v>1.2861</v>
      </c>
      <c r="H182" s="21">
        <f t="shared" si="8"/>
        <v>0.131606269753061</v>
      </c>
    </row>
    <row r="183" spans="1:8" x14ac:dyDescent="0.45">
      <c r="A183" s="6">
        <v>1400</v>
      </c>
      <c r="B183" s="6" t="s">
        <v>18</v>
      </c>
      <c r="C183" s="71">
        <f t="shared" si="6"/>
        <v>44543</v>
      </c>
      <c r="D183" s="7">
        <v>44543</v>
      </c>
      <c r="E183" s="6">
        <v>4.2843</v>
      </c>
      <c r="F183" s="20">
        <f t="shared" si="7"/>
        <v>0.16801176470588236</v>
      </c>
      <c r="G183" s="6">
        <v>1.2804</v>
      </c>
      <c r="H183" s="21">
        <f t="shared" si="8"/>
        <v>0.13121818549350386</v>
      </c>
    </row>
    <row r="184" spans="1:8" x14ac:dyDescent="0.45">
      <c r="A184" s="6">
        <v>1400</v>
      </c>
      <c r="B184" s="6" t="s">
        <v>18</v>
      </c>
      <c r="C184" s="71">
        <f t="shared" si="6"/>
        <v>44542</v>
      </c>
      <c r="D184" s="7">
        <v>44542</v>
      </c>
      <c r="E184" s="6">
        <v>4.1269</v>
      </c>
      <c r="F184" s="20">
        <f t="shared" si="7"/>
        <v>0.16183921568627452</v>
      </c>
      <c r="G184" s="6">
        <v>1.272</v>
      </c>
      <c r="H184" s="21">
        <f t="shared" si="8"/>
        <v>0.12723208780367493</v>
      </c>
    </row>
    <row r="185" spans="1:8" x14ac:dyDescent="0.45">
      <c r="A185" s="6">
        <v>1400</v>
      </c>
      <c r="B185" s="6" t="s">
        <v>18</v>
      </c>
      <c r="C185" s="71">
        <f t="shared" si="6"/>
        <v>44541</v>
      </c>
      <c r="D185" s="7">
        <v>44541</v>
      </c>
      <c r="E185" s="6">
        <v>4.0670999999999999</v>
      </c>
      <c r="F185" s="20">
        <f t="shared" si="7"/>
        <v>0.15949411764705881</v>
      </c>
      <c r="G185" s="6">
        <v>1.272</v>
      </c>
      <c r="H185" s="21">
        <f t="shared" si="8"/>
        <v>0.12538845726970033</v>
      </c>
    </row>
    <row r="186" spans="1:8" x14ac:dyDescent="0.45">
      <c r="A186" s="6">
        <v>1400</v>
      </c>
      <c r="B186" s="6" t="s">
        <v>18</v>
      </c>
      <c r="C186" s="71">
        <f t="shared" si="6"/>
        <v>44540</v>
      </c>
      <c r="D186" s="7">
        <v>44540</v>
      </c>
      <c r="E186" s="6">
        <v>4.1106999999999996</v>
      </c>
      <c r="F186" s="20">
        <f t="shared" si="7"/>
        <v>0.16120392156862742</v>
      </c>
      <c r="G186" s="6">
        <v>1.272</v>
      </c>
      <c r="H186" s="21">
        <f t="shared" si="8"/>
        <v>0.12673264274263163</v>
      </c>
    </row>
    <row r="187" spans="1:8" x14ac:dyDescent="0.45">
      <c r="A187" s="6">
        <v>1400</v>
      </c>
      <c r="B187" s="6" t="s">
        <v>18</v>
      </c>
      <c r="C187" s="71">
        <f t="shared" si="6"/>
        <v>44539</v>
      </c>
      <c r="D187" s="7">
        <v>44539</v>
      </c>
      <c r="E187" s="6">
        <v>4.1745999999999999</v>
      </c>
      <c r="F187" s="20">
        <f t="shared" si="7"/>
        <v>0.16370980392156861</v>
      </c>
      <c r="G187" s="6">
        <v>1.2713000000000001</v>
      </c>
      <c r="H187" s="21">
        <f t="shared" si="8"/>
        <v>0.12877354198188359</v>
      </c>
    </row>
    <row r="188" spans="1:8" x14ac:dyDescent="0.45">
      <c r="A188" s="6">
        <v>1400</v>
      </c>
      <c r="B188" s="6" t="s">
        <v>18</v>
      </c>
      <c r="C188" s="71">
        <f t="shared" si="6"/>
        <v>44538</v>
      </c>
      <c r="D188" s="7">
        <v>44538</v>
      </c>
      <c r="E188" s="6">
        <v>4.1952999999999996</v>
      </c>
      <c r="F188" s="20">
        <f t="shared" si="7"/>
        <v>0.16452156862745096</v>
      </c>
      <c r="G188" s="6">
        <v>1.2650999999999999</v>
      </c>
      <c r="H188" s="21">
        <f t="shared" si="8"/>
        <v>0.13004629565050271</v>
      </c>
    </row>
    <row r="189" spans="1:8" x14ac:dyDescent="0.45">
      <c r="A189" s="6">
        <v>1400</v>
      </c>
      <c r="B189" s="6" t="s">
        <v>18</v>
      </c>
      <c r="C189" s="71">
        <f t="shared" si="6"/>
        <v>44537</v>
      </c>
      <c r="D189" s="7">
        <v>44537</v>
      </c>
      <c r="E189" s="6">
        <v>4.1444999999999999</v>
      </c>
      <c r="F189" s="20">
        <f t="shared" si="7"/>
        <v>0.16252941176470587</v>
      </c>
      <c r="G189" s="6">
        <v>1.2638</v>
      </c>
      <c r="H189" s="21">
        <f t="shared" si="8"/>
        <v>0.12860374407715292</v>
      </c>
    </row>
    <row r="190" spans="1:8" x14ac:dyDescent="0.45">
      <c r="A190" s="6">
        <v>1400</v>
      </c>
      <c r="B190" s="6" t="s">
        <v>18</v>
      </c>
      <c r="C190" s="71">
        <f t="shared" si="6"/>
        <v>44536</v>
      </c>
      <c r="D190" s="7">
        <v>44536</v>
      </c>
      <c r="E190" s="6">
        <v>4.1314000000000002</v>
      </c>
      <c r="F190" s="20">
        <f t="shared" si="7"/>
        <v>0.16201568627450982</v>
      </c>
      <c r="G190" s="6">
        <v>1.2754000000000001</v>
      </c>
      <c r="H190" s="21">
        <f t="shared" si="8"/>
        <v>0.12703127354124966</v>
      </c>
    </row>
    <row r="191" spans="1:8" x14ac:dyDescent="0.45">
      <c r="A191" s="6">
        <v>1400</v>
      </c>
      <c r="B191" s="6" t="s">
        <v>18</v>
      </c>
      <c r="C191" s="71">
        <f t="shared" si="6"/>
        <v>44535</v>
      </c>
      <c r="D191" s="7">
        <v>44535</v>
      </c>
      <c r="E191" s="6">
        <v>4.1359000000000004</v>
      </c>
      <c r="F191" s="20">
        <f t="shared" si="7"/>
        <v>0.1621921568627451</v>
      </c>
      <c r="G191" s="6">
        <v>1.2842</v>
      </c>
      <c r="H191" s="21">
        <f t="shared" si="8"/>
        <v>0.12629820655874871</v>
      </c>
    </row>
    <row r="192" spans="1:8" x14ac:dyDescent="0.45">
      <c r="A192" s="6">
        <v>1400</v>
      </c>
      <c r="B192" s="6" t="s">
        <v>18</v>
      </c>
      <c r="C192" s="71">
        <f t="shared" si="6"/>
        <v>44534</v>
      </c>
      <c r="D192" s="7">
        <v>44534</v>
      </c>
      <c r="E192" s="6">
        <v>4.1397000000000004</v>
      </c>
      <c r="F192" s="20">
        <f t="shared" si="7"/>
        <v>0.16234117647058824</v>
      </c>
      <c r="G192" s="6">
        <v>1.2842</v>
      </c>
      <c r="H192" s="21">
        <f t="shared" si="8"/>
        <v>0.12641424736846926</v>
      </c>
    </row>
    <row r="193" spans="1:8" x14ac:dyDescent="0.45">
      <c r="A193" s="6">
        <v>1400</v>
      </c>
      <c r="B193" s="6" t="s">
        <v>18</v>
      </c>
      <c r="C193" s="71">
        <f t="shared" si="6"/>
        <v>44533</v>
      </c>
      <c r="D193" s="7">
        <v>44533</v>
      </c>
      <c r="E193" s="6">
        <v>4.1329000000000002</v>
      </c>
      <c r="F193" s="20">
        <f t="shared" si="7"/>
        <v>0.16207450980392157</v>
      </c>
      <c r="G193" s="6">
        <v>1.2842</v>
      </c>
      <c r="H193" s="21">
        <f t="shared" si="8"/>
        <v>0.12620659539317985</v>
      </c>
    </row>
    <row r="194" spans="1:8" x14ac:dyDescent="0.45">
      <c r="A194" s="6">
        <v>1400</v>
      </c>
      <c r="B194" s="6" t="s">
        <v>18</v>
      </c>
      <c r="C194" s="71">
        <f t="shared" si="6"/>
        <v>44532</v>
      </c>
      <c r="D194" s="7">
        <v>44532</v>
      </c>
      <c r="E194" s="6">
        <v>4.1139999999999999</v>
      </c>
      <c r="F194" s="20">
        <f t="shared" si="7"/>
        <v>0.16133333333333333</v>
      </c>
      <c r="G194" s="6">
        <v>1.2807999999999999</v>
      </c>
      <c r="H194" s="21">
        <f t="shared" si="8"/>
        <v>0.12596293982927337</v>
      </c>
    </row>
    <row r="195" spans="1:8" x14ac:dyDescent="0.45">
      <c r="A195" s="6">
        <v>1400</v>
      </c>
      <c r="B195" s="6" t="s">
        <v>18</v>
      </c>
      <c r="C195" s="71">
        <f t="shared" ref="C195:C258" si="9">D195</f>
        <v>44531</v>
      </c>
      <c r="D195" s="7">
        <v>44531</v>
      </c>
      <c r="E195" s="6">
        <v>4.1650999999999998</v>
      </c>
      <c r="F195" s="20">
        <f t="shared" ref="F195:F258" si="10">E195/25.5</f>
        <v>0.16333725490196077</v>
      </c>
      <c r="G195" s="6">
        <v>1.2817000000000001</v>
      </c>
      <c r="H195" s="21">
        <f t="shared" ref="H195:H258" si="11">F195/G195</f>
        <v>0.12743797682918059</v>
      </c>
    </row>
    <row r="196" spans="1:8" x14ac:dyDescent="0.45">
      <c r="A196" s="6">
        <v>1400</v>
      </c>
      <c r="B196" s="6" t="s">
        <v>18</v>
      </c>
      <c r="C196" s="71">
        <f t="shared" si="9"/>
        <v>44530</v>
      </c>
      <c r="D196" s="7">
        <v>44530</v>
      </c>
      <c r="E196" s="6">
        <v>4.5518000000000001</v>
      </c>
      <c r="F196" s="20">
        <f t="shared" si="10"/>
        <v>0.17850196078431374</v>
      </c>
      <c r="G196" s="6">
        <v>1.2776000000000001</v>
      </c>
      <c r="H196" s="21">
        <f t="shared" si="11"/>
        <v>0.13971662553562439</v>
      </c>
    </row>
    <row r="197" spans="1:8" x14ac:dyDescent="0.45">
      <c r="A197" s="6">
        <v>1400</v>
      </c>
      <c r="B197" s="6" t="s">
        <v>18</v>
      </c>
      <c r="C197" s="71">
        <f t="shared" si="9"/>
        <v>44529</v>
      </c>
      <c r="D197" s="7">
        <v>44529</v>
      </c>
      <c r="E197" s="6">
        <v>4.5987999999999998</v>
      </c>
      <c r="F197" s="20">
        <f t="shared" si="10"/>
        <v>0.18034509803921567</v>
      </c>
      <c r="G197" s="6">
        <v>1.2738</v>
      </c>
      <c r="H197" s="21">
        <f t="shared" si="11"/>
        <v>0.14158038784677002</v>
      </c>
    </row>
    <row r="198" spans="1:8" x14ac:dyDescent="0.45">
      <c r="A198" s="6">
        <v>1400</v>
      </c>
      <c r="B198" s="6" t="s">
        <v>18</v>
      </c>
      <c r="C198" s="71">
        <f t="shared" si="9"/>
        <v>44528</v>
      </c>
      <c r="D198" s="7">
        <v>44528</v>
      </c>
      <c r="E198" s="6">
        <v>4.7971000000000004</v>
      </c>
      <c r="F198" s="20">
        <f t="shared" si="10"/>
        <v>0.188121568627451</v>
      </c>
      <c r="G198" s="6">
        <v>1.2786</v>
      </c>
      <c r="H198" s="21">
        <f t="shared" si="11"/>
        <v>0.14713089991197481</v>
      </c>
    </row>
    <row r="199" spans="1:8" x14ac:dyDescent="0.45">
      <c r="A199" s="6">
        <v>1400</v>
      </c>
      <c r="B199" s="6" t="s">
        <v>18</v>
      </c>
      <c r="C199" s="71">
        <f t="shared" si="9"/>
        <v>44527</v>
      </c>
      <c r="D199" s="7">
        <v>44527</v>
      </c>
      <c r="E199" s="6">
        <v>4.8113999999999999</v>
      </c>
      <c r="F199" s="20">
        <f t="shared" si="10"/>
        <v>0.18868235294117647</v>
      </c>
      <c r="G199" s="6">
        <v>1.2786</v>
      </c>
      <c r="H199" s="21">
        <f t="shared" si="11"/>
        <v>0.14756949236757116</v>
      </c>
    </row>
    <row r="200" spans="1:8" x14ac:dyDescent="0.45">
      <c r="A200" s="6">
        <v>1400</v>
      </c>
      <c r="B200" s="6" t="s">
        <v>18</v>
      </c>
      <c r="C200" s="71">
        <f t="shared" si="9"/>
        <v>44526</v>
      </c>
      <c r="D200" s="7">
        <v>44526</v>
      </c>
      <c r="E200" s="6">
        <v>4.7934999999999999</v>
      </c>
      <c r="F200" s="20">
        <f t="shared" si="10"/>
        <v>0.18798039215686274</v>
      </c>
      <c r="G200" s="6">
        <v>1.2786</v>
      </c>
      <c r="H200" s="21">
        <f t="shared" si="11"/>
        <v>0.14702048502804846</v>
      </c>
    </row>
    <row r="201" spans="1:8" x14ac:dyDescent="0.45">
      <c r="A201" s="6">
        <v>1400</v>
      </c>
      <c r="B201" s="6" t="s">
        <v>18</v>
      </c>
      <c r="C201" s="71">
        <f t="shared" si="9"/>
        <v>44525</v>
      </c>
      <c r="D201" s="7">
        <v>44525</v>
      </c>
      <c r="E201" s="6">
        <v>4.8026999999999997</v>
      </c>
      <c r="F201" s="20">
        <f t="shared" si="10"/>
        <v>0.18834117647058823</v>
      </c>
      <c r="G201" s="6">
        <v>1.2647999999999999</v>
      </c>
      <c r="H201" s="21">
        <f t="shared" si="11"/>
        <v>0.14890984856940881</v>
      </c>
    </row>
    <row r="202" spans="1:8" x14ac:dyDescent="0.45">
      <c r="A202" s="6">
        <v>1400</v>
      </c>
      <c r="B202" s="6" t="s">
        <v>18</v>
      </c>
      <c r="C202" s="71">
        <f t="shared" si="9"/>
        <v>44524</v>
      </c>
      <c r="D202" s="7">
        <v>44524</v>
      </c>
      <c r="E202" s="6">
        <v>4.8140000000000001</v>
      </c>
      <c r="F202" s="20">
        <f t="shared" si="10"/>
        <v>0.1887843137254902</v>
      </c>
      <c r="G202" s="6">
        <v>1.2665999999999999</v>
      </c>
      <c r="H202" s="21">
        <f t="shared" si="11"/>
        <v>0.1490480923144562</v>
      </c>
    </row>
    <row r="203" spans="1:8" x14ac:dyDescent="0.45">
      <c r="A203" s="6">
        <v>1400</v>
      </c>
      <c r="B203" s="6" t="s">
        <v>18</v>
      </c>
      <c r="C203" s="71">
        <f t="shared" si="9"/>
        <v>44523</v>
      </c>
      <c r="D203" s="7">
        <v>44523</v>
      </c>
      <c r="E203" s="6">
        <v>4.7748999999999997</v>
      </c>
      <c r="F203" s="20">
        <f t="shared" si="10"/>
        <v>0.18725098039215685</v>
      </c>
      <c r="G203" s="6">
        <v>1.2664</v>
      </c>
      <c r="H203" s="21">
        <f t="shared" si="11"/>
        <v>0.14786084996222115</v>
      </c>
    </row>
    <row r="204" spans="1:8" x14ac:dyDescent="0.45">
      <c r="A204" s="6">
        <v>1400</v>
      </c>
      <c r="B204" s="6" t="s">
        <v>18</v>
      </c>
      <c r="C204" s="71">
        <f t="shared" si="9"/>
        <v>44522</v>
      </c>
      <c r="D204" s="7">
        <v>44522</v>
      </c>
      <c r="E204" s="6">
        <v>4.6618000000000004</v>
      </c>
      <c r="F204" s="20">
        <f t="shared" si="10"/>
        <v>0.18281568627450981</v>
      </c>
      <c r="G204" s="6">
        <v>1.2698</v>
      </c>
      <c r="H204" s="21">
        <f t="shared" si="11"/>
        <v>0.14397203203221751</v>
      </c>
    </row>
    <row r="205" spans="1:8" x14ac:dyDescent="0.45">
      <c r="A205" s="6">
        <v>1400</v>
      </c>
      <c r="B205" s="6" t="s">
        <v>19</v>
      </c>
      <c r="C205" s="71">
        <f t="shared" si="9"/>
        <v>44521</v>
      </c>
      <c r="D205" s="7">
        <v>44521</v>
      </c>
      <c r="E205" s="6">
        <v>4.6841999999999997</v>
      </c>
      <c r="F205" s="20">
        <f t="shared" si="10"/>
        <v>0.18369411764705881</v>
      </c>
      <c r="G205" s="6">
        <v>1.2638</v>
      </c>
      <c r="H205" s="21">
        <f t="shared" si="11"/>
        <v>0.14535062323710937</v>
      </c>
    </row>
    <row r="206" spans="1:8" x14ac:dyDescent="0.45">
      <c r="A206" s="6">
        <v>1400</v>
      </c>
      <c r="B206" s="6" t="s">
        <v>19</v>
      </c>
      <c r="C206" s="71">
        <f t="shared" si="9"/>
        <v>44520</v>
      </c>
      <c r="D206" s="7">
        <v>44520</v>
      </c>
      <c r="E206" s="6">
        <v>4.7560000000000002</v>
      </c>
      <c r="F206" s="20">
        <f t="shared" si="10"/>
        <v>0.18650980392156863</v>
      </c>
      <c r="G206" s="6">
        <v>1.2638</v>
      </c>
      <c r="H206" s="21">
        <f t="shared" si="11"/>
        <v>0.14757857566194701</v>
      </c>
    </row>
    <row r="207" spans="1:8" x14ac:dyDescent="0.45">
      <c r="A207" s="6">
        <v>1400</v>
      </c>
      <c r="B207" s="6" t="s">
        <v>19</v>
      </c>
      <c r="C207" s="71">
        <f t="shared" si="9"/>
        <v>44519</v>
      </c>
      <c r="D207" s="7">
        <v>44519</v>
      </c>
      <c r="E207" s="6">
        <v>4.6638999999999999</v>
      </c>
      <c r="F207" s="20">
        <f t="shared" si="10"/>
        <v>0.18289803921568626</v>
      </c>
      <c r="G207" s="6">
        <v>1.2638</v>
      </c>
      <c r="H207" s="21">
        <f t="shared" si="11"/>
        <v>0.1447207146824547</v>
      </c>
    </row>
    <row r="208" spans="1:8" x14ac:dyDescent="0.45">
      <c r="A208" s="6">
        <v>1400</v>
      </c>
      <c r="B208" s="6" t="s">
        <v>19</v>
      </c>
      <c r="C208" s="71">
        <f t="shared" si="9"/>
        <v>44518</v>
      </c>
      <c r="D208" s="7">
        <v>44518</v>
      </c>
      <c r="E208" s="6">
        <v>4.7598000000000003</v>
      </c>
      <c r="F208" s="20">
        <f t="shared" si="10"/>
        <v>0.18665882352941177</v>
      </c>
      <c r="G208" s="6">
        <v>1.26</v>
      </c>
      <c r="H208" s="21">
        <f t="shared" si="11"/>
        <v>0.14814192343604107</v>
      </c>
    </row>
    <row r="209" spans="1:8" x14ac:dyDescent="0.45">
      <c r="A209" s="6">
        <v>1400</v>
      </c>
      <c r="B209" s="6" t="s">
        <v>19</v>
      </c>
      <c r="C209" s="71">
        <f t="shared" si="9"/>
        <v>44517</v>
      </c>
      <c r="D209" s="7">
        <v>44517</v>
      </c>
      <c r="E209" s="6">
        <v>4.9097999999999997</v>
      </c>
      <c r="F209" s="20">
        <f t="shared" si="10"/>
        <v>0.19254117647058822</v>
      </c>
      <c r="G209" s="6">
        <v>1.2605</v>
      </c>
      <c r="H209" s="21">
        <f t="shared" si="11"/>
        <v>0.15274984249947499</v>
      </c>
    </row>
    <row r="210" spans="1:8" x14ac:dyDescent="0.45">
      <c r="A210" s="6">
        <v>1400</v>
      </c>
      <c r="B210" s="6" t="s">
        <v>19</v>
      </c>
      <c r="C210" s="71">
        <f t="shared" si="9"/>
        <v>44516</v>
      </c>
      <c r="D210" s="7">
        <v>44516</v>
      </c>
      <c r="E210" s="6">
        <v>5.0266999999999999</v>
      </c>
      <c r="F210" s="20">
        <f t="shared" si="10"/>
        <v>0.19712549019607842</v>
      </c>
      <c r="G210" s="6">
        <v>1.256</v>
      </c>
      <c r="H210" s="21">
        <f t="shared" si="11"/>
        <v>0.15694704633445733</v>
      </c>
    </row>
    <row r="211" spans="1:8" x14ac:dyDescent="0.45">
      <c r="A211" s="6">
        <v>1400</v>
      </c>
      <c r="B211" s="6" t="s">
        <v>19</v>
      </c>
      <c r="C211" s="71">
        <f t="shared" si="9"/>
        <v>44515</v>
      </c>
      <c r="D211" s="7">
        <v>44515</v>
      </c>
      <c r="E211" s="6">
        <v>4.9040999999999997</v>
      </c>
      <c r="F211" s="20">
        <f t="shared" si="10"/>
        <v>0.19231764705882351</v>
      </c>
      <c r="G211" s="6">
        <v>1.2511000000000001</v>
      </c>
      <c r="H211" s="21">
        <f t="shared" si="11"/>
        <v>0.153718845063403</v>
      </c>
    </row>
    <row r="212" spans="1:8" x14ac:dyDescent="0.45">
      <c r="A212" s="6">
        <v>1400</v>
      </c>
      <c r="B212" s="6" t="s">
        <v>19</v>
      </c>
      <c r="C212" s="71">
        <f t="shared" si="9"/>
        <v>44514</v>
      </c>
      <c r="D212" s="7">
        <v>44514</v>
      </c>
      <c r="E212" s="6">
        <v>4.8226000000000004</v>
      </c>
      <c r="F212" s="20">
        <f t="shared" si="10"/>
        <v>0.189121568627451</v>
      </c>
      <c r="G212" s="6">
        <v>1.2542</v>
      </c>
      <c r="H212" s="21">
        <f t="shared" si="11"/>
        <v>0.15079059849103094</v>
      </c>
    </row>
    <row r="213" spans="1:8" x14ac:dyDescent="0.45">
      <c r="A213" s="6">
        <v>1400</v>
      </c>
      <c r="B213" s="6" t="s">
        <v>19</v>
      </c>
      <c r="C213" s="71">
        <f t="shared" si="9"/>
        <v>44513</v>
      </c>
      <c r="D213" s="7">
        <v>44513</v>
      </c>
      <c r="E213" s="6">
        <v>4.8140999999999998</v>
      </c>
      <c r="F213" s="20">
        <f t="shared" si="10"/>
        <v>0.18878823529411765</v>
      </c>
      <c r="G213" s="6">
        <v>1.2542</v>
      </c>
      <c r="H213" s="21">
        <f t="shared" si="11"/>
        <v>0.15052482482388585</v>
      </c>
    </row>
    <row r="214" spans="1:8" x14ac:dyDescent="0.45">
      <c r="A214" s="6">
        <v>1400</v>
      </c>
      <c r="B214" s="6" t="s">
        <v>19</v>
      </c>
      <c r="C214" s="71">
        <f t="shared" si="9"/>
        <v>44512</v>
      </c>
      <c r="D214" s="7">
        <v>44512</v>
      </c>
      <c r="E214" s="6">
        <v>4.8274999999999997</v>
      </c>
      <c r="F214" s="20">
        <f t="shared" si="10"/>
        <v>0.18931372549019607</v>
      </c>
      <c r="G214" s="6">
        <v>1.2542</v>
      </c>
      <c r="H214" s="21">
        <f t="shared" si="11"/>
        <v>0.15094380919326747</v>
      </c>
    </row>
    <row r="215" spans="1:8" x14ac:dyDescent="0.45">
      <c r="A215" s="6">
        <v>1400</v>
      </c>
      <c r="B215" s="6" t="s">
        <v>19</v>
      </c>
      <c r="C215" s="71">
        <f t="shared" si="9"/>
        <v>44511</v>
      </c>
      <c r="D215" s="7">
        <v>44511</v>
      </c>
      <c r="E215" s="6">
        <v>4.7938999999999998</v>
      </c>
      <c r="F215" s="20">
        <f t="shared" si="10"/>
        <v>0.18799607843137253</v>
      </c>
      <c r="G215" s="6">
        <v>1.2577</v>
      </c>
      <c r="H215" s="21">
        <f t="shared" si="11"/>
        <v>0.14947609003051007</v>
      </c>
    </row>
    <row r="216" spans="1:8" x14ac:dyDescent="0.45">
      <c r="A216" s="6">
        <v>1400</v>
      </c>
      <c r="B216" s="6" t="s">
        <v>19</v>
      </c>
      <c r="C216" s="71">
        <f t="shared" si="9"/>
        <v>44510</v>
      </c>
      <c r="D216" s="7">
        <v>44510</v>
      </c>
      <c r="E216" s="6">
        <v>4.8053999999999997</v>
      </c>
      <c r="F216" s="20">
        <f t="shared" si="10"/>
        <v>0.18844705882352941</v>
      </c>
      <c r="G216" s="6">
        <v>1.2488999999999999</v>
      </c>
      <c r="H216" s="21">
        <f t="shared" si="11"/>
        <v>0.15089043063778479</v>
      </c>
    </row>
    <row r="217" spans="1:8" x14ac:dyDescent="0.45">
      <c r="A217" s="6">
        <v>1400</v>
      </c>
      <c r="B217" s="6" t="s">
        <v>19</v>
      </c>
      <c r="C217" s="71">
        <f t="shared" si="9"/>
        <v>44509</v>
      </c>
      <c r="D217" s="7">
        <v>44509</v>
      </c>
      <c r="E217" s="6">
        <v>4.9856999999999996</v>
      </c>
      <c r="F217" s="20">
        <f t="shared" si="10"/>
        <v>0.19551764705882352</v>
      </c>
      <c r="G217" s="6">
        <v>1.2436</v>
      </c>
      <c r="H217" s="21">
        <f t="shared" si="11"/>
        <v>0.15721907933324503</v>
      </c>
    </row>
    <row r="218" spans="1:8" x14ac:dyDescent="0.45">
      <c r="A218" s="6">
        <v>1400</v>
      </c>
      <c r="B218" s="6" t="s">
        <v>19</v>
      </c>
      <c r="C218" s="71">
        <f t="shared" si="9"/>
        <v>44508</v>
      </c>
      <c r="D218" s="7">
        <v>44508</v>
      </c>
      <c r="E218" s="6">
        <v>5.1139999999999999</v>
      </c>
      <c r="F218" s="20">
        <f t="shared" si="10"/>
        <v>0.20054901960784313</v>
      </c>
      <c r="G218" s="6">
        <v>1.2441</v>
      </c>
      <c r="H218" s="21">
        <f t="shared" si="11"/>
        <v>0.16120008006417744</v>
      </c>
    </row>
    <row r="219" spans="1:8" x14ac:dyDescent="0.45">
      <c r="A219" s="6">
        <v>1400</v>
      </c>
      <c r="B219" s="6" t="s">
        <v>19</v>
      </c>
      <c r="C219" s="71">
        <f t="shared" si="9"/>
        <v>44507</v>
      </c>
      <c r="D219" s="7">
        <v>44507</v>
      </c>
      <c r="E219" s="6">
        <v>5.0145</v>
      </c>
      <c r="F219" s="20">
        <f t="shared" si="10"/>
        <v>0.1966470588235294</v>
      </c>
      <c r="G219" s="6">
        <v>1.2454000000000001</v>
      </c>
      <c r="H219" s="21">
        <f t="shared" si="11"/>
        <v>0.1578987143275489</v>
      </c>
    </row>
    <row r="220" spans="1:8" x14ac:dyDescent="0.45">
      <c r="A220" s="6">
        <v>1400</v>
      </c>
      <c r="B220" s="6" t="s">
        <v>19</v>
      </c>
      <c r="C220" s="71">
        <f t="shared" si="9"/>
        <v>44506</v>
      </c>
      <c r="D220" s="7">
        <v>44506</v>
      </c>
      <c r="E220" s="6">
        <v>5.0060000000000002</v>
      </c>
      <c r="F220" s="20">
        <f t="shared" si="10"/>
        <v>0.1963137254901961</v>
      </c>
      <c r="G220" s="6">
        <v>1.2454000000000001</v>
      </c>
      <c r="H220" s="21">
        <f t="shared" si="11"/>
        <v>0.15763106270290356</v>
      </c>
    </row>
    <row r="221" spans="1:8" x14ac:dyDescent="0.45">
      <c r="A221" s="6">
        <v>1400</v>
      </c>
      <c r="B221" s="6" t="s">
        <v>19</v>
      </c>
      <c r="C221" s="71">
        <f t="shared" si="9"/>
        <v>44505</v>
      </c>
      <c r="D221" s="7">
        <v>44505</v>
      </c>
      <c r="E221" s="6">
        <v>5.0022000000000002</v>
      </c>
      <c r="F221" s="20">
        <f t="shared" si="10"/>
        <v>0.19616470588235294</v>
      </c>
      <c r="G221" s="6">
        <v>1.2454000000000001</v>
      </c>
      <c r="H221" s="21">
        <f t="shared" si="11"/>
        <v>0.15751140668247385</v>
      </c>
    </row>
    <row r="222" spans="1:8" x14ac:dyDescent="0.45">
      <c r="A222" s="6">
        <v>1400</v>
      </c>
      <c r="B222" s="6" t="s">
        <v>19</v>
      </c>
      <c r="C222" s="71">
        <f t="shared" si="9"/>
        <v>44504</v>
      </c>
      <c r="D222" s="7">
        <v>44504</v>
      </c>
      <c r="E222" s="6">
        <v>5.0942999999999996</v>
      </c>
      <c r="F222" s="20">
        <f t="shared" si="10"/>
        <v>0.19977647058823528</v>
      </c>
      <c r="G222" s="6">
        <v>1.2455000000000001</v>
      </c>
      <c r="H222" s="21">
        <f t="shared" si="11"/>
        <v>0.160398611471887</v>
      </c>
    </row>
    <row r="223" spans="1:8" x14ac:dyDescent="0.45">
      <c r="A223" s="6">
        <v>1400</v>
      </c>
      <c r="B223" s="6" t="s">
        <v>19</v>
      </c>
      <c r="C223" s="71">
        <f t="shared" si="9"/>
        <v>44503</v>
      </c>
      <c r="D223" s="7">
        <v>44503</v>
      </c>
      <c r="E223" s="6">
        <v>5.1482999999999999</v>
      </c>
      <c r="F223" s="20">
        <f t="shared" si="10"/>
        <v>0.20189411764705881</v>
      </c>
      <c r="G223" s="6">
        <v>1.2388999999999999</v>
      </c>
      <c r="H223" s="21">
        <f t="shared" si="11"/>
        <v>0.16296240023170461</v>
      </c>
    </row>
    <row r="224" spans="1:8" x14ac:dyDescent="0.45">
      <c r="A224" s="6">
        <v>1400</v>
      </c>
      <c r="B224" s="6" t="s">
        <v>19</v>
      </c>
      <c r="C224" s="71">
        <f t="shared" si="9"/>
        <v>44502</v>
      </c>
      <c r="D224" s="7">
        <v>44502</v>
      </c>
      <c r="E224" s="6">
        <v>5.1977000000000002</v>
      </c>
      <c r="F224" s="20">
        <f t="shared" si="10"/>
        <v>0.20383137254901962</v>
      </c>
      <c r="G224" s="6">
        <v>1.2408999999999999</v>
      </c>
      <c r="H224" s="21">
        <f t="shared" si="11"/>
        <v>0.16426091751875221</v>
      </c>
    </row>
    <row r="225" spans="1:8" x14ac:dyDescent="0.45">
      <c r="A225" s="6">
        <v>1400</v>
      </c>
      <c r="B225" s="6" t="s">
        <v>19</v>
      </c>
      <c r="C225" s="71">
        <f t="shared" si="9"/>
        <v>44501</v>
      </c>
      <c r="D225" s="7">
        <v>44501</v>
      </c>
      <c r="E225" s="6">
        <v>5.2302999999999997</v>
      </c>
      <c r="F225" s="20">
        <f t="shared" si="10"/>
        <v>0.20510980392156861</v>
      </c>
      <c r="G225" s="6">
        <v>1.2366999999999999</v>
      </c>
      <c r="H225" s="21">
        <f t="shared" si="11"/>
        <v>0.1658525138849912</v>
      </c>
    </row>
    <row r="226" spans="1:8" x14ac:dyDescent="0.45">
      <c r="A226" s="6">
        <v>1400</v>
      </c>
      <c r="B226" s="6" t="s">
        <v>19</v>
      </c>
      <c r="C226" s="71">
        <f t="shared" si="9"/>
        <v>44500</v>
      </c>
      <c r="D226" s="7">
        <v>44500</v>
      </c>
      <c r="E226" s="6">
        <v>4.6811999999999996</v>
      </c>
      <c r="F226" s="20">
        <f t="shared" si="10"/>
        <v>0.18357647058823529</v>
      </c>
      <c r="G226" s="6">
        <v>1.2386999999999999</v>
      </c>
      <c r="H226" s="21">
        <f t="shared" si="11"/>
        <v>0.14820091272159142</v>
      </c>
    </row>
    <row r="227" spans="1:8" x14ac:dyDescent="0.45">
      <c r="A227" s="6">
        <v>1400</v>
      </c>
      <c r="B227" s="6" t="s">
        <v>19</v>
      </c>
      <c r="C227" s="71">
        <f t="shared" si="9"/>
        <v>44499</v>
      </c>
      <c r="D227" s="7">
        <v>44499</v>
      </c>
      <c r="E227" s="6">
        <v>4.6847000000000003</v>
      </c>
      <c r="F227" s="20">
        <f t="shared" si="10"/>
        <v>0.1837137254901961</v>
      </c>
      <c r="G227" s="6">
        <v>1.2386999999999999</v>
      </c>
      <c r="H227" s="21">
        <f t="shared" si="11"/>
        <v>0.14831171832582232</v>
      </c>
    </row>
    <row r="228" spans="1:8" x14ac:dyDescent="0.45">
      <c r="A228" s="6">
        <v>1400</v>
      </c>
      <c r="B228" s="6" t="s">
        <v>19</v>
      </c>
      <c r="C228" s="71">
        <f t="shared" si="9"/>
        <v>44498</v>
      </c>
      <c r="D228" s="7">
        <v>44498</v>
      </c>
      <c r="E228" s="6">
        <v>4.6837999999999997</v>
      </c>
      <c r="F228" s="20">
        <f t="shared" si="10"/>
        <v>0.18367843137254902</v>
      </c>
      <c r="G228" s="6">
        <v>1.2386999999999999</v>
      </c>
      <c r="H228" s="21">
        <f t="shared" si="11"/>
        <v>0.14828322545616293</v>
      </c>
    </row>
    <row r="229" spans="1:8" x14ac:dyDescent="0.45">
      <c r="A229" s="6">
        <v>1400</v>
      </c>
      <c r="B229" s="6" t="s">
        <v>19</v>
      </c>
      <c r="C229" s="71">
        <f t="shared" si="9"/>
        <v>44497</v>
      </c>
      <c r="D229" s="7">
        <v>44497</v>
      </c>
      <c r="E229" s="6">
        <v>4.7241999999999997</v>
      </c>
      <c r="F229" s="20">
        <f t="shared" si="10"/>
        <v>0.18526274509803919</v>
      </c>
      <c r="G229" s="6">
        <v>1.2342</v>
      </c>
      <c r="H229" s="21">
        <f t="shared" si="11"/>
        <v>0.15010755558097488</v>
      </c>
    </row>
    <row r="230" spans="1:8" x14ac:dyDescent="0.45">
      <c r="A230" s="6">
        <v>1400</v>
      </c>
      <c r="B230" s="6" t="s">
        <v>19</v>
      </c>
      <c r="C230" s="71">
        <f t="shared" si="9"/>
        <v>44496</v>
      </c>
      <c r="D230" s="7">
        <v>44496</v>
      </c>
      <c r="E230" s="6">
        <v>4.7042000000000002</v>
      </c>
      <c r="F230" s="20">
        <f t="shared" si="10"/>
        <v>0.18447843137254902</v>
      </c>
      <c r="G230" s="6">
        <v>1.2356</v>
      </c>
      <c r="H230" s="21">
        <f t="shared" si="11"/>
        <v>0.14930271234424491</v>
      </c>
    </row>
    <row r="231" spans="1:8" x14ac:dyDescent="0.45">
      <c r="A231" s="6">
        <v>1400</v>
      </c>
      <c r="B231" s="6" t="s">
        <v>19</v>
      </c>
      <c r="C231" s="71">
        <f t="shared" si="9"/>
        <v>44495</v>
      </c>
      <c r="D231" s="7">
        <v>44495</v>
      </c>
      <c r="E231" s="6">
        <v>4.3174999999999999</v>
      </c>
      <c r="F231" s="20">
        <f t="shared" si="10"/>
        <v>0.16931372549019608</v>
      </c>
      <c r="G231" s="6">
        <v>1.2387999999999999</v>
      </c>
      <c r="H231" s="21">
        <f t="shared" si="11"/>
        <v>0.13667559371181473</v>
      </c>
    </row>
    <row r="232" spans="1:8" x14ac:dyDescent="0.45">
      <c r="A232" s="6">
        <v>1400</v>
      </c>
      <c r="B232" s="6" t="s">
        <v>19</v>
      </c>
      <c r="C232" s="71">
        <f t="shared" si="9"/>
        <v>44494</v>
      </c>
      <c r="D232" s="7">
        <v>44494</v>
      </c>
      <c r="E232" s="6">
        <v>4.2327000000000004</v>
      </c>
      <c r="F232" s="20">
        <f t="shared" si="10"/>
        <v>0.16598823529411766</v>
      </c>
      <c r="G232" s="6">
        <v>1.2381</v>
      </c>
      <c r="H232" s="21">
        <f t="shared" si="11"/>
        <v>0.13406690517253667</v>
      </c>
    </row>
    <row r="233" spans="1:8" x14ac:dyDescent="0.45">
      <c r="A233" s="6">
        <v>1400</v>
      </c>
      <c r="B233" s="6" t="s">
        <v>19</v>
      </c>
      <c r="C233" s="71">
        <f t="shared" si="9"/>
        <v>44493</v>
      </c>
      <c r="D233" s="7">
        <v>44493</v>
      </c>
      <c r="E233" s="6">
        <v>4.1409000000000002</v>
      </c>
      <c r="F233" s="20">
        <f t="shared" si="10"/>
        <v>0.16238823529411767</v>
      </c>
      <c r="G233" s="6">
        <v>1.2366999999999999</v>
      </c>
      <c r="H233" s="21">
        <f t="shared" si="11"/>
        <v>0.13130770218655913</v>
      </c>
    </row>
    <row r="234" spans="1:8" x14ac:dyDescent="0.45">
      <c r="A234" s="6">
        <v>1400</v>
      </c>
      <c r="B234" s="6" t="s">
        <v>19</v>
      </c>
      <c r="C234" s="71">
        <f t="shared" si="9"/>
        <v>44492</v>
      </c>
      <c r="D234" s="7">
        <v>44492</v>
      </c>
      <c r="E234" s="6">
        <v>4.1233000000000004</v>
      </c>
      <c r="F234" s="20">
        <f t="shared" si="10"/>
        <v>0.16169803921568629</v>
      </c>
      <c r="G234" s="6">
        <v>1.2366999999999999</v>
      </c>
      <c r="H234" s="21">
        <f t="shared" si="11"/>
        <v>0.13074960719308346</v>
      </c>
    </row>
    <row r="235" spans="1:8" x14ac:dyDescent="0.45">
      <c r="A235" s="6">
        <v>1400</v>
      </c>
      <c r="B235" s="6" t="s">
        <v>19</v>
      </c>
      <c r="C235" s="71">
        <f t="shared" si="9"/>
        <v>44491</v>
      </c>
      <c r="D235" s="7">
        <v>44491</v>
      </c>
      <c r="E235" s="6">
        <v>4.1357999999999997</v>
      </c>
      <c r="F235" s="20">
        <f t="shared" si="10"/>
        <v>0.16218823529411763</v>
      </c>
      <c r="G235" s="6">
        <v>1.2366999999999999</v>
      </c>
      <c r="H235" s="21">
        <f t="shared" si="11"/>
        <v>0.1311459814782224</v>
      </c>
    </row>
    <row r="236" spans="1:8" x14ac:dyDescent="0.45">
      <c r="A236" s="6">
        <v>1400</v>
      </c>
      <c r="B236" s="6" t="s">
        <v>20</v>
      </c>
      <c r="C236" s="71">
        <f t="shared" si="9"/>
        <v>44490</v>
      </c>
      <c r="D236" s="7">
        <v>44490</v>
      </c>
      <c r="E236" s="6">
        <v>4.1871999999999998</v>
      </c>
      <c r="F236" s="20">
        <f t="shared" si="10"/>
        <v>0.16420392156862745</v>
      </c>
      <c r="G236" s="6">
        <v>1.2363999999999999</v>
      </c>
      <c r="H236" s="21">
        <f t="shared" si="11"/>
        <v>0.13280808926611731</v>
      </c>
    </row>
    <row r="237" spans="1:8" x14ac:dyDescent="0.45">
      <c r="A237" s="6">
        <v>1400</v>
      </c>
      <c r="B237" s="6" t="s">
        <v>20</v>
      </c>
      <c r="C237" s="71">
        <f t="shared" si="9"/>
        <v>44489</v>
      </c>
      <c r="D237" s="7">
        <v>44489</v>
      </c>
      <c r="E237" s="6">
        <v>4.1871999999999998</v>
      </c>
      <c r="F237" s="20">
        <f t="shared" si="10"/>
        <v>0.16420392156862745</v>
      </c>
      <c r="G237" s="6">
        <v>1.2319</v>
      </c>
      <c r="H237" s="21">
        <f t="shared" si="11"/>
        <v>0.133293223125763</v>
      </c>
    </row>
    <row r="238" spans="1:8" x14ac:dyDescent="0.45">
      <c r="A238" s="6">
        <v>1400</v>
      </c>
      <c r="B238" s="6" t="s">
        <v>20</v>
      </c>
      <c r="C238" s="71">
        <f t="shared" si="9"/>
        <v>44488</v>
      </c>
      <c r="D238" s="7">
        <v>44488</v>
      </c>
      <c r="E238" s="6">
        <v>4.1957000000000004</v>
      </c>
      <c r="F238" s="20">
        <f t="shared" si="10"/>
        <v>0.16453725490196081</v>
      </c>
      <c r="G238" s="6">
        <v>1.2362</v>
      </c>
      <c r="H238" s="21">
        <f t="shared" si="11"/>
        <v>0.13309921930267013</v>
      </c>
    </row>
    <row r="239" spans="1:8" x14ac:dyDescent="0.45">
      <c r="A239" s="6">
        <v>1400</v>
      </c>
      <c r="B239" s="6" t="s">
        <v>20</v>
      </c>
      <c r="C239" s="71">
        <f t="shared" si="9"/>
        <v>44487</v>
      </c>
      <c r="D239" s="7">
        <v>44487</v>
      </c>
      <c r="E239" s="6">
        <v>4.2256</v>
      </c>
      <c r="F239" s="20">
        <f t="shared" si="10"/>
        <v>0.16570980392156862</v>
      </c>
      <c r="G239" s="6">
        <v>1.2374000000000001</v>
      </c>
      <c r="H239" s="21">
        <f t="shared" si="11"/>
        <v>0.13391773389491562</v>
      </c>
    </row>
    <row r="240" spans="1:8" x14ac:dyDescent="0.45">
      <c r="A240" s="6">
        <v>1400</v>
      </c>
      <c r="B240" s="6" t="s">
        <v>20</v>
      </c>
      <c r="C240" s="71">
        <f t="shared" si="9"/>
        <v>44486</v>
      </c>
      <c r="D240" s="7">
        <v>44486</v>
      </c>
      <c r="E240" s="6">
        <v>4.3276000000000003</v>
      </c>
      <c r="F240" s="20">
        <f t="shared" si="10"/>
        <v>0.16970980392156865</v>
      </c>
      <c r="G240" s="6">
        <v>1.2365999999999999</v>
      </c>
      <c r="H240" s="21">
        <f t="shared" si="11"/>
        <v>0.1372390457072365</v>
      </c>
    </row>
    <row r="241" spans="1:8" x14ac:dyDescent="0.45">
      <c r="A241" s="6">
        <v>1400</v>
      </c>
      <c r="B241" s="6" t="s">
        <v>20</v>
      </c>
      <c r="C241" s="71">
        <f t="shared" si="9"/>
        <v>44485</v>
      </c>
      <c r="D241" s="7">
        <v>44485</v>
      </c>
      <c r="E241" s="6">
        <v>4.3350999999999997</v>
      </c>
      <c r="F241" s="20">
        <f t="shared" si="10"/>
        <v>0.17000392156862745</v>
      </c>
      <c r="G241" s="6">
        <v>1.2365999999999999</v>
      </c>
      <c r="H241" s="21">
        <f t="shared" si="11"/>
        <v>0.13747688951045403</v>
      </c>
    </row>
    <row r="242" spans="1:8" x14ac:dyDescent="0.45">
      <c r="A242" s="6">
        <v>1400</v>
      </c>
      <c r="B242" s="6" t="s">
        <v>20</v>
      </c>
      <c r="C242" s="71">
        <f t="shared" si="9"/>
        <v>44484</v>
      </c>
      <c r="D242" s="7">
        <v>44484</v>
      </c>
      <c r="E242" s="6">
        <v>4.4009</v>
      </c>
      <c r="F242" s="20">
        <f t="shared" si="10"/>
        <v>0.17258431372549018</v>
      </c>
      <c r="G242" s="6">
        <v>1.2365999999999999</v>
      </c>
      <c r="H242" s="21">
        <f t="shared" si="11"/>
        <v>0.13956357247734935</v>
      </c>
    </row>
    <row r="243" spans="1:8" x14ac:dyDescent="0.45">
      <c r="A243" s="6">
        <v>1400</v>
      </c>
      <c r="B243" s="6" t="s">
        <v>20</v>
      </c>
      <c r="C243" s="71">
        <f t="shared" si="9"/>
        <v>44483</v>
      </c>
      <c r="D243" s="7">
        <v>44483</v>
      </c>
      <c r="E243" s="6">
        <v>4.4025999999999996</v>
      </c>
      <c r="F243" s="20">
        <f t="shared" si="10"/>
        <v>0.17265098039215684</v>
      </c>
      <c r="G243" s="6">
        <v>1.2366999999999999</v>
      </c>
      <c r="H243" s="21">
        <f t="shared" si="11"/>
        <v>0.13960619422022871</v>
      </c>
    </row>
    <row r="244" spans="1:8" x14ac:dyDescent="0.45">
      <c r="A244" s="6">
        <v>1400</v>
      </c>
      <c r="B244" s="6" t="s">
        <v>20</v>
      </c>
      <c r="C244" s="71">
        <f t="shared" si="9"/>
        <v>44482</v>
      </c>
      <c r="D244" s="7">
        <v>44482</v>
      </c>
      <c r="E244" s="6">
        <v>4.2145000000000001</v>
      </c>
      <c r="F244" s="20">
        <f t="shared" si="10"/>
        <v>0.16527450980392158</v>
      </c>
      <c r="G244" s="6">
        <v>1.2441</v>
      </c>
      <c r="H244" s="21">
        <f t="shared" si="11"/>
        <v>0.13284664400283064</v>
      </c>
    </row>
    <row r="245" spans="1:8" x14ac:dyDescent="0.45">
      <c r="A245" s="6">
        <v>1400</v>
      </c>
      <c r="B245" s="6" t="s">
        <v>20</v>
      </c>
      <c r="C245" s="71">
        <f t="shared" si="9"/>
        <v>44481</v>
      </c>
      <c r="D245" s="7">
        <v>44481</v>
      </c>
      <c r="E245" s="6">
        <v>4.1883999999999997</v>
      </c>
      <c r="F245" s="20">
        <f t="shared" si="10"/>
        <v>0.16425098039215685</v>
      </c>
      <c r="G245" s="6">
        <v>1.2464999999999999</v>
      </c>
      <c r="H245" s="21">
        <f t="shared" si="11"/>
        <v>0.13176973958456226</v>
      </c>
    </row>
    <row r="246" spans="1:8" x14ac:dyDescent="0.45">
      <c r="A246" s="6">
        <v>1400</v>
      </c>
      <c r="B246" s="6" t="s">
        <v>20</v>
      </c>
      <c r="C246" s="71">
        <f t="shared" si="9"/>
        <v>44480</v>
      </c>
      <c r="D246" s="7">
        <v>44480</v>
      </c>
      <c r="E246" s="6">
        <v>4.2638999999999996</v>
      </c>
      <c r="F246" s="20">
        <f t="shared" si="10"/>
        <v>0.16721176470588234</v>
      </c>
      <c r="G246" s="6">
        <v>1.2482</v>
      </c>
      <c r="H246" s="21">
        <f t="shared" si="11"/>
        <v>0.13396231750190862</v>
      </c>
    </row>
    <row r="247" spans="1:8" x14ac:dyDescent="0.45">
      <c r="A247" s="6">
        <v>1400</v>
      </c>
      <c r="B247" s="6" t="s">
        <v>20</v>
      </c>
      <c r="C247" s="71">
        <f t="shared" si="9"/>
        <v>44479</v>
      </c>
      <c r="D247" s="7">
        <v>44479</v>
      </c>
      <c r="E247" s="6">
        <v>4.2371999999999996</v>
      </c>
      <c r="F247" s="20">
        <f t="shared" si="10"/>
        <v>0.16616470588235294</v>
      </c>
      <c r="G247" s="6">
        <v>1.2468999999999999</v>
      </c>
      <c r="H247" s="21">
        <f t="shared" si="11"/>
        <v>0.13326225509852671</v>
      </c>
    </row>
    <row r="248" spans="1:8" x14ac:dyDescent="0.45">
      <c r="A248" s="6">
        <v>1400</v>
      </c>
      <c r="B248" s="6" t="s">
        <v>20</v>
      </c>
      <c r="C248" s="71">
        <f t="shared" si="9"/>
        <v>44478</v>
      </c>
      <c r="D248" s="7">
        <v>44478</v>
      </c>
      <c r="E248" s="6">
        <v>4.2502000000000004</v>
      </c>
      <c r="F248" s="20">
        <f t="shared" si="10"/>
        <v>0.16667450980392159</v>
      </c>
      <c r="G248" s="6">
        <v>1.2468999999999999</v>
      </c>
      <c r="H248" s="21">
        <f t="shared" si="11"/>
        <v>0.13367111220139674</v>
      </c>
    </row>
    <row r="249" spans="1:8" x14ac:dyDescent="0.45">
      <c r="A249" s="6">
        <v>1400</v>
      </c>
      <c r="B249" s="6" t="s">
        <v>20</v>
      </c>
      <c r="C249" s="71">
        <f t="shared" si="9"/>
        <v>44477</v>
      </c>
      <c r="D249" s="7">
        <v>44477</v>
      </c>
      <c r="E249" s="6">
        <v>4.3140000000000001</v>
      </c>
      <c r="F249" s="20">
        <f t="shared" si="10"/>
        <v>0.16917647058823529</v>
      </c>
      <c r="G249" s="6">
        <v>1.2468999999999999</v>
      </c>
      <c r="H249" s="21">
        <f t="shared" si="11"/>
        <v>0.1356776570600973</v>
      </c>
    </row>
    <row r="250" spans="1:8" x14ac:dyDescent="0.45">
      <c r="A250" s="6">
        <v>1400</v>
      </c>
      <c r="B250" s="6" t="s">
        <v>20</v>
      </c>
      <c r="C250" s="71">
        <f t="shared" si="9"/>
        <v>44476</v>
      </c>
      <c r="D250" s="7">
        <v>44476</v>
      </c>
      <c r="E250" s="6">
        <v>4.4543999999999997</v>
      </c>
      <c r="F250" s="20">
        <f t="shared" si="10"/>
        <v>0.17468235294117646</v>
      </c>
      <c r="G250" s="6">
        <v>1.2545999999999999</v>
      </c>
      <c r="H250" s="21">
        <f t="shared" si="11"/>
        <v>0.1392335030616742</v>
      </c>
    </row>
    <row r="251" spans="1:8" x14ac:dyDescent="0.45">
      <c r="A251" s="6">
        <v>1400</v>
      </c>
      <c r="B251" s="6" t="s">
        <v>20</v>
      </c>
      <c r="C251" s="71">
        <f t="shared" si="9"/>
        <v>44475</v>
      </c>
      <c r="D251" s="7">
        <v>44475</v>
      </c>
      <c r="E251" s="6">
        <v>4.609</v>
      </c>
      <c r="F251" s="20">
        <f t="shared" si="10"/>
        <v>0.18074509803921568</v>
      </c>
      <c r="G251" s="6">
        <v>1.2586999999999999</v>
      </c>
      <c r="H251" s="21">
        <f t="shared" si="11"/>
        <v>0.14359664577676626</v>
      </c>
    </row>
    <row r="252" spans="1:8" x14ac:dyDescent="0.45">
      <c r="A252" s="6">
        <v>1400</v>
      </c>
      <c r="B252" s="6" t="s">
        <v>20</v>
      </c>
      <c r="C252" s="71">
        <f t="shared" si="9"/>
        <v>44474</v>
      </c>
      <c r="D252" s="7">
        <v>44474</v>
      </c>
      <c r="E252" s="6">
        <v>4.4671000000000003</v>
      </c>
      <c r="F252" s="20">
        <f t="shared" si="10"/>
        <v>0.17518039215686276</v>
      </c>
      <c r="G252" s="6">
        <v>1.2581</v>
      </c>
      <c r="H252" s="21">
        <f t="shared" si="11"/>
        <v>0.13924202540089242</v>
      </c>
    </row>
    <row r="253" spans="1:8" x14ac:dyDescent="0.45">
      <c r="A253" s="6">
        <v>1400</v>
      </c>
      <c r="B253" s="6" t="s">
        <v>20</v>
      </c>
      <c r="C253" s="71">
        <f t="shared" si="9"/>
        <v>44473</v>
      </c>
      <c r="D253" s="7">
        <v>44473</v>
      </c>
      <c r="E253" s="6">
        <v>4.1360000000000001</v>
      </c>
      <c r="F253" s="20">
        <f t="shared" si="10"/>
        <v>0.16219607843137254</v>
      </c>
      <c r="G253" s="6">
        <v>1.2586999999999999</v>
      </c>
      <c r="H253" s="21">
        <f t="shared" si="11"/>
        <v>0.12885999716483082</v>
      </c>
    </row>
    <row r="254" spans="1:8" x14ac:dyDescent="0.45">
      <c r="A254" s="6">
        <v>1400</v>
      </c>
      <c r="B254" s="6" t="s">
        <v>20</v>
      </c>
      <c r="C254" s="71">
        <f t="shared" si="9"/>
        <v>44472</v>
      </c>
      <c r="D254" s="7">
        <v>44472</v>
      </c>
      <c r="E254" s="6">
        <v>3.7694000000000001</v>
      </c>
      <c r="F254" s="20">
        <f t="shared" si="10"/>
        <v>0.14781960784313725</v>
      </c>
      <c r="G254" s="6">
        <v>1.2646999999999999</v>
      </c>
      <c r="H254" s="21">
        <f t="shared" si="11"/>
        <v>0.11688116378835871</v>
      </c>
    </row>
    <row r="255" spans="1:8" x14ac:dyDescent="0.45">
      <c r="A255" s="6">
        <v>1400</v>
      </c>
      <c r="B255" s="6" t="s">
        <v>20</v>
      </c>
      <c r="C255" s="71">
        <f t="shared" si="9"/>
        <v>44471</v>
      </c>
      <c r="D255" s="7">
        <v>44471</v>
      </c>
      <c r="E255" s="6">
        <v>3.7532999999999999</v>
      </c>
      <c r="F255" s="20">
        <f t="shared" si="10"/>
        <v>0.14718823529411765</v>
      </c>
      <c r="G255" s="6">
        <v>1.2646999999999999</v>
      </c>
      <c r="H255" s="21">
        <f t="shared" si="11"/>
        <v>0.11638193666017052</v>
      </c>
    </row>
    <row r="256" spans="1:8" x14ac:dyDescent="0.45">
      <c r="A256" s="6">
        <v>1400</v>
      </c>
      <c r="B256" s="6" t="s">
        <v>20</v>
      </c>
      <c r="C256" s="71">
        <f t="shared" si="9"/>
        <v>44470</v>
      </c>
      <c r="D256" s="7">
        <v>44470</v>
      </c>
      <c r="E256" s="6">
        <v>3.7181000000000002</v>
      </c>
      <c r="F256" s="20">
        <f t="shared" si="10"/>
        <v>0.14580784313725492</v>
      </c>
      <c r="G256" s="6">
        <v>1.2646999999999999</v>
      </c>
      <c r="H256" s="21">
        <f t="shared" si="11"/>
        <v>0.11529045871531188</v>
      </c>
    </row>
    <row r="257" spans="1:8" x14ac:dyDescent="0.45">
      <c r="A257" s="6">
        <v>1400</v>
      </c>
      <c r="B257" s="6" t="s">
        <v>20</v>
      </c>
      <c r="C257" s="71">
        <f t="shared" si="9"/>
        <v>44469</v>
      </c>
      <c r="D257" s="7">
        <v>44469</v>
      </c>
      <c r="E257" s="6">
        <v>3.4218000000000002</v>
      </c>
      <c r="F257" s="20">
        <f t="shared" si="10"/>
        <v>0.13418823529411766</v>
      </c>
      <c r="G257" s="6">
        <v>1.2678</v>
      </c>
      <c r="H257" s="21">
        <f t="shared" si="11"/>
        <v>0.10584337852509675</v>
      </c>
    </row>
    <row r="258" spans="1:8" x14ac:dyDescent="0.45">
      <c r="A258" s="6">
        <v>1400</v>
      </c>
      <c r="B258" s="6" t="s">
        <v>20</v>
      </c>
      <c r="C258" s="71">
        <f t="shared" si="9"/>
        <v>44468</v>
      </c>
      <c r="D258" s="7">
        <v>44468</v>
      </c>
      <c r="E258" s="6">
        <v>3.3048000000000002</v>
      </c>
      <c r="F258" s="20">
        <f t="shared" si="10"/>
        <v>0.12960000000000002</v>
      </c>
      <c r="G258" s="6">
        <v>1.2754000000000001</v>
      </c>
      <c r="H258" s="21">
        <f t="shared" si="11"/>
        <v>0.10161517955151327</v>
      </c>
    </row>
    <row r="259" spans="1:8" x14ac:dyDescent="0.45">
      <c r="A259" s="6">
        <v>1400</v>
      </c>
      <c r="B259" s="6" t="s">
        <v>20</v>
      </c>
      <c r="C259" s="71">
        <f t="shared" ref="C259:C322" si="12">D259</f>
        <v>44467</v>
      </c>
      <c r="D259" s="7">
        <v>44467</v>
      </c>
      <c r="E259" s="6">
        <v>3.2288000000000001</v>
      </c>
      <c r="F259" s="20">
        <f t="shared" ref="F259:F322" si="13">E259/25.5</f>
        <v>0.12661960784313725</v>
      </c>
      <c r="G259" s="6">
        <v>1.2685</v>
      </c>
      <c r="H259" s="21">
        <f t="shared" ref="H259:H322" si="14">F259/G259</f>
        <v>9.9818374334361262E-2</v>
      </c>
    </row>
    <row r="260" spans="1:8" x14ac:dyDescent="0.45">
      <c r="A260" s="6">
        <v>1400</v>
      </c>
      <c r="B260" s="6" t="s">
        <v>20</v>
      </c>
      <c r="C260" s="71">
        <f t="shared" si="12"/>
        <v>44466</v>
      </c>
      <c r="D260" s="7">
        <v>44466</v>
      </c>
      <c r="E260" s="6">
        <v>2.9756999999999998</v>
      </c>
      <c r="F260" s="20">
        <f t="shared" si="13"/>
        <v>0.11669411764705881</v>
      </c>
      <c r="G260" s="6">
        <v>1.2626999999999999</v>
      </c>
      <c r="H260" s="21">
        <f t="shared" si="14"/>
        <v>9.2416344061977365E-2</v>
      </c>
    </row>
    <row r="261" spans="1:8" x14ac:dyDescent="0.45">
      <c r="A261" s="6">
        <v>1400</v>
      </c>
      <c r="B261" s="6" t="s">
        <v>20</v>
      </c>
      <c r="C261" s="71">
        <f t="shared" si="12"/>
        <v>44465</v>
      </c>
      <c r="D261" s="7">
        <v>44465</v>
      </c>
      <c r="E261" s="6">
        <v>2.8734000000000002</v>
      </c>
      <c r="F261" s="20">
        <f t="shared" si="13"/>
        <v>0.11268235294117648</v>
      </c>
      <c r="G261" s="6">
        <v>1.2652000000000001</v>
      </c>
      <c r="H261" s="21">
        <f t="shared" si="14"/>
        <v>8.9062877759387038E-2</v>
      </c>
    </row>
    <row r="262" spans="1:8" x14ac:dyDescent="0.45">
      <c r="A262" s="6">
        <v>1400</v>
      </c>
      <c r="B262" s="6" t="s">
        <v>20</v>
      </c>
      <c r="C262" s="71">
        <f t="shared" si="12"/>
        <v>44464</v>
      </c>
      <c r="D262" s="7">
        <v>44464</v>
      </c>
      <c r="E262" s="6">
        <v>2.8736000000000002</v>
      </c>
      <c r="F262" s="20">
        <f t="shared" si="13"/>
        <v>0.11269019607843138</v>
      </c>
      <c r="G262" s="6">
        <v>1.2652000000000001</v>
      </c>
      <c r="H262" s="21">
        <f t="shared" si="14"/>
        <v>8.9069076887789575E-2</v>
      </c>
    </row>
    <row r="263" spans="1:8" x14ac:dyDescent="0.45">
      <c r="A263" s="6">
        <v>1400</v>
      </c>
      <c r="B263" s="6" t="s">
        <v>20</v>
      </c>
      <c r="C263" s="71">
        <f t="shared" si="12"/>
        <v>44463</v>
      </c>
      <c r="D263" s="7">
        <v>44463</v>
      </c>
      <c r="E263" s="6">
        <v>3.0394999999999999</v>
      </c>
      <c r="F263" s="20">
        <f t="shared" si="13"/>
        <v>0.11919607843137255</v>
      </c>
      <c r="G263" s="6">
        <v>1.2652000000000001</v>
      </c>
      <c r="H263" s="21">
        <f t="shared" si="14"/>
        <v>9.4211253897701977E-2</v>
      </c>
    </row>
    <row r="264" spans="1:8" x14ac:dyDescent="0.45">
      <c r="A264" s="6">
        <v>1400</v>
      </c>
      <c r="B264" s="6" t="s">
        <v>20</v>
      </c>
      <c r="C264" s="71">
        <f t="shared" si="12"/>
        <v>44462</v>
      </c>
      <c r="D264" s="7">
        <v>44462</v>
      </c>
      <c r="E264" s="6">
        <v>3.3233000000000001</v>
      </c>
      <c r="F264" s="20">
        <f t="shared" si="13"/>
        <v>0.13032549019607845</v>
      </c>
      <c r="G264" s="6">
        <v>1.2655000000000001</v>
      </c>
      <c r="H264" s="21">
        <f t="shared" si="14"/>
        <v>0.10298339802139743</v>
      </c>
    </row>
    <row r="265" spans="1:8" x14ac:dyDescent="0.45">
      <c r="A265" s="6">
        <v>1400</v>
      </c>
      <c r="B265" s="12" t="s">
        <v>21</v>
      </c>
      <c r="C265" s="71">
        <f t="shared" si="12"/>
        <v>44461</v>
      </c>
      <c r="D265" s="7">
        <v>44461</v>
      </c>
      <c r="E265" s="6">
        <v>3.2387000000000001</v>
      </c>
      <c r="F265" s="20">
        <f t="shared" si="13"/>
        <v>0.12700784313725491</v>
      </c>
      <c r="G265" s="6">
        <v>1.2769999999999999</v>
      </c>
      <c r="H265" s="21">
        <f t="shared" si="14"/>
        <v>9.9457982096519126E-2</v>
      </c>
    </row>
    <row r="266" spans="1:8" x14ac:dyDescent="0.45">
      <c r="A266" s="6">
        <v>1400</v>
      </c>
      <c r="B266" s="12" t="s">
        <v>21</v>
      </c>
      <c r="C266" s="71">
        <f t="shared" si="12"/>
        <v>44460</v>
      </c>
      <c r="D266" s="7">
        <v>44460</v>
      </c>
      <c r="E266" s="6">
        <v>3.1103000000000001</v>
      </c>
      <c r="F266" s="20">
        <f t="shared" si="13"/>
        <v>0.12197254901960784</v>
      </c>
      <c r="G266" s="6">
        <v>1.2815000000000001</v>
      </c>
      <c r="H266" s="21">
        <f t="shared" si="14"/>
        <v>9.5179515426927694E-2</v>
      </c>
    </row>
    <row r="267" spans="1:8" x14ac:dyDescent="0.45">
      <c r="A267" s="6">
        <v>1400</v>
      </c>
      <c r="B267" s="12" t="s">
        <v>21</v>
      </c>
      <c r="C267" s="71">
        <f t="shared" si="12"/>
        <v>44459</v>
      </c>
      <c r="D267" s="7">
        <v>44459</v>
      </c>
      <c r="E267" s="6">
        <v>3.0162</v>
      </c>
      <c r="F267" s="20">
        <f t="shared" si="13"/>
        <v>0.11828235294117646</v>
      </c>
      <c r="G267" s="6">
        <v>1.2825</v>
      </c>
      <c r="H267" s="21">
        <f t="shared" si="14"/>
        <v>9.2227955509689249E-2</v>
      </c>
    </row>
    <row r="268" spans="1:8" x14ac:dyDescent="0.45">
      <c r="A268" s="6">
        <v>1400</v>
      </c>
      <c r="B268" s="12" t="s">
        <v>21</v>
      </c>
      <c r="C268" s="71">
        <f t="shared" si="12"/>
        <v>44458</v>
      </c>
      <c r="D268" s="7">
        <v>44458</v>
      </c>
      <c r="E268" s="6">
        <v>3.5022000000000002</v>
      </c>
      <c r="F268" s="20">
        <f t="shared" si="13"/>
        <v>0.13734117647058824</v>
      </c>
      <c r="G268" s="6">
        <v>1.2766</v>
      </c>
      <c r="H268" s="21">
        <f t="shared" si="14"/>
        <v>0.10758356295675094</v>
      </c>
    </row>
    <row r="269" spans="1:8" x14ac:dyDescent="0.45">
      <c r="A269" s="6">
        <v>1400</v>
      </c>
      <c r="B269" s="12" t="s">
        <v>21</v>
      </c>
      <c r="C269" s="71">
        <f t="shared" si="12"/>
        <v>44457</v>
      </c>
      <c r="D269" s="7">
        <v>44457</v>
      </c>
      <c r="E269" s="6">
        <v>3.6949999999999998</v>
      </c>
      <c r="F269" s="20">
        <f t="shared" si="13"/>
        <v>0.14490196078431372</v>
      </c>
      <c r="G269" s="6">
        <v>1.2766</v>
      </c>
      <c r="H269" s="21">
        <f t="shared" si="14"/>
        <v>0.11350615759385377</v>
      </c>
    </row>
    <row r="270" spans="1:8" x14ac:dyDescent="0.45">
      <c r="A270" s="6">
        <v>1400</v>
      </c>
      <c r="B270" s="12" t="s">
        <v>21</v>
      </c>
      <c r="C270" s="71">
        <f t="shared" si="12"/>
        <v>44456</v>
      </c>
      <c r="D270" s="7">
        <v>44456</v>
      </c>
      <c r="E270" s="6">
        <v>3.8673999999999999</v>
      </c>
      <c r="F270" s="20">
        <f t="shared" si="13"/>
        <v>0.1516627450980392</v>
      </c>
      <c r="G270" s="6">
        <v>1.2766</v>
      </c>
      <c r="H270" s="21">
        <f t="shared" si="14"/>
        <v>0.11880208765317186</v>
      </c>
    </row>
    <row r="271" spans="1:8" x14ac:dyDescent="0.45">
      <c r="A271" s="6">
        <v>1400</v>
      </c>
      <c r="B271" s="12" t="s">
        <v>21</v>
      </c>
      <c r="C271" s="71">
        <f t="shared" si="12"/>
        <v>44455</v>
      </c>
      <c r="D271" s="7">
        <v>44455</v>
      </c>
      <c r="E271" s="6">
        <v>3.9832000000000001</v>
      </c>
      <c r="F271" s="20">
        <f t="shared" si="13"/>
        <v>0.15620392156862745</v>
      </c>
      <c r="G271" s="6">
        <v>1.2681</v>
      </c>
      <c r="H271" s="21">
        <f t="shared" si="14"/>
        <v>0.12317949812209404</v>
      </c>
    </row>
    <row r="272" spans="1:8" x14ac:dyDescent="0.45">
      <c r="A272" s="6">
        <v>1400</v>
      </c>
      <c r="B272" s="12" t="s">
        <v>21</v>
      </c>
      <c r="C272" s="71">
        <f t="shared" si="12"/>
        <v>44454</v>
      </c>
      <c r="D272" s="7">
        <v>44454</v>
      </c>
      <c r="E272" s="6">
        <v>3.9426999999999999</v>
      </c>
      <c r="F272" s="20">
        <f t="shared" si="13"/>
        <v>0.15461568627450981</v>
      </c>
      <c r="G272" s="6">
        <v>1.2633000000000001</v>
      </c>
      <c r="H272" s="21">
        <f t="shared" si="14"/>
        <v>0.12239031605676387</v>
      </c>
    </row>
    <row r="273" spans="1:8" x14ac:dyDescent="0.45">
      <c r="A273" s="6">
        <v>1400</v>
      </c>
      <c r="B273" s="12" t="s">
        <v>21</v>
      </c>
      <c r="C273" s="71">
        <f t="shared" si="12"/>
        <v>44453</v>
      </c>
      <c r="D273" s="7">
        <v>44453</v>
      </c>
      <c r="E273" s="6">
        <v>3.9531999999999998</v>
      </c>
      <c r="F273" s="20">
        <f t="shared" si="13"/>
        <v>0.15502745098039214</v>
      </c>
      <c r="G273" s="6">
        <v>1.2693000000000001</v>
      </c>
      <c r="H273" s="21">
        <f t="shared" si="14"/>
        <v>0.12213617819301358</v>
      </c>
    </row>
    <row r="274" spans="1:8" x14ac:dyDescent="0.45">
      <c r="A274" s="6">
        <v>1400</v>
      </c>
      <c r="B274" s="12" t="s">
        <v>21</v>
      </c>
      <c r="C274" s="71">
        <f t="shared" si="12"/>
        <v>44452</v>
      </c>
      <c r="D274" s="7">
        <v>44452</v>
      </c>
      <c r="E274" s="6">
        <v>3.8347000000000002</v>
      </c>
      <c r="F274" s="20">
        <f t="shared" si="13"/>
        <v>0.15038039215686275</v>
      </c>
      <c r="G274" s="6">
        <v>1.2650999999999999</v>
      </c>
      <c r="H274" s="21">
        <f t="shared" si="14"/>
        <v>0.11886838365098629</v>
      </c>
    </row>
    <row r="275" spans="1:8" x14ac:dyDescent="0.45">
      <c r="A275" s="6">
        <v>1400</v>
      </c>
      <c r="B275" s="12" t="s">
        <v>21</v>
      </c>
      <c r="C275" s="71">
        <f t="shared" si="12"/>
        <v>44451</v>
      </c>
      <c r="D275" s="7">
        <v>44451</v>
      </c>
      <c r="E275" s="6">
        <v>3.6448</v>
      </c>
      <c r="F275" s="20">
        <f t="shared" si="13"/>
        <v>0.14293333333333333</v>
      </c>
      <c r="G275" s="6">
        <v>1.2688999999999999</v>
      </c>
      <c r="H275" s="21">
        <f t="shared" si="14"/>
        <v>0.11264349699214543</v>
      </c>
    </row>
    <row r="276" spans="1:8" x14ac:dyDescent="0.45">
      <c r="A276" s="6">
        <v>1400</v>
      </c>
      <c r="B276" s="12" t="s">
        <v>21</v>
      </c>
      <c r="C276" s="71">
        <f t="shared" si="12"/>
        <v>44450</v>
      </c>
      <c r="D276" s="7">
        <v>44450</v>
      </c>
      <c r="E276" s="6">
        <v>3.6320999999999999</v>
      </c>
      <c r="F276" s="20">
        <f t="shared" si="13"/>
        <v>0.14243529411764705</v>
      </c>
      <c r="G276" s="6">
        <v>1.2688999999999999</v>
      </c>
      <c r="H276" s="21">
        <f t="shared" si="14"/>
        <v>0.1122510001715242</v>
      </c>
    </row>
    <row r="277" spans="1:8" x14ac:dyDescent="0.45">
      <c r="A277" s="6">
        <v>1400</v>
      </c>
      <c r="B277" s="12" t="s">
        <v>21</v>
      </c>
      <c r="C277" s="71">
        <f t="shared" si="12"/>
        <v>44449</v>
      </c>
      <c r="D277" s="7">
        <v>44449</v>
      </c>
      <c r="E277" s="6">
        <v>3.6383999999999999</v>
      </c>
      <c r="F277" s="20">
        <f t="shared" si="13"/>
        <v>0.14268235294117645</v>
      </c>
      <c r="G277" s="6">
        <v>1.2688999999999999</v>
      </c>
      <c r="H277" s="21">
        <f t="shared" si="14"/>
        <v>0.1124457033187615</v>
      </c>
    </row>
    <row r="278" spans="1:8" x14ac:dyDescent="0.45">
      <c r="A278" s="6">
        <v>1400</v>
      </c>
      <c r="B278" s="12" t="s">
        <v>21</v>
      </c>
      <c r="C278" s="71">
        <f t="shared" si="12"/>
        <v>44448</v>
      </c>
      <c r="D278" s="7">
        <v>44448</v>
      </c>
      <c r="E278" s="6">
        <v>3.6227999999999998</v>
      </c>
      <c r="F278" s="20">
        <f t="shared" si="13"/>
        <v>0.14207058823529412</v>
      </c>
      <c r="G278" s="6">
        <v>1.2662</v>
      </c>
      <c r="H278" s="21">
        <f t="shared" si="14"/>
        <v>0.11220232841201556</v>
      </c>
    </row>
    <row r="279" spans="1:8" x14ac:dyDescent="0.45">
      <c r="A279" s="6">
        <v>1400</v>
      </c>
      <c r="B279" s="12" t="s">
        <v>21</v>
      </c>
      <c r="C279" s="71">
        <f t="shared" si="12"/>
        <v>44447</v>
      </c>
      <c r="D279" s="7">
        <v>44447</v>
      </c>
      <c r="E279" s="6">
        <v>3.5282</v>
      </c>
      <c r="F279" s="20">
        <f t="shared" si="13"/>
        <v>0.13836078431372548</v>
      </c>
      <c r="G279" s="6">
        <v>1.2688999999999999</v>
      </c>
      <c r="H279" s="21">
        <f t="shared" si="14"/>
        <v>0.10903994350518204</v>
      </c>
    </row>
    <row r="280" spans="1:8" x14ac:dyDescent="0.45">
      <c r="A280" s="6">
        <v>1400</v>
      </c>
      <c r="B280" s="12" t="s">
        <v>21</v>
      </c>
      <c r="C280" s="71">
        <f t="shared" si="12"/>
        <v>44446</v>
      </c>
      <c r="D280" s="7">
        <v>44446</v>
      </c>
      <c r="E280" s="6">
        <v>3.4809000000000001</v>
      </c>
      <c r="F280" s="20">
        <f t="shared" si="13"/>
        <v>0.13650588235294117</v>
      </c>
      <c r="G280" s="6">
        <v>1.2646999999999999</v>
      </c>
      <c r="H280" s="21">
        <f t="shared" si="14"/>
        <v>0.10793538574598022</v>
      </c>
    </row>
    <row r="281" spans="1:8" x14ac:dyDescent="0.45">
      <c r="A281" s="6">
        <v>1400</v>
      </c>
      <c r="B281" s="12" t="s">
        <v>21</v>
      </c>
      <c r="C281" s="71">
        <f t="shared" si="12"/>
        <v>44445</v>
      </c>
      <c r="D281" s="7">
        <v>44445</v>
      </c>
      <c r="E281" s="6">
        <v>3.4253999999999998</v>
      </c>
      <c r="F281" s="20">
        <f t="shared" si="13"/>
        <v>0.13432941176470586</v>
      </c>
      <c r="G281" s="6">
        <v>1.2537</v>
      </c>
      <c r="H281" s="21">
        <f t="shared" si="14"/>
        <v>0.10714637613839503</v>
      </c>
    </row>
    <row r="282" spans="1:8" x14ac:dyDescent="0.45">
      <c r="A282" s="6">
        <v>1400</v>
      </c>
      <c r="B282" s="12" t="s">
        <v>21</v>
      </c>
      <c r="C282" s="71">
        <f t="shared" si="12"/>
        <v>44444</v>
      </c>
      <c r="D282" s="7">
        <v>44444</v>
      </c>
      <c r="E282" s="6">
        <v>3.4146000000000001</v>
      </c>
      <c r="F282" s="20">
        <f t="shared" si="13"/>
        <v>0.13390588235294118</v>
      </c>
      <c r="G282" s="6">
        <v>1.2525999999999999</v>
      </c>
      <c r="H282" s="21">
        <f t="shared" si="14"/>
        <v>0.10690234899644036</v>
      </c>
    </row>
    <row r="283" spans="1:8" x14ac:dyDescent="0.45">
      <c r="A283" s="6">
        <v>1400</v>
      </c>
      <c r="B283" s="12" t="s">
        <v>21</v>
      </c>
      <c r="C283" s="71">
        <f t="shared" si="12"/>
        <v>44443</v>
      </c>
      <c r="D283" s="7">
        <v>44443</v>
      </c>
      <c r="E283" s="6">
        <v>3.4224999999999999</v>
      </c>
      <c r="F283" s="20">
        <f t="shared" si="13"/>
        <v>0.1342156862745098</v>
      </c>
      <c r="G283" s="6">
        <v>1.2525999999999999</v>
      </c>
      <c r="H283" s="21">
        <f t="shared" si="14"/>
        <v>0.10714967769001263</v>
      </c>
    </row>
    <row r="284" spans="1:8" x14ac:dyDescent="0.45">
      <c r="A284" s="6">
        <v>1400</v>
      </c>
      <c r="B284" s="12" t="s">
        <v>21</v>
      </c>
      <c r="C284" s="71">
        <f t="shared" si="12"/>
        <v>44442</v>
      </c>
      <c r="D284" s="7">
        <v>44442</v>
      </c>
      <c r="E284" s="6">
        <v>3.3774000000000002</v>
      </c>
      <c r="F284" s="20">
        <f t="shared" si="13"/>
        <v>0.13244705882352942</v>
      </c>
      <c r="G284" s="6">
        <v>1.2525999999999999</v>
      </c>
      <c r="H284" s="21">
        <f t="shared" si="14"/>
        <v>0.10573771261658105</v>
      </c>
    </row>
    <row r="285" spans="1:8" x14ac:dyDescent="0.45">
      <c r="A285" s="6">
        <v>1400</v>
      </c>
      <c r="B285" s="12" t="s">
        <v>21</v>
      </c>
      <c r="C285" s="71">
        <f t="shared" si="12"/>
        <v>44441</v>
      </c>
      <c r="D285" s="7">
        <v>44441</v>
      </c>
      <c r="E285" s="6">
        <v>3.1703000000000001</v>
      </c>
      <c r="F285" s="20">
        <f t="shared" si="13"/>
        <v>0.12432549019607844</v>
      </c>
      <c r="G285" s="6">
        <v>1.2551000000000001</v>
      </c>
      <c r="H285" s="21">
        <f t="shared" si="14"/>
        <v>9.9056242686701004E-2</v>
      </c>
    </row>
    <row r="286" spans="1:8" x14ac:dyDescent="0.45">
      <c r="A286" s="6">
        <v>1400</v>
      </c>
      <c r="B286" s="12" t="s">
        <v>21</v>
      </c>
      <c r="C286" s="71">
        <f t="shared" si="12"/>
        <v>44440</v>
      </c>
      <c r="D286" s="7">
        <v>44440</v>
      </c>
      <c r="E286" s="6">
        <v>3.0097</v>
      </c>
      <c r="F286" s="20">
        <f t="shared" si="13"/>
        <v>0.11802745098039216</v>
      </c>
      <c r="G286" s="6">
        <v>1.2616000000000001</v>
      </c>
      <c r="H286" s="21">
        <f t="shared" si="14"/>
        <v>9.3553781690228405E-2</v>
      </c>
    </row>
    <row r="287" spans="1:8" x14ac:dyDescent="0.45">
      <c r="A287" s="6">
        <v>1400</v>
      </c>
      <c r="B287" s="12" t="s">
        <v>21</v>
      </c>
      <c r="C287" s="71">
        <f t="shared" si="12"/>
        <v>44439</v>
      </c>
      <c r="D287" s="7">
        <v>44439</v>
      </c>
      <c r="E287" s="6">
        <v>3.2157</v>
      </c>
      <c r="F287" s="20">
        <f t="shared" si="13"/>
        <v>0.12610588235294118</v>
      </c>
      <c r="G287" s="6">
        <v>1.2614000000000001</v>
      </c>
      <c r="H287" s="21">
        <f t="shared" si="14"/>
        <v>9.997295255505087E-2</v>
      </c>
    </row>
    <row r="288" spans="1:8" x14ac:dyDescent="0.45">
      <c r="A288" s="6">
        <v>1400</v>
      </c>
      <c r="B288" s="12" t="s">
        <v>21</v>
      </c>
      <c r="C288" s="71">
        <f t="shared" si="12"/>
        <v>44438</v>
      </c>
      <c r="D288" s="7">
        <v>44438</v>
      </c>
      <c r="E288" s="6">
        <v>3.2706</v>
      </c>
      <c r="F288" s="20">
        <f t="shared" si="13"/>
        <v>0.12825882352941176</v>
      </c>
      <c r="G288" s="6">
        <v>1.2601</v>
      </c>
      <c r="H288" s="21">
        <f t="shared" si="14"/>
        <v>0.10178463894088705</v>
      </c>
    </row>
    <row r="289" spans="1:8" x14ac:dyDescent="0.45">
      <c r="A289" s="6">
        <v>1400</v>
      </c>
      <c r="B289" s="12" t="s">
        <v>21</v>
      </c>
      <c r="C289" s="71">
        <f t="shared" si="12"/>
        <v>44437</v>
      </c>
      <c r="D289" s="7">
        <v>44437</v>
      </c>
      <c r="E289" s="6">
        <v>3.2924000000000002</v>
      </c>
      <c r="F289" s="20">
        <f t="shared" si="13"/>
        <v>0.12911372549019609</v>
      </c>
      <c r="G289" s="6">
        <v>1.2625999999999999</v>
      </c>
      <c r="H289" s="21">
        <f t="shared" si="14"/>
        <v>0.1022601976003454</v>
      </c>
    </row>
    <row r="290" spans="1:8" x14ac:dyDescent="0.45">
      <c r="A290" s="6">
        <v>1400</v>
      </c>
      <c r="B290" s="12" t="s">
        <v>21</v>
      </c>
      <c r="C290" s="71">
        <f t="shared" si="12"/>
        <v>44436</v>
      </c>
      <c r="D290" s="7">
        <v>44436</v>
      </c>
      <c r="E290" s="6">
        <v>3.2964000000000002</v>
      </c>
      <c r="F290" s="20">
        <f t="shared" si="13"/>
        <v>0.12927058823529414</v>
      </c>
      <c r="G290" s="6">
        <v>1.2625999999999999</v>
      </c>
      <c r="H290" s="21">
        <f t="shared" si="14"/>
        <v>0.10238443547861091</v>
      </c>
    </row>
    <row r="291" spans="1:8" x14ac:dyDescent="0.45">
      <c r="A291" s="6">
        <v>1400</v>
      </c>
      <c r="B291" s="12" t="s">
        <v>21</v>
      </c>
      <c r="C291" s="71">
        <f t="shared" si="12"/>
        <v>44435</v>
      </c>
      <c r="D291" s="7">
        <v>44435</v>
      </c>
      <c r="E291" s="6">
        <v>3.3675999999999999</v>
      </c>
      <c r="F291" s="20">
        <f t="shared" si="13"/>
        <v>0.13206274509803922</v>
      </c>
      <c r="G291" s="6">
        <v>1.2625999999999999</v>
      </c>
      <c r="H291" s="21">
        <f t="shared" si="14"/>
        <v>0.10459586971173708</v>
      </c>
    </row>
    <row r="292" spans="1:8" x14ac:dyDescent="0.45">
      <c r="A292" s="6">
        <v>1400</v>
      </c>
      <c r="B292" s="12" t="s">
        <v>21</v>
      </c>
      <c r="C292" s="71">
        <f t="shared" si="12"/>
        <v>44434</v>
      </c>
      <c r="D292" s="7">
        <v>44434</v>
      </c>
      <c r="E292" s="6">
        <v>3.5041000000000002</v>
      </c>
      <c r="F292" s="20">
        <f t="shared" si="13"/>
        <v>0.13741568627450981</v>
      </c>
      <c r="G292" s="6">
        <v>1.2682</v>
      </c>
      <c r="H292" s="21">
        <f t="shared" si="14"/>
        <v>0.10835490165156111</v>
      </c>
    </row>
    <row r="293" spans="1:8" x14ac:dyDescent="0.45">
      <c r="A293" s="6">
        <v>1400</v>
      </c>
      <c r="B293" s="12" t="s">
        <v>21</v>
      </c>
      <c r="C293" s="71">
        <f t="shared" si="12"/>
        <v>44433</v>
      </c>
      <c r="D293" s="7">
        <v>44433</v>
      </c>
      <c r="E293" s="6">
        <v>3.3014999999999999</v>
      </c>
      <c r="F293" s="20">
        <f t="shared" si="13"/>
        <v>0.12947058823529412</v>
      </c>
      <c r="G293" s="6">
        <v>1.2588999999999999</v>
      </c>
      <c r="H293" s="21">
        <f t="shared" si="14"/>
        <v>0.10284421974366044</v>
      </c>
    </row>
    <row r="294" spans="1:8" x14ac:dyDescent="0.45">
      <c r="A294" s="6">
        <v>1400</v>
      </c>
      <c r="B294" s="12" t="s">
        <v>21</v>
      </c>
      <c r="C294" s="71">
        <f t="shared" si="12"/>
        <v>44432</v>
      </c>
      <c r="D294" s="7">
        <v>44432</v>
      </c>
      <c r="E294" s="6">
        <v>3.0493999999999999</v>
      </c>
      <c r="F294" s="20">
        <f t="shared" si="13"/>
        <v>0.11958431372549019</v>
      </c>
      <c r="G294" s="6">
        <v>1.2588999999999999</v>
      </c>
      <c r="H294" s="21">
        <f t="shared" si="14"/>
        <v>9.4991114246953848E-2</v>
      </c>
    </row>
    <row r="295" spans="1:8" x14ac:dyDescent="0.45">
      <c r="A295" s="6">
        <v>1400</v>
      </c>
      <c r="B295" s="12" t="s">
        <v>21</v>
      </c>
      <c r="C295" s="71">
        <f t="shared" si="12"/>
        <v>44431</v>
      </c>
      <c r="D295" s="7">
        <v>44431</v>
      </c>
      <c r="E295" s="6">
        <v>2.6886999999999999</v>
      </c>
      <c r="F295" s="20">
        <f t="shared" si="13"/>
        <v>0.1054392156862745</v>
      </c>
      <c r="G295" s="6">
        <v>1.2645</v>
      </c>
      <c r="H295" s="21">
        <f t="shared" si="14"/>
        <v>8.3384116794206806E-2</v>
      </c>
    </row>
    <row r="296" spans="1:8" x14ac:dyDescent="0.45">
      <c r="A296" s="6">
        <v>1400</v>
      </c>
      <c r="B296" s="6" t="s">
        <v>22</v>
      </c>
      <c r="C296" s="71">
        <f t="shared" si="12"/>
        <v>44430</v>
      </c>
      <c r="D296" s="7">
        <v>44430</v>
      </c>
      <c r="E296" s="6">
        <v>2.4060999999999999</v>
      </c>
      <c r="F296" s="20">
        <f t="shared" si="13"/>
        <v>9.4356862745098039E-2</v>
      </c>
      <c r="G296" s="6">
        <v>1.2821</v>
      </c>
      <c r="H296" s="21">
        <f t="shared" si="14"/>
        <v>7.3595556310036683E-2</v>
      </c>
    </row>
    <row r="297" spans="1:8" x14ac:dyDescent="0.45">
      <c r="A297" s="6">
        <v>1400</v>
      </c>
      <c r="B297" s="6" t="s">
        <v>22</v>
      </c>
      <c r="C297" s="71">
        <f t="shared" si="12"/>
        <v>44429</v>
      </c>
      <c r="D297" s="7">
        <v>44429</v>
      </c>
      <c r="E297" s="6">
        <v>2.3921000000000001</v>
      </c>
      <c r="F297" s="20">
        <f t="shared" si="13"/>
        <v>9.3807843137254904E-2</v>
      </c>
      <c r="G297" s="6">
        <v>1.2821</v>
      </c>
      <c r="H297" s="21">
        <f t="shared" si="14"/>
        <v>7.3167337288241874E-2</v>
      </c>
    </row>
    <row r="298" spans="1:8" x14ac:dyDescent="0.45">
      <c r="A298" s="6">
        <v>1400</v>
      </c>
      <c r="B298" s="6" t="s">
        <v>22</v>
      </c>
      <c r="C298" s="71">
        <f t="shared" si="12"/>
        <v>44428</v>
      </c>
      <c r="D298" s="7">
        <v>44428</v>
      </c>
      <c r="E298" s="6">
        <v>2.4125000000000001</v>
      </c>
      <c r="F298" s="20">
        <f t="shared" si="13"/>
        <v>9.4607843137254899E-2</v>
      </c>
      <c r="G298" s="6">
        <v>1.2821</v>
      </c>
      <c r="H298" s="21">
        <f t="shared" si="14"/>
        <v>7.3791313577142886E-2</v>
      </c>
    </row>
    <row r="299" spans="1:8" x14ac:dyDescent="0.45">
      <c r="A299" s="6">
        <v>1400</v>
      </c>
      <c r="B299" s="6" t="s">
        <v>22</v>
      </c>
      <c r="C299" s="71">
        <f t="shared" si="12"/>
        <v>44427</v>
      </c>
      <c r="D299" s="7">
        <v>44427</v>
      </c>
      <c r="E299" s="6">
        <v>2.8298999999999999</v>
      </c>
      <c r="F299" s="20">
        <f t="shared" si="13"/>
        <v>0.11097647058823529</v>
      </c>
      <c r="G299" s="6">
        <v>1.2826</v>
      </c>
      <c r="H299" s="21">
        <f t="shared" si="14"/>
        <v>8.6524614523807331E-2</v>
      </c>
    </row>
    <row r="300" spans="1:8" x14ac:dyDescent="0.45">
      <c r="A300" s="6">
        <v>1400</v>
      </c>
      <c r="B300" s="6" t="s">
        <v>22</v>
      </c>
      <c r="C300" s="71">
        <f t="shared" si="12"/>
        <v>44426</v>
      </c>
      <c r="D300" s="7">
        <v>44426</v>
      </c>
      <c r="E300" s="6">
        <v>3.0036999999999998</v>
      </c>
      <c r="F300" s="20">
        <f t="shared" si="13"/>
        <v>0.11779215686274509</v>
      </c>
      <c r="G300" s="6">
        <v>1.2655000000000001</v>
      </c>
      <c r="H300" s="21">
        <f t="shared" si="14"/>
        <v>9.3079539204065656E-2</v>
      </c>
    </row>
    <row r="301" spans="1:8" x14ac:dyDescent="0.45">
      <c r="A301" s="6">
        <v>1400</v>
      </c>
      <c r="B301" s="6" t="s">
        <v>22</v>
      </c>
      <c r="C301" s="71">
        <f t="shared" si="12"/>
        <v>44425</v>
      </c>
      <c r="D301" s="7">
        <v>44425</v>
      </c>
      <c r="E301" s="6">
        <v>2.9401000000000002</v>
      </c>
      <c r="F301" s="20">
        <f t="shared" si="13"/>
        <v>0.11529803921568628</v>
      </c>
      <c r="G301" s="6">
        <v>1.2629999999999999</v>
      </c>
      <c r="H301" s="21">
        <f t="shared" si="14"/>
        <v>9.1289025507273386E-2</v>
      </c>
    </row>
    <row r="302" spans="1:8" x14ac:dyDescent="0.45">
      <c r="A302" s="6">
        <v>1400</v>
      </c>
      <c r="B302" s="6" t="s">
        <v>22</v>
      </c>
      <c r="C302" s="71">
        <f t="shared" si="12"/>
        <v>44424</v>
      </c>
      <c r="D302" s="7">
        <v>44424</v>
      </c>
      <c r="E302" s="6">
        <v>2.9643000000000002</v>
      </c>
      <c r="F302" s="20">
        <f t="shared" si="13"/>
        <v>0.11624705882352941</v>
      </c>
      <c r="G302" s="6">
        <v>1.2572000000000001</v>
      </c>
      <c r="H302" s="21">
        <f t="shared" si="14"/>
        <v>9.2465048380153833E-2</v>
      </c>
    </row>
    <row r="303" spans="1:8" x14ac:dyDescent="0.45">
      <c r="A303" s="6">
        <v>1400</v>
      </c>
      <c r="B303" s="6" t="s">
        <v>22</v>
      </c>
      <c r="C303" s="71">
        <f t="shared" si="12"/>
        <v>44423</v>
      </c>
      <c r="D303" s="7">
        <v>44423</v>
      </c>
      <c r="E303" s="6">
        <v>2.9769000000000001</v>
      </c>
      <c r="F303" s="20">
        <f t="shared" si="13"/>
        <v>0.11674117647058824</v>
      </c>
      <c r="G303" s="6">
        <v>1.2513000000000001</v>
      </c>
      <c r="H303" s="21">
        <f t="shared" si="14"/>
        <v>9.3295913426507018E-2</v>
      </c>
    </row>
    <row r="304" spans="1:8" x14ac:dyDescent="0.45">
      <c r="A304" s="6">
        <v>1400</v>
      </c>
      <c r="B304" s="6" t="s">
        <v>22</v>
      </c>
      <c r="C304" s="71">
        <f t="shared" si="12"/>
        <v>44422</v>
      </c>
      <c r="D304" s="7">
        <v>44422</v>
      </c>
      <c r="E304" s="6">
        <v>3.0914000000000001</v>
      </c>
      <c r="F304" s="20">
        <f t="shared" si="13"/>
        <v>0.12123137254901961</v>
      </c>
      <c r="G304" s="6">
        <v>1.2513000000000001</v>
      </c>
      <c r="H304" s="21">
        <f t="shared" si="14"/>
        <v>9.6884338327355241E-2</v>
      </c>
    </row>
    <row r="305" spans="1:8" x14ac:dyDescent="0.45">
      <c r="A305" s="6">
        <v>1400</v>
      </c>
      <c r="B305" s="6" t="s">
        <v>22</v>
      </c>
      <c r="C305" s="71">
        <f t="shared" si="12"/>
        <v>44421</v>
      </c>
      <c r="D305" s="7">
        <v>44421</v>
      </c>
      <c r="E305" s="6">
        <v>3.0849000000000002</v>
      </c>
      <c r="F305" s="20">
        <f t="shared" si="13"/>
        <v>0.1209764705882353</v>
      </c>
      <c r="G305" s="6">
        <v>1.2513000000000001</v>
      </c>
      <c r="H305" s="21">
        <f t="shared" si="14"/>
        <v>9.6680628616826733E-2</v>
      </c>
    </row>
    <row r="306" spans="1:8" x14ac:dyDescent="0.45">
      <c r="A306" s="6">
        <v>1400</v>
      </c>
      <c r="B306" s="6" t="s">
        <v>22</v>
      </c>
      <c r="C306" s="71">
        <f t="shared" si="12"/>
        <v>44420</v>
      </c>
      <c r="D306" s="7">
        <v>44420</v>
      </c>
      <c r="E306" s="6">
        <v>2.7664</v>
      </c>
      <c r="F306" s="20">
        <f t="shared" si="13"/>
        <v>0.10848627450980391</v>
      </c>
      <c r="G306" s="6">
        <v>1.2524999999999999</v>
      </c>
      <c r="H306" s="21">
        <f t="shared" si="14"/>
        <v>8.6615788031779578E-2</v>
      </c>
    </row>
    <row r="307" spans="1:8" x14ac:dyDescent="0.45">
      <c r="A307" s="6">
        <v>1400</v>
      </c>
      <c r="B307" s="6" t="s">
        <v>22</v>
      </c>
      <c r="C307" s="71">
        <f t="shared" si="12"/>
        <v>44419</v>
      </c>
      <c r="D307" s="7">
        <v>44419</v>
      </c>
      <c r="E307" s="6">
        <v>2.4514</v>
      </c>
      <c r="F307" s="20">
        <f t="shared" si="13"/>
        <v>9.6133333333333335E-2</v>
      </c>
      <c r="G307" s="6">
        <v>1.2505999999999999</v>
      </c>
      <c r="H307" s="21">
        <f t="shared" si="14"/>
        <v>7.6869769177461494E-2</v>
      </c>
    </row>
    <row r="308" spans="1:8" x14ac:dyDescent="0.45">
      <c r="A308" s="6">
        <v>1400</v>
      </c>
      <c r="B308" s="6" t="s">
        <v>22</v>
      </c>
      <c r="C308" s="71">
        <f t="shared" si="12"/>
        <v>44418</v>
      </c>
      <c r="D308" s="7">
        <v>44418</v>
      </c>
      <c r="E308" s="6">
        <v>2.4108000000000001</v>
      </c>
      <c r="F308" s="20">
        <f t="shared" si="13"/>
        <v>9.454117647058824E-2</v>
      </c>
      <c r="G308" s="6">
        <v>1.2519</v>
      </c>
      <c r="H308" s="21">
        <f t="shared" si="14"/>
        <v>7.5518153583024397E-2</v>
      </c>
    </row>
    <row r="309" spans="1:8" x14ac:dyDescent="0.45">
      <c r="A309" s="6">
        <v>1400</v>
      </c>
      <c r="B309" s="6" t="s">
        <v>22</v>
      </c>
      <c r="C309" s="71">
        <f t="shared" si="12"/>
        <v>44417</v>
      </c>
      <c r="D309" s="7">
        <v>44417</v>
      </c>
      <c r="E309" s="6">
        <v>3.0687000000000002</v>
      </c>
      <c r="F309" s="20">
        <f t="shared" si="13"/>
        <v>0.12034117647058824</v>
      </c>
      <c r="G309" s="6">
        <v>1.2574000000000001</v>
      </c>
      <c r="H309" s="21">
        <f t="shared" si="14"/>
        <v>9.5706359528064444E-2</v>
      </c>
    </row>
    <row r="310" spans="1:8" x14ac:dyDescent="0.45">
      <c r="A310" s="6">
        <v>1400</v>
      </c>
      <c r="B310" s="6" t="s">
        <v>22</v>
      </c>
      <c r="C310" s="71">
        <f t="shared" si="12"/>
        <v>44416</v>
      </c>
      <c r="D310" s="7">
        <v>44416</v>
      </c>
      <c r="E310" s="6">
        <v>3.1282999999999999</v>
      </c>
      <c r="F310" s="20">
        <f t="shared" si="13"/>
        <v>0.12267843137254901</v>
      </c>
      <c r="G310" s="6">
        <v>1.2552000000000001</v>
      </c>
      <c r="H310" s="21">
        <f t="shared" si="14"/>
        <v>9.7736162661367906E-2</v>
      </c>
    </row>
    <row r="311" spans="1:8" x14ac:dyDescent="0.45">
      <c r="A311" s="6">
        <v>1400</v>
      </c>
      <c r="B311" s="6" t="s">
        <v>22</v>
      </c>
      <c r="C311" s="71">
        <f t="shared" si="12"/>
        <v>44415</v>
      </c>
      <c r="D311" s="7">
        <v>44415</v>
      </c>
      <c r="E311" s="6">
        <v>3.0746000000000002</v>
      </c>
      <c r="F311" s="20">
        <f t="shared" si="13"/>
        <v>0.12057254901960786</v>
      </c>
      <c r="G311" s="6">
        <v>1.2552000000000001</v>
      </c>
      <c r="H311" s="21">
        <f t="shared" si="14"/>
        <v>9.6058436121421162E-2</v>
      </c>
    </row>
    <row r="312" spans="1:8" x14ac:dyDescent="0.45">
      <c r="A312" s="6">
        <v>1400</v>
      </c>
      <c r="B312" s="6" t="s">
        <v>22</v>
      </c>
      <c r="C312" s="71">
        <f t="shared" si="12"/>
        <v>44414</v>
      </c>
      <c r="D312" s="7">
        <v>44414</v>
      </c>
      <c r="E312" s="6">
        <v>3.2159</v>
      </c>
      <c r="F312" s="20">
        <f t="shared" si="13"/>
        <v>0.12611372549019609</v>
      </c>
      <c r="G312" s="6">
        <v>1.2552000000000001</v>
      </c>
      <c r="H312" s="21">
        <f t="shared" si="14"/>
        <v>0.10047301265949338</v>
      </c>
    </row>
    <row r="313" spans="1:8" x14ac:dyDescent="0.45">
      <c r="A313" s="6">
        <v>1400</v>
      </c>
      <c r="B313" s="6" t="s">
        <v>22</v>
      </c>
      <c r="C313" s="71">
        <f t="shared" si="12"/>
        <v>44413</v>
      </c>
      <c r="D313" s="7">
        <v>44413</v>
      </c>
      <c r="E313" s="6">
        <v>3.2616000000000001</v>
      </c>
      <c r="F313" s="20">
        <f t="shared" si="13"/>
        <v>0.12790588235294117</v>
      </c>
      <c r="G313" s="6">
        <v>1.2506999999999999</v>
      </c>
      <c r="H313" s="21">
        <f t="shared" si="14"/>
        <v>0.10226743611812679</v>
      </c>
    </row>
    <row r="314" spans="1:8" x14ac:dyDescent="0.45">
      <c r="A314" s="6">
        <v>1400</v>
      </c>
      <c r="B314" s="6" t="s">
        <v>22</v>
      </c>
      <c r="C314" s="71">
        <f t="shared" si="12"/>
        <v>44412</v>
      </c>
      <c r="D314" s="7">
        <v>44412</v>
      </c>
      <c r="E314" s="6">
        <v>3.3043999999999998</v>
      </c>
      <c r="F314" s="20">
        <f t="shared" si="13"/>
        <v>0.12958431372549017</v>
      </c>
      <c r="G314" s="6">
        <v>1.2534000000000001</v>
      </c>
      <c r="H314" s="21">
        <f t="shared" si="14"/>
        <v>0.10338624040648649</v>
      </c>
    </row>
    <row r="315" spans="1:8" x14ac:dyDescent="0.45">
      <c r="A315" s="6">
        <v>1400</v>
      </c>
      <c r="B315" s="6" t="s">
        <v>22</v>
      </c>
      <c r="C315" s="71">
        <f t="shared" si="12"/>
        <v>44411</v>
      </c>
      <c r="D315" s="7">
        <v>44411</v>
      </c>
      <c r="E315" s="6">
        <v>3.2551999999999999</v>
      </c>
      <c r="F315" s="20">
        <f t="shared" si="13"/>
        <v>0.1276549019607843</v>
      </c>
      <c r="G315" s="6">
        <v>1.2536</v>
      </c>
      <c r="H315" s="21">
        <f t="shared" si="14"/>
        <v>0.10183064929864734</v>
      </c>
    </row>
    <row r="316" spans="1:8" x14ac:dyDescent="0.45">
      <c r="A316" s="6">
        <v>1400</v>
      </c>
      <c r="B316" s="6" t="s">
        <v>22</v>
      </c>
      <c r="C316" s="71">
        <f t="shared" si="12"/>
        <v>44410</v>
      </c>
      <c r="D316" s="7">
        <v>44410</v>
      </c>
      <c r="E316" s="6">
        <v>3.4081999999999999</v>
      </c>
      <c r="F316" s="20">
        <f t="shared" si="13"/>
        <v>0.13365490196078431</v>
      </c>
      <c r="G316" s="6">
        <v>1.2508999999999999</v>
      </c>
      <c r="H316" s="21">
        <f t="shared" si="14"/>
        <v>0.10684699173457855</v>
      </c>
    </row>
    <row r="317" spans="1:8" x14ac:dyDescent="0.45">
      <c r="A317" s="6">
        <v>1400</v>
      </c>
      <c r="B317" s="6" t="s">
        <v>22</v>
      </c>
      <c r="C317" s="71">
        <f t="shared" si="12"/>
        <v>44409</v>
      </c>
      <c r="D317" s="7">
        <v>44409</v>
      </c>
      <c r="E317" s="6">
        <v>3.3464</v>
      </c>
      <c r="F317" s="20">
        <f t="shared" si="13"/>
        <v>0.13123137254901962</v>
      </c>
      <c r="G317" s="6">
        <v>1.2470000000000001</v>
      </c>
      <c r="H317" s="21">
        <f t="shared" si="14"/>
        <v>0.10523766844348004</v>
      </c>
    </row>
    <row r="318" spans="1:8" x14ac:dyDescent="0.45">
      <c r="A318" s="6">
        <v>1400</v>
      </c>
      <c r="B318" s="6" t="s">
        <v>22</v>
      </c>
      <c r="C318" s="71">
        <f t="shared" si="12"/>
        <v>44408</v>
      </c>
      <c r="D318" s="7">
        <v>44408</v>
      </c>
      <c r="E318" s="6">
        <v>3.4540999999999999</v>
      </c>
      <c r="F318" s="20">
        <f t="shared" si="13"/>
        <v>0.1354549019607843</v>
      </c>
      <c r="G318" s="6">
        <v>1.2470000000000001</v>
      </c>
      <c r="H318" s="21">
        <f t="shared" si="14"/>
        <v>0.10862462065820713</v>
      </c>
    </row>
    <row r="319" spans="1:8" x14ac:dyDescent="0.45">
      <c r="A319" s="6">
        <v>1400</v>
      </c>
      <c r="B319" s="6" t="s">
        <v>22</v>
      </c>
      <c r="C319" s="71">
        <f t="shared" si="12"/>
        <v>44407</v>
      </c>
      <c r="D319" s="7">
        <v>44407</v>
      </c>
      <c r="E319" s="6">
        <v>3.4742000000000002</v>
      </c>
      <c r="F319" s="20">
        <f t="shared" si="13"/>
        <v>0.13624313725490197</v>
      </c>
      <c r="G319" s="6">
        <v>1.2470000000000001</v>
      </c>
      <c r="H319" s="21">
        <f t="shared" si="14"/>
        <v>0.10925672594619243</v>
      </c>
    </row>
    <row r="320" spans="1:8" x14ac:dyDescent="0.45">
      <c r="A320" s="6">
        <v>1400</v>
      </c>
      <c r="B320" s="6" t="s">
        <v>22</v>
      </c>
      <c r="C320" s="71">
        <f t="shared" si="12"/>
        <v>44406</v>
      </c>
      <c r="D320" s="7">
        <v>44406</v>
      </c>
      <c r="E320" s="6">
        <v>3.4834000000000001</v>
      </c>
      <c r="F320" s="20">
        <f t="shared" si="13"/>
        <v>0.13660392156862744</v>
      </c>
      <c r="G320" s="6">
        <v>1.2444</v>
      </c>
      <c r="H320" s="21">
        <f t="shared" si="14"/>
        <v>0.10977492893653765</v>
      </c>
    </row>
    <row r="321" spans="1:8" x14ac:dyDescent="0.45">
      <c r="A321" s="6">
        <v>1400</v>
      </c>
      <c r="B321" s="6" t="s">
        <v>22</v>
      </c>
      <c r="C321" s="71">
        <f t="shared" si="12"/>
        <v>44405</v>
      </c>
      <c r="D321" s="7">
        <v>44405</v>
      </c>
      <c r="E321" s="6">
        <v>3.4361000000000002</v>
      </c>
      <c r="F321" s="20">
        <f t="shared" si="13"/>
        <v>0.13474901960784313</v>
      </c>
      <c r="G321" s="6">
        <v>1.2526999999999999</v>
      </c>
      <c r="H321" s="21">
        <f t="shared" si="14"/>
        <v>0.10756687124438664</v>
      </c>
    </row>
    <row r="322" spans="1:8" x14ac:dyDescent="0.45">
      <c r="A322" s="6">
        <v>1400</v>
      </c>
      <c r="B322" s="6" t="s">
        <v>22</v>
      </c>
      <c r="C322" s="71">
        <f t="shared" si="12"/>
        <v>44404</v>
      </c>
      <c r="D322" s="7">
        <v>44404</v>
      </c>
      <c r="E322" s="6">
        <v>3.5145</v>
      </c>
      <c r="F322" s="20">
        <f t="shared" si="13"/>
        <v>0.13782352941176471</v>
      </c>
      <c r="G322" s="6">
        <v>1.26</v>
      </c>
      <c r="H322" s="21">
        <f t="shared" si="14"/>
        <v>0.10938375350140056</v>
      </c>
    </row>
    <row r="323" spans="1:8" x14ac:dyDescent="0.45">
      <c r="A323" s="6">
        <v>1400</v>
      </c>
      <c r="B323" s="6" t="s">
        <v>22</v>
      </c>
      <c r="C323" s="71">
        <f t="shared" ref="C323:C344" si="15">D323</f>
        <v>44403</v>
      </c>
      <c r="D323" s="7">
        <v>44403</v>
      </c>
      <c r="E323" s="6">
        <v>3.5928</v>
      </c>
      <c r="F323" s="20">
        <f t="shared" ref="F323:F386" si="16">E323/25.5</f>
        <v>0.14089411764705884</v>
      </c>
      <c r="G323" s="6">
        <v>1.254</v>
      </c>
      <c r="H323" s="21">
        <f t="shared" ref="H323:H386" si="17">F323/G323</f>
        <v>0.11235575569940896</v>
      </c>
    </row>
    <row r="324" spans="1:8" x14ac:dyDescent="0.45">
      <c r="A324" s="6">
        <v>1400</v>
      </c>
      <c r="B324" s="6" t="s">
        <v>22</v>
      </c>
      <c r="C324" s="71">
        <f t="shared" si="15"/>
        <v>44402</v>
      </c>
      <c r="D324" s="7">
        <v>44402</v>
      </c>
      <c r="E324" s="6">
        <v>3.5548999999999999</v>
      </c>
      <c r="F324" s="20">
        <f t="shared" si="16"/>
        <v>0.13940784313725491</v>
      </c>
      <c r="G324" s="6">
        <v>1.2561</v>
      </c>
      <c r="H324" s="21">
        <f t="shared" si="17"/>
        <v>0.11098466932350522</v>
      </c>
    </row>
    <row r="325" spans="1:8" x14ac:dyDescent="0.45">
      <c r="A325" s="6">
        <v>1400</v>
      </c>
      <c r="B325" s="6" t="s">
        <v>22</v>
      </c>
      <c r="C325" s="71">
        <f t="shared" si="15"/>
        <v>44401</v>
      </c>
      <c r="D325" s="7">
        <v>44401</v>
      </c>
      <c r="E325" s="6">
        <v>3.5598000000000001</v>
      </c>
      <c r="F325" s="20">
        <f t="shared" si="16"/>
        <v>0.1396</v>
      </c>
      <c r="G325" s="6">
        <v>1.2561</v>
      </c>
      <c r="H325" s="21">
        <f t="shared" si="17"/>
        <v>0.11113764827641112</v>
      </c>
    </row>
    <row r="326" spans="1:8" x14ac:dyDescent="0.45">
      <c r="A326" s="6">
        <v>1400</v>
      </c>
      <c r="B326" s="6" t="s">
        <v>22</v>
      </c>
      <c r="C326" s="71">
        <f t="shared" si="15"/>
        <v>44400</v>
      </c>
      <c r="D326" s="7">
        <v>44400</v>
      </c>
      <c r="E326" s="6">
        <v>3.5638999999999998</v>
      </c>
      <c r="F326" s="20">
        <f t="shared" si="16"/>
        <v>0.13976078431372549</v>
      </c>
      <c r="G326" s="6">
        <v>1.2561</v>
      </c>
      <c r="H326" s="21">
        <f t="shared" si="17"/>
        <v>0.11126565107374053</v>
      </c>
    </row>
    <row r="327" spans="1:8" x14ac:dyDescent="0.45">
      <c r="A327" s="6">
        <v>1400</v>
      </c>
      <c r="B327" s="6" t="s">
        <v>23</v>
      </c>
      <c r="C327" s="71">
        <f t="shared" si="15"/>
        <v>44399</v>
      </c>
      <c r="D327" s="7">
        <v>44399</v>
      </c>
      <c r="E327" s="6">
        <v>3.4946000000000002</v>
      </c>
      <c r="F327" s="20">
        <f t="shared" si="16"/>
        <v>0.13704313725490197</v>
      </c>
      <c r="G327" s="6">
        <v>1.2564</v>
      </c>
      <c r="H327" s="21">
        <f t="shared" si="17"/>
        <v>0.10907604047668097</v>
      </c>
    </row>
    <row r="328" spans="1:8" x14ac:dyDescent="0.45">
      <c r="A328" s="6">
        <v>1400</v>
      </c>
      <c r="B328" s="6" t="s">
        <v>23</v>
      </c>
      <c r="C328" s="71">
        <f t="shared" si="15"/>
        <v>44398</v>
      </c>
      <c r="D328" s="7">
        <v>44398</v>
      </c>
      <c r="E328" s="6">
        <v>3.4826999999999999</v>
      </c>
      <c r="F328" s="20">
        <f t="shared" si="16"/>
        <v>0.1365764705882353</v>
      </c>
      <c r="G328" s="6">
        <v>1.2552000000000001</v>
      </c>
      <c r="H328" s="21">
        <f t="shared" si="17"/>
        <v>0.1088085329734188</v>
      </c>
    </row>
    <row r="329" spans="1:8" x14ac:dyDescent="0.45">
      <c r="A329" s="6">
        <v>1400</v>
      </c>
      <c r="B329" s="6" t="s">
        <v>23</v>
      </c>
      <c r="C329" s="71">
        <f t="shared" si="15"/>
        <v>44397</v>
      </c>
      <c r="D329" s="7">
        <v>44397</v>
      </c>
      <c r="E329" s="6">
        <v>3.4670000000000001</v>
      </c>
      <c r="F329" s="20">
        <f t="shared" si="16"/>
        <v>0.13596078431372549</v>
      </c>
      <c r="G329" s="6">
        <v>1.2677</v>
      </c>
      <c r="H329" s="21">
        <f t="shared" si="17"/>
        <v>0.10724996790543936</v>
      </c>
    </row>
    <row r="330" spans="1:8" x14ac:dyDescent="0.45">
      <c r="A330" s="6">
        <v>1400</v>
      </c>
      <c r="B330" s="6" t="s">
        <v>23</v>
      </c>
      <c r="C330" s="71">
        <f t="shared" si="15"/>
        <v>44396</v>
      </c>
      <c r="D330" s="7">
        <v>44396</v>
      </c>
      <c r="E330" s="6">
        <v>3.4397000000000002</v>
      </c>
      <c r="F330" s="20">
        <f t="shared" si="16"/>
        <v>0.13489019607843139</v>
      </c>
      <c r="G330" s="6">
        <v>1.2747999999999999</v>
      </c>
      <c r="H330" s="21">
        <f t="shared" si="17"/>
        <v>0.1058128303094065</v>
      </c>
    </row>
    <row r="331" spans="1:8" x14ac:dyDescent="0.45">
      <c r="A331" s="6">
        <v>1400</v>
      </c>
      <c r="B331" s="6" t="s">
        <v>23</v>
      </c>
      <c r="C331" s="71">
        <f t="shared" si="15"/>
        <v>44395</v>
      </c>
      <c r="D331" s="7">
        <v>44395</v>
      </c>
      <c r="E331" s="6">
        <v>3.3953000000000002</v>
      </c>
      <c r="F331" s="20">
        <f t="shared" si="16"/>
        <v>0.13314901960784314</v>
      </c>
      <c r="G331" s="6">
        <v>1.2611000000000001</v>
      </c>
      <c r="H331" s="21">
        <f t="shared" si="17"/>
        <v>0.10558165062869172</v>
      </c>
    </row>
    <row r="332" spans="1:8" x14ac:dyDescent="0.45">
      <c r="A332" s="6">
        <v>1400</v>
      </c>
      <c r="B332" s="6" t="s">
        <v>23</v>
      </c>
      <c r="C332" s="71">
        <f t="shared" si="15"/>
        <v>44394</v>
      </c>
      <c r="D332" s="7">
        <v>44394</v>
      </c>
      <c r="E332" s="6">
        <v>3.3801999999999999</v>
      </c>
      <c r="F332" s="20">
        <f t="shared" si="16"/>
        <v>0.13255686274509804</v>
      </c>
      <c r="G332" s="6">
        <v>1.2611000000000001</v>
      </c>
      <c r="H332" s="21">
        <f t="shared" si="17"/>
        <v>0.10511209479430499</v>
      </c>
    </row>
    <row r="333" spans="1:8" x14ac:dyDescent="0.45">
      <c r="A333" s="6">
        <v>1400</v>
      </c>
      <c r="B333" s="6" t="s">
        <v>23</v>
      </c>
      <c r="C333" s="71">
        <f t="shared" si="15"/>
        <v>44393</v>
      </c>
      <c r="D333" s="7">
        <v>44393</v>
      </c>
      <c r="E333" s="6">
        <v>3.3801000000000001</v>
      </c>
      <c r="F333" s="20">
        <f t="shared" si="16"/>
        <v>0.1325529411764706</v>
      </c>
      <c r="G333" s="6">
        <v>1.2611000000000001</v>
      </c>
      <c r="H333" s="21">
        <f t="shared" si="17"/>
        <v>0.10510898515301767</v>
      </c>
    </row>
    <row r="334" spans="1:8" x14ac:dyDescent="0.45">
      <c r="A334" s="6">
        <v>1400</v>
      </c>
      <c r="B334" s="6" t="s">
        <v>23</v>
      </c>
      <c r="C334" s="71">
        <f t="shared" si="15"/>
        <v>44392</v>
      </c>
      <c r="D334" s="7">
        <v>44392</v>
      </c>
      <c r="E334" s="6">
        <v>3.4054000000000002</v>
      </c>
      <c r="F334" s="20">
        <f t="shared" si="16"/>
        <v>0.13354509803921569</v>
      </c>
      <c r="G334" s="6">
        <v>1.2592000000000001</v>
      </c>
      <c r="H334" s="21">
        <f t="shared" si="17"/>
        <v>0.10605550987866556</v>
      </c>
    </row>
    <row r="335" spans="1:8" x14ac:dyDescent="0.45">
      <c r="A335" s="6">
        <v>1400</v>
      </c>
      <c r="B335" s="6" t="s">
        <v>23</v>
      </c>
      <c r="C335" s="71">
        <f t="shared" si="15"/>
        <v>44391</v>
      </c>
      <c r="D335" s="7">
        <v>44391</v>
      </c>
      <c r="E335" s="6">
        <v>3.4156</v>
      </c>
      <c r="F335" s="20">
        <f t="shared" si="16"/>
        <v>0.1339450980392157</v>
      </c>
      <c r="G335" s="6">
        <v>1.2505999999999999</v>
      </c>
      <c r="H335" s="21">
        <f t="shared" si="17"/>
        <v>0.10710466819064106</v>
      </c>
    </row>
    <row r="336" spans="1:8" x14ac:dyDescent="0.45">
      <c r="A336" s="6">
        <v>1400</v>
      </c>
      <c r="B336" s="6" t="s">
        <v>23</v>
      </c>
      <c r="C336" s="71">
        <f t="shared" si="15"/>
        <v>44390</v>
      </c>
      <c r="D336" s="7">
        <v>44390</v>
      </c>
      <c r="E336" s="6">
        <v>3.4098999999999999</v>
      </c>
      <c r="F336" s="20">
        <f t="shared" si="16"/>
        <v>0.13372156862745097</v>
      </c>
      <c r="G336" s="6">
        <v>1.2509999999999999</v>
      </c>
      <c r="H336" s="21">
        <f t="shared" si="17"/>
        <v>0.10689174150875377</v>
      </c>
    </row>
    <row r="337" spans="1:8" x14ac:dyDescent="0.45">
      <c r="A337" s="6">
        <v>1400</v>
      </c>
      <c r="B337" s="6" t="s">
        <v>23</v>
      </c>
      <c r="C337" s="71">
        <f t="shared" si="15"/>
        <v>44389</v>
      </c>
      <c r="D337" s="7">
        <v>44389</v>
      </c>
      <c r="E337" s="6">
        <v>3.3736999999999999</v>
      </c>
      <c r="F337" s="20">
        <f t="shared" si="16"/>
        <v>0.13230196078431372</v>
      </c>
      <c r="G337" s="6">
        <v>1.2451000000000001</v>
      </c>
      <c r="H337" s="21">
        <f t="shared" si="17"/>
        <v>0.10625810038094427</v>
      </c>
    </row>
    <row r="338" spans="1:8" x14ac:dyDescent="0.45">
      <c r="A338" s="6">
        <v>1400</v>
      </c>
      <c r="B338" s="6" t="s">
        <v>23</v>
      </c>
      <c r="C338" s="71">
        <f t="shared" si="15"/>
        <v>44388</v>
      </c>
      <c r="D338" s="7">
        <v>44388</v>
      </c>
      <c r="E338" s="6">
        <v>3.3706999999999998</v>
      </c>
      <c r="F338" s="20">
        <f t="shared" si="16"/>
        <v>0.13218431372549019</v>
      </c>
      <c r="G338" s="6">
        <v>1.2445999999999999</v>
      </c>
      <c r="H338" s="21">
        <f t="shared" si="17"/>
        <v>0.106206262032372</v>
      </c>
    </row>
    <row r="339" spans="1:8" x14ac:dyDescent="0.45">
      <c r="A339" s="6">
        <v>1400</v>
      </c>
      <c r="B339" s="6" t="s">
        <v>23</v>
      </c>
      <c r="C339" s="71">
        <f t="shared" si="15"/>
        <v>44387</v>
      </c>
      <c r="D339" s="7">
        <v>44387</v>
      </c>
      <c r="E339" s="6">
        <v>3.3673000000000002</v>
      </c>
      <c r="F339" s="20">
        <f t="shared" si="16"/>
        <v>0.13205098039215687</v>
      </c>
      <c r="G339" s="6">
        <v>1.2445999999999999</v>
      </c>
      <c r="H339" s="21">
        <f t="shared" si="17"/>
        <v>0.1060991325664124</v>
      </c>
    </row>
    <row r="340" spans="1:8" x14ac:dyDescent="0.45">
      <c r="A340" s="6">
        <v>1400</v>
      </c>
      <c r="B340" s="6" t="s">
        <v>23</v>
      </c>
      <c r="C340" s="71">
        <f t="shared" si="15"/>
        <v>44386</v>
      </c>
      <c r="D340" s="7">
        <v>44386</v>
      </c>
      <c r="E340" s="6">
        <v>3.3828</v>
      </c>
      <c r="F340" s="20">
        <f t="shared" si="16"/>
        <v>0.13265882352941177</v>
      </c>
      <c r="G340" s="6">
        <v>1.2445999999999999</v>
      </c>
      <c r="H340" s="21">
        <f t="shared" si="17"/>
        <v>0.10658751689652241</v>
      </c>
    </row>
    <row r="341" spans="1:8" x14ac:dyDescent="0.45">
      <c r="A341" s="6">
        <v>1400</v>
      </c>
      <c r="B341" s="6" t="s">
        <v>23</v>
      </c>
      <c r="C341" s="71">
        <f t="shared" si="15"/>
        <v>44385</v>
      </c>
      <c r="D341" s="7">
        <v>44385</v>
      </c>
      <c r="E341" s="6">
        <v>3.3416999999999999</v>
      </c>
      <c r="F341" s="20">
        <f t="shared" si="16"/>
        <v>0.13104705882352941</v>
      </c>
      <c r="G341" s="6">
        <v>1.2532000000000001</v>
      </c>
      <c r="H341" s="21">
        <f t="shared" si="17"/>
        <v>0.10456994799196409</v>
      </c>
    </row>
    <row r="342" spans="1:8" x14ac:dyDescent="0.45">
      <c r="A342" s="6">
        <v>1400</v>
      </c>
      <c r="B342" s="6" t="s">
        <v>23</v>
      </c>
      <c r="C342" s="71">
        <f t="shared" si="15"/>
        <v>44384</v>
      </c>
      <c r="D342" s="7">
        <v>44384</v>
      </c>
      <c r="E342" s="6">
        <v>3.3043999999999998</v>
      </c>
      <c r="F342" s="20">
        <f t="shared" si="16"/>
        <v>0.12958431372549017</v>
      </c>
      <c r="G342" s="6">
        <v>1.2477</v>
      </c>
      <c r="H342" s="21">
        <f t="shared" si="17"/>
        <v>0.10385855071370535</v>
      </c>
    </row>
    <row r="343" spans="1:8" x14ac:dyDescent="0.45">
      <c r="A343" s="6">
        <v>1400</v>
      </c>
      <c r="B343" s="6" t="s">
        <v>23</v>
      </c>
      <c r="C343" s="71">
        <f t="shared" si="15"/>
        <v>44383</v>
      </c>
      <c r="D343" s="7">
        <v>44383</v>
      </c>
      <c r="E343" s="6">
        <v>3.3229000000000002</v>
      </c>
      <c r="F343" s="20">
        <f t="shared" si="16"/>
        <v>0.13030980392156863</v>
      </c>
      <c r="G343" s="6">
        <v>1.2462</v>
      </c>
      <c r="H343" s="21">
        <f t="shared" si="17"/>
        <v>0.10456572293497723</v>
      </c>
    </row>
    <row r="344" spans="1:8" x14ac:dyDescent="0.45">
      <c r="A344" s="6">
        <v>1400</v>
      </c>
      <c r="B344" s="6" t="s">
        <v>23</v>
      </c>
      <c r="C344" s="71">
        <f t="shared" si="15"/>
        <v>44382</v>
      </c>
      <c r="D344" s="7">
        <v>44382</v>
      </c>
      <c r="E344" s="6">
        <v>3.3527999999999998</v>
      </c>
      <c r="F344" s="20">
        <f t="shared" si="16"/>
        <v>0.13148235294117647</v>
      </c>
      <c r="G344" s="6">
        <v>1.2338</v>
      </c>
      <c r="H344" s="21">
        <f t="shared" si="17"/>
        <v>0.10656699055047533</v>
      </c>
    </row>
    <row r="345" spans="1:8" x14ac:dyDescent="0.45">
      <c r="A345" s="6">
        <v>1400</v>
      </c>
      <c r="B345" s="6" t="s">
        <v>23</v>
      </c>
      <c r="C345" s="71">
        <f t="shared" ref="C345:C408" si="18">D345</f>
        <v>44381</v>
      </c>
      <c r="D345" s="7">
        <v>44381</v>
      </c>
      <c r="E345" s="6">
        <v>3.3300999999999998</v>
      </c>
      <c r="F345" s="20">
        <f t="shared" si="16"/>
        <v>0.13059215686274508</v>
      </c>
      <c r="G345" s="6">
        <v>1.2319</v>
      </c>
      <c r="H345" s="21">
        <f t="shared" si="17"/>
        <v>0.10600873192852105</v>
      </c>
    </row>
    <row r="346" spans="1:8" x14ac:dyDescent="0.45">
      <c r="A346" s="6">
        <v>1400</v>
      </c>
      <c r="B346" s="6" t="s">
        <v>23</v>
      </c>
      <c r="C346" s="71">
        <f t="shared" si="18"/>
        <v>44380</v>
      </c>
      <c r="D346" s="7">
        <v>44380</v>
      </c>
      <c r="E346" s="6">
        <v>3.3698999999999999</v>
      </c>
      <c r="F346" s="20">
        <f t="shared" si="16"/>
        <v>0.13215294117647058</v>
      </c>
      <c r="G346" s="6">
        <v>1.2319</v>
      </c>
      <c r="H346" s="21">
        <f t="shared" si="17"/>
        <v>0.10727570515177416</v>
      </c>
    </row>
    <row r="347" spans="1:8" x14ac:dyDescent="0.45">
      <c r="A347" s="6">
        <v>1400</v>
      </c>
      <c r="B347" s="6" t="s">
        <v>23</v>
      </c>
      <c r="C347" s="71">
        <f t="shared" si="18"/>
        <v>44379</v>
      </c>
      <c r="D347" s="7">
        <v>44379</v>
      </c>
      <c r="E347" s="6">
        <v>3.3601999999999999</v>
      </c>
      <c r="F347" s="20">
        <f t="shared" si="16"/>
        <v>0.13177254901960783</v>
      </c>
      <c r="G347" s="6">
        <v>1.2319</v>
      </c>
      <c r="H347" s="21">
        <f t="shared" si="17"/>
        <v>0.1069669202204788</v>
      </c>
    </row>
    <row r="348" spans="1:8" x14ac:dyDescent="0.45">
      <c r="A348" s="6">
        <v>1400</v>
      </c>
      <c r="B348" s="6" t="s">
        <v>23</v>
      </c>
      <c r="C348" s="71">
        <f t="shared" si="18"/>
        <v>44378</v>
      </c>
      <c r="D348" s="7">
        <v>44378</v>
      </c>
      <c r="E348" s="6">
        <v>3.29</v>
      </c>
      <c r="F348" s="20">
        <f t="shared" si="16"/>
        <v>0.12901960784313726</v>
      </c>
      <c r="G348" s="6">
        <v>1.2436</v>
      </c>
      <c r="H348" s="21">
        <f t="shared" si="17"/>
        <v>0.10374687025019079</v>
      </c>
    </row>
    <row r="349" spans="1:8" x14ac:dyDescent="0.45">
      <c r="A349" s="6">
        <v>1400</v>
      </c>
      <c r="B349" s="6" t="s">
        <v>23</v>
      </c>
      <c r="C349" s="71">
        <f t="shared" si="18"/>
        <v>44377</v>
      </c>
      <c r="D349" s="7">
        <v>44377</v>
      </c>
      <c r="E349" s="6">
        <v>3.4146999999999998</v>
      </c>
      <c r="F349" s="20">
        <f t="shared" si="16"/>
        <v>0.13390980392156862</v>
      </c>
      <c r="G349" s="6">
        <v>1.2394000000000001</v>
      </c>
      <c r="H349" s="21">
        <f t="shared" si="17"/>
        <v>0.1080440567383965</v>
      </c>
    </row>
    <row r="350" spans="1:8" x14ac:dyDescent="0.45">
      <c r="A350" s="6">
        <v>1400</v>
      </c>
      <c r="B350" s="6" t="s">
        <v>23</v>
      </c>
      <c r="C350" s="71">
        <f t="shared" si="18"/>
        <v>44376</v>
      </c>
      <c r="D350" s="7">
        <v>44376</v>
      </c>
      <c r="E350" s="6">
        <v>3.4994999999999998</v>
      </c>
      <c r="F350" s="20">
        <f t="shared" si="16"/>
        <v>0.13723529411764704</v>
      </c>
      <c r="G350" s="6">
        <v>1.2401</v>
      </c>
      <c r="H350" s="21">
        <f t="shared" si="17"/>
        <v>0.1106646997158673</v>
      </c>
    </row>
    <row r="351" spans="1:8" x14ac:dyDescent="0.45">
      <c r="A351" s="6">
        <v>1400</v>
      </c>
      <c r="B351" s="6" t="s">
        <v>23</v>
      </c>
      <c r="C351" s="71">
        <f t="shared" si="18"/>
        <v>44375</v>
      </c>
      <c r="D351" s="7">
        <v>44375</v>
      </c>
      <c r="E351" s="6">
        <v>3.4704000000000002</v>
      </c>
      <c r="F351" s="20">
        <f t="shared" si="16"/>
        <v>0.13609411764705884</v>
      </c>
      <c r="G351" s="6">
        <v>1.2335</v>
      </c>
      <c r="H351" s="21">
        <f t="shared" si="17"/>
        <v>0.11033167219056249</v>
      </c>
    </row>
    <row r="352" spans="1:8" x14ac:dyDescent="0.45">
      <c r="A352" s="6">
        <v>1400</v>
      </c>
      <c r="B352" s="6" t="s">
        <v>23</v>
      </c>
      <c r="C352" s="71">
        <f t="shared" si="18"/>
        <v>44374</v>
      </c>
      <c r="D352" s="7">
        <v>44374</v>
      </c>
      <c r="E352" s="6">
        <v>3.1065</v>
      </c>
      <c r="F352" s="20">
        <f t="shared" si="16"/>
        <v>0.12182352941176471</v>
      </c>
      <c r="G352" s="6">
        <v>1.2294</v>
      </c>
      <c r="H352" s="21">
        <f t="shared" si="17"/>
        <v>9.909185733834773E-2</v>
      </c>
    </row>
    <row r="353" spans="1:8" x14ac:dyDescent="0.45">
      <c r="A353" s="6">
        <v>1400</v>
      </c>
      <c r="B353" s="6" t="s">
        <v>23</v>
      </c>
      <c r="C353" s="71">
        <f t="shared" si="18"/>
        <v>44373</v>
      </c>
      <c r="D353" s="7">
        <v>44373</v>
      </c>
      <c r="E353" s="6">
        <v>3.0668000000000002</v>
      </c>
      <c r="F353" s="20">
        <f t="shared" si="16"/>
        <v>0.12026666666666667</v>
      </c>
      <c r="G353" s="6">
        <v>1.2294</v>
      </c>
      <c r="H353" s="21">
        <f t="shared" si="17"/>
        <v>9.7825497532671765E-2</v>
      </c>
    </row>
    <row r="354" spans="1:8" x14ac:dyDescent="0.45">
      <c r="A354" s="6">
        <v>1400</v>
      </c>
      <c r="B354" s="6" t="s">
        <v>23</v>
      </c>
      <c r="C354" s="71">
        <f t="shared" si="18"/>
        <v>44372</v>
      </c>
      <c r="D354" s="7">
        <v>44372</v>
      </c>
      <c r="E354" s="6">
        <v>3.0577999999999999</v>
      </c>
      <c r="F354" s="20">
        <f t="shared" si="16"/>
        <v>0.11991372549019608</v>
      </c>
      <c r="G354" s="6">
        <v>1.2294</v>
      </c>
      <c r="H354" s="21">
        <f t="shared" si="17"/>
        <v>9.7538413445742697E-2</v>
      </c>
    </row>
    <row r="355" spans="1:8" x14ac:dyDescent="0.45">
      <c r="A355" s="6">
        <v>1400</v>
      </c>
      <c r="B355" s="6" t="s">
        <v>23</v>
      </c>
      <c r="C355" s="71">
        <f t="shared" si="18"/>
        <v>44371</v>
      </c>
      <c r="D355" s="7">
        <v>44371</v>
      </c>
      <c r="E355" s="6">
        <v>3.0173000000000001</v>
      </c>
      <c r="F355" s="20">
        <f t="shared" si="16"/>
        <v>0.11832549019607844</v>
      </c>
      <c r="G355" s="6">
        <v>1.2322</v>
      </c>
      <c r="H355" s="21">
        <f t="shared" si="17"/>
        <v>9.6027828433759482E-2</v>
      </c>
    </row>
    <row r="356" spans="1:8" x14ac:dyDescent="0.45">
      <c r="A356" s="6">
        <v>1400</v>
      </c>
      <c r="B356" s="6" t="s">
        <v>23</v>
      </c>
      <c r="C356" s="71">
        <f t="shared" si="18"/>
        <v>44370</v>
      </c>
      <c r="D356" s="7">
        <v>44370</v>
      </c>
      <c r="E356" s="6">
        <v>3.0051000000000001</v>
      </c>
      <c r="F356" s="20">
        <f t="shared" si="16"/>
        <v>0.11784705882352942</v>
      </c>
      <c r="G356" s="6">
        <v>1.2304999999999999</v>
      </c>
      <c r="H356" s="21">
        <f t="shared" si="17"/>
        <v>9.577168535028803E-2</v>
      </c>
    </row>
    <row r="357" spans="1:8" x14ac:dyDescent="0.45">
      <c r="A357" s="6">
        <v>1400</v>
      </c>
      <c r="B357" s="6" t="s">
        <v>23</v>
      </c>
      <c r="C357" s="71">
        <f t="shared" si="18"/>
        <v>44369</v>
      </c>
      <c r="D357" s="7">
        <v>44369</v>
      </c>
      <c r="E357" s="6">
        <v>2.9921000000000002</v>
      </c>
      <c r="F357" s="20">
        <f t="shared" si="16"/>
        <v>0.11733725490196079</v>
      </c>
      <c r="G357" s="6">
        <v>1.2304999999999999</v>
      </c>
      <c r="H357" s="21">
        <f t="shared" si="17"/>
        <v>9.5357379034506945E-2</v>
      </c>
    </row>
    <row r="358" spans="1:8" x14ac:dyDescent="0.45">
      <c r="A358" s="6">
        <v>1400</v>
      </c>
      <c r="B358" s="6" t="s">
        <v>12</v>
      </c>
      <c r="C358" s="71">
        <f t="shared" si="18"/>
        <v>44368</v>
      </c>
      <c r="D358" s="7">
        <v>44368</v>
      </c>
      <c r="E358" s="6">
        <v>2.9373</v>
      </c>
      <c r="F358" s="20">
        <f t="shared" si="16"/>
        <v>0.11518823529411765</v>
      </c>
      <c r="G358" s="6">
        <v>1.2359</v>
      </c>
      <c r="H358" s="21">
        <f t="shared" si="17"/>
        <v>9.3201905731950516E-2</v>
      </c>
    </row>
    <row r="359" spans="1:8" x14ac:dyDescent="0.45">
      <c r="A359" s="6">
        <v>1400</v>
      </c>
      <c r="B359" s="6" t="s">
        <v>12</v>
      </c>
      <c r="C359" s="71">
        <f t="shared" si="18"/>
        <v>44367</v>
      </c>
      <c r="D359" s="7">
        <v>44367</v>
      </c>
      <c r="E359" s="6">
        <v>2.9676999999999998</v>
      </c>
      <c r="F359" s="20">
        <f t="shared" si="16"/>
        <v>0.11638039215686273</v>
      </c>
      <c r="G359" s="6">
        <v>1.2462</v>
      </c>
      <c r="H359" s="21">
        <f t="shared" si="17"/>
        <v>9.3388213895733221E-2</v>
      </c>
    </row>
    <row r="360" spans="1:8" x14ac:dyDescent="0.45">
      <c r="A360" s="6">
        <v>1400</v>
      </c>
      <c r="B360" s="6" t="s">
        <v>12</v>
      </c>
      <c r="C360" s="71">
        <f t="shared" si="18"/>
        <v>44366</v>
      </c>
      <c r="D360" s="7">
        <v>44366</v>
      </c>
      <c r="E360" s="6">
        <v>2.9683000000000002</v>
      </c>
      <c r="F360" s="20">
        <f t="shared" si="16"/>
        <v>0.11640392156862746</v>
      </c>
      <c r="G360" s="6">
        <v>1.2462</v>
      </c>
      <c r="H360" s="21">
        <f t="shared" si="17"/>
        <v>9.3407094823164394E-2</v>
      </c>
    </row>
    <row r="361" spans="1:8" x14ac:dyDescent="0.45">
      <c r="A361" s="6">
        <v>1400</v>
      </c>
      <c r="B361" s="6" t="s">
        <v>12</v>
      </c>
      <c r="C361" s="71">
        <f t="shared" si="18"/>
        <v>44365</v>
      </c>
      <c r="D361" s="7">
        <v>44365</v>
      </c>
      <c r="E361" s="6">
        <v>2.9693999999999998</v>
      </c>
      <c r="F361" s="20">
        <f t="shared" si="16"/>
        <v>0.1164470588235294</v>
      </c>
      <c r="G361" s="6">
        <v>1.2462</v>
      </c>
      <c r="H361" s="21">
        <f t="shared" si="17"/>
        <v>9.3441709856788166E-2</v>
      </c>
    </row>
    <row r="362" spans="1:8" x14ac:dyDescent="0.45">
      <c r="A362" s="6">
        <v>1400</v>
      </c>
      <c r="B362" s="6" t="s">
        <v>12</v>
      </c>
      <c r="C362" s="71">
        <f t="shared" si="18"/>
        <v>44364</v>
      </c>
      <c r="D362" s="7">
        <v>44364</v>
      </c>
      <c r="E362" s="6">
        <v>2.9725999999999999</v>
      </c>
      <c r="F362" s="20">
        <f t="shared" si="16"/>
        <v>0.11657254901960784</v>
      </c>
      <c r="G362" s="6">
        <v>1.2361</v>
      </c>
      <c r="H362" s="21">
        <f t="shared" si="17"/>
        <v>9.4306730053885485E-2</v>
      </c>
    </row>
    <row r="363" spans="1:8" x14ac:dyDescent="0.45">
      <c r="A363" s="6">
        <v>1400</v>
      </c>
      <c r="B363" s="6" t="s">
        <v>12</v>
      </c>
      <c r="C363" s="71">
        <f t="shared" si="18"/>
        <v>44363</v>
      </c>
      <c r="D363" s="7">
        <v>44363</v>
      </c>
      <c r="E363" s="6">
        <v>2.9870999999999999</v>
      </c>
      <c r="F363" s="20">
        <f t="shared" si="16"/>
        <v>0.11714117647058823</v>
      </c>
      <c r="G363" s="6">
        <v>1.2276</v>
      </c>
      <c r="H363" s="21">
        <f t="shared" si="17"/>
        <v>9.542291990109826E-2</v>
      </c>
    </row>
    <row r="364" spans="1:8" x14ac:dyDescent="0.45">
      <c r="A364" s="6">
        <v>1400</v>
      </c>
      <c r="B364" s="6" t="s">
        <v>12</v>
      </c>
      <c r="C364" s="71">
        <f t="shared" si="18"/>
        <v>44362</v>
      </c>
      <c r="D364" s="7">
        <v>44362</v>
      </c>
      <c r="E364" s="6">
        <v>3.0207999999999999</v>
      </c>
      <c r="F364" s="20">
        <f t="shared" si="16"/>
        <v>0.11846274509803921</v>
      </c>
      <c r="G364" s="6">
        <v>1.218</v>
      </c>
      <c r="H364" s="21">
        <f t="shared" si="17"/>
        <v>9.7260053446666023E-2</v>
      </c>
    </row>
    <row r="365" spans="1:8" x14ac:dyDescent="0.45">
      <c r="A365" s="6">
        <v>1400</v>
      </c>
      <c r="B365" s="6" t="s">
        <v>12</v>
      </c>
      <c r="C365" s="71">
        <f t="shared" si="18"/>
        <v>44361</v>
      </c>
      <c r="D365" s="7">
        <v>44361</v>
      </c>
      <c r="E365" s="6">
        <v>3.0154000000000001</v>
      </c>
      <c r="F365" s="20">
        <f t="shared" si="16"/>
        <v>0.11825098039215687</v>
      </c>
      <c r="G365" s="6">
        <v>1.2141</v>
      </c>
      <c r="H365" s="21">
        <f t="shared" si="17"/>
        <v>9.7398056496299207E-2</v>
      </c>
    </row>
    <row r="366" spans="1:8" x14ac:dyDescent="0.45">
      <c r="A366" s="6">
        <v>1400</v>
      </c>
      <c r="B366" s="6" t="s">
        <v>12</v>
      </c>
      <c r="C366" s="71">
        <f t="shared" si="18"/>
        <v>44360</v>
      </c>
      <c r="D366" s="7">
        <v>44360</v>
      </c>
      <c r="E366" s="6">
        <v>2.9859</v>
      </c>
      <c r="F366" s="20">
        <f t="shared" si="16"/>
        <v>0.11709411764705882</v>
      </c>
      <c r="G366" s="6">
        <v>1.2155</v>
      </c>
      <c r="H366" s="21">
        <f t="shared" si="17"/>
        <v>9.633411571127834E-2</v>
      </c>
    </row>
    <row r="367" spans="1:8" x14ac:dyDescent="0.45">
      <c r="A367" s="6">
        <v>1400</v>
      </c>
      <c r="B367" s="6" t="s">
        <v>12</v>
      </c>
      <c r="C367" s="71">
        <f t="shared" si="18"/>
        <v>44359</v>
      </c>
      <c r="D367" s="7">
        <v>44359</v>
      </c>
      <c r="E367" s="6">
        <v>2.9836</v>
      </c>
      <c r="F367" s="20">
        <f t="shared" si="16"/>
        <v>0.11700392156862745</v>
      </c>
      <c r="G367" s="6">
        <v>1.2155</v>
      </c>
      <c r="H367" s="21">
        <f t="shared" si="17"/>
        <v>9.625991079278276E-2</v>
      </c>
    </row>
    <row r="368" spans="1:8" x14ac:dyDescent="0.45">
      <c r="A368" s="6">
        <v>1400</v>
      </c>
      <c r="B368" s="6" t="s">
        <v>12</v>
      </c>
      <c r="C368" s="71">
        <f t="shared" si="18"/>
        <v>44358</v>
      </c>
      <c r="D368" s="7">
        <v>44358</v>
      </c>
      <c r="E368" s="6">
        <v>2.9779</v>
      </c>
      <c r="F368" s="20">
        <f t="shared" si="16"/>
        <v>0.11678039215686274</v>
      </c>
      <c r="G368" s="6">
        <v>1.2155</v>
      </c>
      <c r="H368" s="21">
        <f t="shared" si="17"/>
        <v>9.6076011646945902E-2</v>
      </c>
    </row>
    <row r="369" spans="1:8" x14ac:dyDescent="0.45">
      <c r="A369" s="6">
        <v>1400</v>
      </c>
      <c r="B369" s="6" t="s">
        <v>12</v>
      </c>
      <c r="C369" s="71">
        <f t="shared" si="18"/>
        <v>44357</v>
      </c>
      <c r="D369" s="7">
        <v>44357</v>
      </c>
      <c r="E369" s="6">
        <v>2.9411</v>
      </c>
      <c r="F369" s="20">
        <f t="shared" si="16"/>
        <v>0.11533725490196078</v>
      </c>
      <c r="G369" s="6">
        <v>1.2094</v>
      </c>
      <c r="H369" s="21">
        <f t="shared" si="17"/>
        <v>9.5367334961105332E-2</v>
      </c>
    </row>
    <row r="370" spans="1:8" x14ac:dyDescent="0.45">
      <c r="A370" s="6">
        <v>1400</v>
      </c>
      <c r="B370" s="6" t="s">
        <v>12</v>
      </c>
      <c r="C370" s="71">
        <f t="shared" si="18"/>
        <v>44356</v>
      </c>
      <c r="D370" s="7">
        <v>44356</v>
      </c>
      <c r="E370" s="6">
        <v>2.9316</v>
      </c>
      <c r="F370" s="20">
        <f t="shared" si="16"/>
        <v>0.11496470588235294</v>
      </c>
      <c r="G370" s="6">
        <v>1.2109000000000001</v>
      </c>
      <c r="H370" s="21">
        <f t="shared" si="17"/>
        <v>9.4941535950411216E-2</v>
      </c>
    </row>
    <row r="371" spans="1:8" x14ac:dyDescent="0.45">
      <c r="A371" s="6">
        <v>1400</v>
      </c>
      <c r="B371" s="6" t="s">
        <v>12</v>
      </c>
      <c r="C371" s="71">
        <f t="shared" si="18"/>
        <v>44355</v>
      </c>
      <c r="D371" s="7">
        <v>44355</v>
      </c>
      <c r="E371" s="6">
        <v>2.9352</v>
      </c>
      <c r="F371" s="20">
        <f t="shared" si="16"/>
        <v>0.11510588235294118</v>
      </c>
      <c r="G371" s="6">
        <v>1.2110000000000001</v>
      </c>
      <c r="H371" s="21">
        <f t="shared" si="17"/>
        <v>9.5050274445038135E-2</v>
      </c>
    </row>
    <row r="372" spans="1:8" x14ac:dyDescent="0.45">
      <c r="A372" s="6">
        <v>1400</v>
      </c>
      <c r="B372" s="6" t="s">
        <v>12</v>
      </c>
      <c r="C372" s="71">
        <f t="shared" si="18"/>
        <v>44354</v>
      </c>
      <c r="D372" s="7">
        <v>44354</v>
      </c>
      <c r="E372" s="6">
        <v>2.8946999999999998</v>
      </c>
      <c r="F372" s="20">
        <f t="shared" si="16"/>
        <v>0.11351764705882353</v>
      </c>
      <c r="G372" s="6">
        <v>1.2079</v>
      </c>
      <c r="H372" s="21">
        <f t="shared" si="17"/>
        <v>9.3979341881632192E-2</v>
      </c>
    </row>
    <row r="373" spans="1:8" x14ac:dyDescent="0.45">
      <c r="A373" s="6">
        <v>1400</v>
      </c>
      <c r="B373" s="6" t="s">
        <v>12</v>
      </c>
      <c r="C373" s="71">
        <f t="shared" si="18"/>
        <v>44353</v>
      </c>
      <c r="D373" s="7">
        <v>44353</v>
      </c>
      <c r="E373" s="6">
        <v>2.8940000000000001</v>
      </c>
      <c r="F373" s="20">
        <f t="shared" si="16"/>
        <v>0.11349019607843137</v>
      </c>
      <c r="G373" s="6">
        <v>1.2079</v>
      </c>
      <c r="H373" s="21">
        <f t="shared" si="17"/>
        <v>9.3956615678807337E-2</v>
      </c>
    </row>
    <row r="374" spans="1:8" x14ac:dyDescent="0.45">
      <c r="A374" s="6">
        <v>1400</v>
      </c>
      <c r="B374" s="6" t="s">
        <v>12</v>
      </c>
      <c r="C374" s="71">
        <f t="shared" si="18"/>
        <v>44352</v>
      </c>
      <c r="D374" s="7">
        <v>44352</v>
      </c>
      <c r="E374" s="6">
        <v>2.8925000000000001</v>
      </c>
      <c r="F374" s="20">
        <f t="shared" si="16"/>
        <v>0.11343137254901961</v>
      </c>
      <c r="G374" s="6">
        <v>1.2079</v>
      </c>
      <c r="H374" s="21">
        <f t="shared" si="17"/>
        <v>9.3907916672754041E-2</v>
      </c>
    </row>
    <row r="375" spans="1:8" x14ac:dyDescent="0.45">
      <c r="A375" s="6">
        <v>1400</v>
      </c>
      <c r="B375" s="6" t="s">
        <v>12</v>
      </c>
      <c r="C375" s="71">
        <f t="shared" si="18"/>
        <v>44351</v>
      </c>
      <c r="D375" s="7">
        <v>44351</v>
      </c>
      <c r="E375" s="6">
        <v>2.9003999999999999</v>
      </c>
      <c r="F375" s="20">
        <f t="shared" si="16"/>
        <v>0.11374117647058823</v>
      </c>
      <c r="G375" s="6">
        <v>1.2079</v>
      </c>
      <c r="H375" s="21">
        <f t="shared" si="17"/>
        <v>9.4164398104634686E-2</v>
      </c>
    </row>
    <row r="376" spans="1:8" x14ac:dyDescent="0.45">
      <c r="A376" s="6">
        <v>1400</v>
      </c>
      <c r="B376" s="6" t="s">
        <v>12</v>
      </c>
      <c r="C376" s="71">
        <f t="shared" si="18"/>
        <v>44350</v>
      </c>
      <c r="D376" s="7">
        <v>44350</v>
      </c>
      <c r="E376" s="6">
        <v>2.9207000000000001</v>
      </c>
      <c r="F376" s="20">
        <f t="shared" si="16"/>
        <v>0.11453725490196079</v>
      </c>
      <c r="G376" s="6">
        <v>1.2101999999999999</v>
      </c>
      <c r="H376" s="21">
        <f t="shared" si="17"/>
        <v>9.4643244837184587E-2</v>
      </c>
    </row>
    <row r="377" spans="1:8" x14ac:dyDescent="0.45">
      <c r="A377" s="6">
        <v>1400</v>
      </c>
      <c r="B377" s="6" t="s">
        <v>12</v>
      </c>
      <c r="C377" s="71">
        <f t="shared" si="18"/>
        <v>44349</v>
      </c>
      <c r="D377" s="7">
        <v>44349</v>
      </c>
      <c r="E377" s="6">
        <v>2.9312</v>
      </c>
      <c r="F377" s="20">
        <f t="shared" si="16"/>
        <v>0.11494901960784314</v>
      </c>
      <c r="G377" s="6">
        <v>1.2032</v>
      </c>
      <c r="H377" s="21">
        <f t="shared" si="17"/>
        <v>9.5536086775135587E-2</v>
      </c>
    </row>
    <row r="378" spans="1:8" x14ac:dyDescent="0.45">
      <c r="A378" s="6">
        <v>1400</v>
      </c>
      <c r="B378" s="6" t="s">
        <v>12</v>
      </c>
      <c r="C378" s="71">
        <f t="shared" si="18"/>
        <v>44348</v>
      </c>
      <c r="D378" s="7">
        <v>44348</v>
      </c>
      <c r="E378" s="6">
        <v>2.9192</v>
      </c>
      <c r="F378" s="20">
        <f t="shared" si="16"/>
        <v>0.11447843137254902</v>
      </c>
      <c r="G378" s="6">
        <v>1.2070000000000001</v>
      </c>
      <c r="H378" s="21">
        <f t="shared" si="17"/>
        <v>9.4845427814870764E-2</v>
      </c>
    </row>
    <row r="379" spans="1:8" x14ac:dyDescent="0.45">
      <c r="A379" s="6">
        <v>1400</v>
      </c>
      <c r="B379" s="6" t="s">
        <v>12</v>
      </c>
      <c r="C379" s="71">
        <f t="shared" si="18"/>
        <v>44347</v>
      </c>
      <c r="D379" s="7">
        <v>44347</v>
      </c>
      <c r="E379" s="6">
        <v>2.8159999999999998</v>
      </c>
      <c r="F379" s="20">
        <f t="shared" si="16"/>
        <v>0.11043137254901961</v>
      </c>
      <c r="G379" s="6">
        <v>1.2061999999999999</v>
      </c>
      <c r="H379" s="21">
        <f t="shared" si="17"/>
        <v>9.1553119340921585E-2</v>
      </c>
    </row>
    <row r="380" spans="1:8" x14ac:dyDescent="0.45">
      <c r="A380" s="6">
        <v>1400</v>
      </c>
      <c r="B380" s="6" t="s">
        <v>12</v>
      </c>
      <c r="C380" s="71">
        <f t="shared" si="18"/>
        <v>44346</v>
      </c>
      <c r="D380" s="7">
        <v>44346</v>
      </c>
      <c r="E380" s="6">
        <v>2.8052000000000001</v>
      </c>
      <c r="F380" s="20">
        <f t="shared" si="16"/>
        <v>0.11000784313725491</v>
      </c>
      <c r="G380" s="6">
        <v>1.2068000000000001</v>
      </c>
      <c r="H380" s="21">
        <f t="shared" si="17"/>
        <v>9.1156648274158855E-2</v>
      </c>
    </row>
    <row r="381" spans="1:8" x14ac:dyDescent="0.45">
      <c r="A381" s="6">
        <v>1400</v>
      </c>
      <c r="B381" s="6" t="s">
        <v>12</v>
      </c>
      <c r="C381" s="71">
        <f t="shared" si="18"/>
        <v>44345</v>
      </c>
      <c r="D381" s="7">
        <v>44345</v>
      </c>
      <c r="E381" s="6">
        <v>2.802</v>
      </c>
      <c r="F381" s="20">
        <f t="shared" si="16"/>
        <v>0.10988235294117647</v>
      </c>
      <c r="G381" s="6">
        <v>1.2068000000000001</v>
      </c>
      <c r="H381" s="21">
        <f t="shared" si="17"/>
        <v>9.1052662364249637E-2</v>
      </c>
    </row>
    <row r="382" spans="1:8" x14ac:dyDescent="0.45">
      <c r="A382" s="6">
        <v>1400</v>
      </c>
      <c r="B382" s="6" t="s">
        <v>12</v>
      </c>
      <c r="C382" s="71">
        <f t="shared" si="18"/>
        <v>44344</v>
      </c>
      <c r="D382" s="7">
        <v>44344</v>
      </c>
      <c r="E382" s="6">
        <v>2.8006000000000002</v>
      </c>
      <c r="F382" s="20">
        <f t="shared" si="16"/>
        <v>0.10982745098039216</v>
      </c>
      <c r="G382" s="6">
        <v>1.2068000000000001</v>
      </c>
      <c r="H382" s="21">
        <f t="shared" si="17"/>
        <v>9.1007168528664362E-2</v>
      </c>
    </row>
    <row r="383" spans="1:8" x14ac:dyDescent="0.45">
      <c r="A383" s="6">
        <v>1400</v>
      </c>
      <c r="B383" s="6" t="s">
        <v>12</v>
      </c>
      <c r="C383" s="71">
        <f t="shared" si="18"/>
        <v>44343</v>
      </c>
      <c r="D383" s="7">
        <v>44343</v>
      </c>
      <c r="E383" s="6">
        <v>2.7945000000000002</v>
      </c>
      <c r="F383" s="20">
        <f t="shared" si="16"/>
        <v>0.10958823529411765</v>
      </c>
      <c r="G383" s="6">
        <v>1.2063999999999999</v>
      </c>
      <c r="H383" s="21">
        <f t="shared" si="17"/>
        <v>9.0839054454673121E-2</v>
      </c>
    </row>
    <row r="384" spans="1:8" x14ac:dyDescent="0.45">
      <c r="A384" s="6">
        <v>1400</v>
      </c>
      <c r="B384" s="6" t="s">
        <v>12</v>
      </c>
      <c r="C384" s="71">
        <f t="shared" si="18"/>
        <v>44342</v>
      </c>
      <c r="D384" s="7">
        <v>44342</v>
      </c>
      <c r="E384" s="6">
        <v>2.8290999999999999</v>
      </c>
      <c r="F384" s="20">
        <f t="shared" si="16"/>
        <v>0.11094509803921568</v>
      </c>
      <c r="G384" s="6">
        <v>1.2117</v>
      </c>
      <c r="H384" s="21">
        <f t="shared" si="17"/>
        <v>9.1561523511773282E-2</v>
      </c>
    </row>
    <row r="385" spans="1:8" x14ac:dyDescent="0.45">
      <c r="A385" s="6">
        <v>1400</v>
      </c>
      <c r="B385" s="6" t="s">
        <v>12</v>
      </c>
      <c r="C385" s="71">
        <f t="shared" si="18"/>
        <v>44341</v>
      </c>
      <c r="D385" s="7">
        <v>44341</v>
      </c>
      <c r="E385" s="6">
        <v>2.7989999999999999</v>
      </c>
      <c r="F385" s="20">
        <f t="shared" si="16"/>
        <v>0.10976470588235294</v>
      </c>
      <c r="G385" s="6">
        <v>1.2061999999999999</v>
      </c>
      <c r="H385" s="21">
        <f t="shared" si="17"/>
        <v>9.1000419401718574E-2</v>
      </c>
    </row>
    <row r="386" spans="1:8" x14ac:dyDescent="0.45">
      <c r="A386" s="6">
        <v>1400</v>
      </c>
      <c r="B386" s="6" t="s">
        <v>12</v>
      </c>
      <c r="C386" s="71">
        <f t="shared" si="18"/>
        <v>44340</v>
      </c>
      <c r="D386" s="7">
        <v>44340</v>
      </c>
      <c r="E386" s="6">
        <v>2.7639</v>
      </c>
      <c r="F386" s="20">
        <f t="shared" si="16"/>
        <v>0.10838823529411765</v>
      </c>
      <c r="G386" s="6">
        <v>1.2039</v>
      </c>
      <c r="H386" s="21">
        <f t="shared" si="17"/>
        <v>9.0030928892862905E-2</v>
      </c>
    </row>
    <row r="387" spans="1:8" x14ac:dyDescent="0.45">
      <c r="A387" s="6">
        <v>1400</v>
      </c>
      <c r="B387" s="6" t="s">
        <v>12</v>
      </c>
      <c r="C387" s="71">
        <f t="shared" si="18"/>
        <v>44339</v>
      </c>
      <c r="D387" s="7">
        <v>44339</v>
      </c>
      <c r="E387" s="6">
        <v>2.7602000000000002</v>
      </c>
      <c r="F387" s="20">
        <f t="shared" ref="F387:F450" si="19">E387/25.5</f>
        <v>0.10824313725490196</v>
      </c>
      <c r="G387" s="6">
        <v>1.2065999999999999</v>
      </c>
      <c r="H387" s="21">
        <f t="shared" ref="H387:H450" si="20">F387/G387</f>
        <v>8.9709213703714541E-2</v>
      </c>
    </row>
    <row r="388" spans="1:8" x14ac:dyDescent="0.45">
      <c r="A388" s="6">
        <v>1400</v>
      </c>
      <c r="B388" s="6" t="s">
        <v>12</v>
      </c>
      <c r="C388" s="71">
        <f t="shared" si="18"/>
        <v>44338</v>
      </c>
      <c r="D388" s="7">
        <v>44338</v>
      </c>
      <c r="E388" s="6">
        <v>2.7610999999999999</v>
      </c>
      <c r="F388" s="20">
        <f t="shared" si="19"/>
        <v>0.10827843137254901</v>
      </c>
      <c r="G388" s="6">
        <v>1.2065999999999999</v>
      </c>
      <c r="H388" s="21">
        <f t="shared" si="20"/>
        <v>8.9738464588553807E-2</v>
      </c>
    </row>
    <row r="389" spans="1:8" x14ac:dyDescent="0.45">
      <c r="A389" s="6">
        <v>1400</v>
      </c>
      <c r="B389" s="12" t="s">
        <v>13</v>
      </c>
      <c r="C389" s="71">
        <f t="shared" si="18"/>
        <v>44337</v>
      </c>
      <c r="D389" s="7">
        <v>44337</v>
      </c>
      <c r="E389" s="6">
        <v>2.7887</v>
      </c>
      <c r="F389" s="20">
        <f t="shared" si="19"/>
        <v>0.10936078431372549</v>
      </c>
      <c r="G389" s="6">
        <v>1.2065999999999999</v>
      </c>
      <c r="H389" s="21">
        <f t="shared" si="20"/>
        <v>9.0635491723624645E-2</v>
      </c>
    </row>
    <row r="390" spans="1:8" x14ac:dyDescent="0.45">
      <c r="A390" s="6">
        <v>1400</v>
      </c>
      <c r="B390" s="12" t="s">
        <v>13</v>
      </c>
      <c r="C390" s="71">
        <f t="shared" si="18"/>
        <v>44336</v>
      </c>
      <c r="D390" s="7">
        <v>44336</v>
      </c>
      <c r="E390" s="6">
        <v>2.8115999999999999</v>
      </c>
      <c r="F390" s="20">
        <f t="shared" si="19"/>
        <v>0.11025882352941176</v>
      </c>
      <c r="G390" s="6">
        <v>1.2058</v>
      </c>
      <c r="H390" s="21">
        <f t="shared" si="20"/>
        <v>9.1440391051096165E-2</v>
      </c>
    </row>
    <row r="391" spans="1:8" x14ac:dyDescent="0.45">
      <c r="A391" s="6">
        <v>1400</v>
      </c>
      <c r="B391" s="12" t="s">
        <v>13</v>
      </c>
      <c r="C391" s="71">
        <f t="shared" si="18"/>
        <v>44335</v>
      </c>
      <c r="D391" s="7">
        <v>44335</v>
      </c>
      <c r="E391" s="6">
        <v>2.8176999999999999</v>
      </c>
      <c r="F391" s="20">
        <f t="shared" si="19"/>
        <v>0.11049803921568627</v>
      </c>
      <c r="G391" s="6">
        <v>1.2131000000000001</v>
      </c>
      <c r="H391" s="21">
        <f t="shared" si="20"/>
        <v>9.1087329334503558E-2</v>
      </c>
    </row>
    <row r="392" spans="1:8" x14ac:dyDescent="0.45">
      <c r="A392" s="6">
        <v>1400</v>
      </c>
      <c r="B392" s="12" t="s">
        <v>13</v>
      </c>
      <c r="C392" s="71">
        <f t="shared" si="18"/>
        <v>44334</v>
      </c>
      <c r="D392" s="7">
        <v>44334</v>
      </c>
      <c r="E392" s="6">
        <v>2.8130999999999999</v>
      </c>
      <c r="F392" s="20">
        <f t="shared" si="19"/>
        <v>0.11031764705882352</v>
      </c>
      <c r="G392" s="6">
        <v>1.2063999999999999</v>
      </c>
      <c r="H392" s="21">
        <f t="shared" si="20"/>
        <v>9.1443672959900135E-2</v>
      </c>
    </row>
    <row r="393" spans="1:8" x14ac:dyDescent="0.45">
      <c r="A393" s="6">
        <v>1400</v>
      </c>
      <c r="B393" s="12" t="s">
        <v>13</v>
      </c>
      <c r="C393" s="71">
        <f t="shared" si="18"/>
        <v>44333</v>
      </c>
      <c r="D393" s="7">
        <v>44333</v>
      </c>
      <c r="E393" s="6">
        <v>2.8397000000000001</v>
      </c>
      <c r="F393" s="20">
        <f t="shared" si="19"/>
        <v>0.11136078431372549</v>
      </c>
      <c r="G393" s="6">
        <v>1.2065999999999999</v>
      </c>
      <c r="H393" s="21">
        <f t="shared" si="20"/>
        <v>9.2293041864516409E-2</v>
      </c>
    </row>
    <row r="394" spans="1:8" x14ac:dyDescent="0.45">
      <c r="A394" s="6">
        <v>1400</v>
      </c>
      <c r="B394" s="12" t="s">
        <v>13</v>
      </c>
      <c r="C394" s="71">
        <f t="shared" si="18"/>
        <v>44332</v>
      </c>
      <c r="D394" s="7">
        <v>44332</v>
      </c>
      <c r="E394" s="6">
        <v>2.8066</v>
      </c>
      <c r="F394" s="20">
        <f t="shared" si="19"/>
        <v>0.11006274509803922</v>
      </c>
      <c r="G394" s="6">
        <v>1.2101999999999999</v>
      </c>
      <c r="H394" s="21">
        <f t="shared" si="20"/>
        <v>9.0945913979539925E-2</v>
      </c>
    </row>
    <row r="395" spans="1:8" x14ac:dyDescent="0.45">
      <c r="A395" s="6">
        <v>1400</v>
      </c>
      <c r="B395" s="12" t="s">
        <v>13</v>
      </c>
      <c r="C395" s="71">
        <f t="shared" si="18"/>
        <v>44331</v>
      </c>
      <c r="D395" s="7">
        <v>44331</v>
      </c>
      <c r="E395" s="6">
        <v>2.7997999999999998</v>
      </c>
      <c r="F395" s="20">
        <f t="shared" si="19"/>
        <v>0.10979607843137254</v>
      </c>
      <c r="G395" s="6">
        <v>1.2101999999999999</v>
      </c>
      <c r="H395" s="21">
        <f t="shared" si="20"/>
        <v>9.0725564725973012E-2</v>
      </c>
    </row>
    <row r="396" spans="1:8" x14ac:dyDescent="0.45">
      <c r="A396" s="6">
        <v>1400</v>
      </c>
      <c r="B396" s="12" t="s">
        <v>13</v>
      </c>
      <c r="C396" s="71">
        <f t="shared" si="18"/>
        <v>44330</v>
      </c>
      <c r="D396" s="7">
        <v>44330</v>
      </c>
      <c r="E396" s="6">
        <v>2.8065000000000002</v>
      </c>
      <c r="F396" s="20">
        <f t="shared" si="19"/>
        <v>0.11005882352941178</v>
      </c>
      <c r="G396" s="6">
        <v>1.2101999999999999</v>
      </c>
      <c r="H396" s="21">
        <f t="shared" si="20"/>
        <v>9.0942673549340422E-2</v>
      </c>
    </row>
    <row r="397" spans="1:8" x14ac:dyDescent="0.45">
      <c r="A397" s="6">
        <v>1400</v>
      </c>
      <c r="B397" s="12" t="s">
        <v>13</v>
      </c>
      <c r="C397" s="71">
        <f t="shared" si="18"/>
        <v>44329</v>
      </c>
      <c r="D397" s="7">
        <v>44329</v>
      </c>
      <c r="E397" s="6">
        <v>2.8050999999999999</v>
      </c>
      <c r="F397" s="20">
        <f t="shared" si="19"/>
        <v>0.11000392156862744</v>
      </c>
      <c r="G397" s="6">
        <v>1.216</v>
      </c>
      <c r="H397" s="21">
        <f t="shared" si="20"/>
        <v>9.046375128998968E-2</v>
      </c>
    </row>
    <row r="398" spans="1:8" x14ac:dyDescent="0.45">
      <c r="A398" s="6">
        <v>1400</v>
      </c>
      <c r="B398" s="12" t="s">
        <v>13</v>
      </c>
      <c r="C398" s="71">
        <f t="shared" si="18"/>
        <v>44328</v>
      </c>
      <c r="D398" s="7">
        <v>44328</v>
      </c>
      <c r="E398" s="6">
        <v>2.7970000000000002</v>
      </c>
      <c r="F398" s="20">
        <f t="shared" si="19"/>
        <v>0.10968627450980392</v>
      </c>
      <c r="G398" s="6">
        <v>1.2131000000000001</v>
      </c>
      <c r="H398" s="21">
        <f t="shared" si="20"/>
        <v>9.0418163803317048E-2</v>
      </c>
    </row>
    <row r="399" spans="1:8" x14ac:dyDescent="0.45">
      <c r="A399" s="6">
        <v>1400</v>
      </c>
      <c r="B399" s="12" t="s">
        <v>13</v>
      </c>
      <c r="C399" s="71">
        <f t="shared" si="18"/>
        <v>44327</v>
      </c>
      <c r="D399" s="7">
        <v>44327</v>
      </c>
      <c r="E399" s="6">
        <v>2.7685</v>
      </c>
      <c r="F399" s="20">
        <f t="shared" si="19"/>
        <v>0.10856862745098039</v>
      </c>
      <c r="G399" s="6">
        <v>1.2099</v>
      </c>
      <c r="H399" s="21">
        <f t="shared" si="20"/>
        <v>8.9733554385470204E-2</v>
      </c>
    </row>
    <row r="400" spans="1:8" x14ac:dyDescent="0.45">
      <c r="A400" s="6">
        <v>1400</v>
      </c>
      <c r="B400" s="12" t="s">
        <v>13</v>
      </c>
      <c r="C400" s="71">
        <f t="shared" si="18"/>
        <v>44326</v>
      </c>
      <c r="D400" s="7">
        <v>44326</v>
      </c>
      <c r="E400" s="6">
        <v>2.7852999999999999</v>
      </c>
      <c r="F400" s="20">
        <f t="shared" si="19"/>
        <v>0.10922745098039215</v>
      </c>
      <c r="G400" s="6">
        <v>1.2097</v>
      </c>
      <c r="H400" s="21">
        <f t="shared" si="20"/>
        <v>9.0293007340987136E-2</v>
      </c>
    </row>
    <row r="401" spans="1:8" x14ac:dyDescent="0.45">
      <c r="A401" s="6">
        <v>1400</v>
      </c>
      <c r="B401" s="12" t="s">
        <v>13</v>
      </c>
      <c r="C401" s="71">
        <f t="shared" si="18"/>
        <v>44325</v>
      </c>
      <c r="D401" s="7">
        <v>44325</v>
      </c>
      <c r="E401" s="6">
        <v>2.7902999999999998</v>
      </c>
      <c r="F401" s="20">
        <f t="shared" si="19"/>
        <v>0.1094235294117647</v>
      </c>
      <c r="G401" s="6">
        <v>1.2130000000000001</v>
      </c>
      <c r="H401" s="21">
        <f t="shared" si="20"/>
        <v>9.0209010232287459E-2</v>
      </c>
    </row>
    <row r="402" spans="1:8" x14ac:dyDescent="0.45">
      <c r="A402" s="6">
        <v>1400</v>
      </c>
      <c r="B402" s="12" t="s">
        <v>13</v>
      </c>
      <c r="C402" s="71">
        <f t="shared" si="18"/>
        <v>44324</v>
      </c>
      <c r="D402" s="7">
        <v>44324</v>
      </c>
      <c r="E402" s="6">
        <v>2.7879</v>
      </c>
      <c r="F402" s="20">
        <f t="shared" si="19"/>
        <v>0.10932941176470588</v>
      </c>
      <c r="G402" s="6">
        <v>1.2130000000000001</v>
      </c>
      <c r="H402" s="21">
        <f t="shared" si="20"/>
        <v>9.0131419426797921E-2</v>
      </c>
    </row>
    <row r="403" spans="1:8" x14ac:dyDescent="0.45">
      <c r="A403" s="6">
        <v>1400</v>
      </c>
      <c r="B403" s="12" t="s">
        <v>13</v>
      </c>
      <c r="C403" s="71">
        <f t="shared" si="18"/>
        <v>44323</v>
      </c>
      <c r="D403" s="7">
        <v>44323</v>
      </c>
      <c r="E403" s="6">
        <v>2.7787999999999999</v>
      </c>
      <c r="F403" s="20">
        <f t="shared" si="19"/>
        <v>0.10897254901960785</v>
      </c>
      <c r="G403" s="6">
        <v>1.2130000000000001</v>
      </c>
      <c r="H403" s="21">
        <f t="shared" si="20"/>
        <v>8.9837220955983385E-2</v>
      </c>
    </row>
    <row r="404" spans="1:8" x14ac:dyDescent="0.45">
      <c r="A404" s="6">
        <v>1400</v>
      </c>
      <c r="B404" s="12" t="s">
        <v>13</v>
      </c>
      <c r="C404" s="71">
        <f t="shared" si="18"/>
        <v>44322</v>
      </c>
      <c r="D404" s="7">
        <v>44322</v>
      </c>
      <c r="E404" s="6">
        <v>2.7566000000000002</v>
      </c>
      <c r="F404" s="20">
        <f t="shared" si="19"/>
        <v>0.10810196078431374</v>
      </c>
      <c r="G404" s="6">
        <v>1.2148000000000001</v>
      </c>
      <c r="H404" s="21">
        <f t="shared" si="20"/>
        <v>8.8987455370689597E-2</v>
      </c>
    </row>
    <row r="405" spans="1:8" x14ac:dyDescent="0.45">
      <c r="A405" s="6">
        <v>1400</v>
      </c>
      <c r="B405" s="12" t="s">
        <v>13</v>
      </c>
      <c r="C405" s="71">
        <f t="shared" si="18"/>
        <v>44321</v>
      </c>
      <c r="D405" s="7">
        <v>44321</v>
      </c>
      <c r="E405" s="6">
        <v>2.7732000000000001</v>
      </c>
      <c r="F405" s="20">
        <f t="shared" si="19"/>
        <v>0.10875294117647059</v>
      </c>
      <c r="G405" s="6">
        <v>1.2263999999999999</v>
      </c>
      <c r="H405" s="21">
        <f t="shared" si="20"/>
        <v>8.8676566517017774E-2</v>
      </c>
    </row>
    <row r="406" spans="1:8" x14ac:dyDescent="0.45">
      <c r="A406" s="6">
        <v>1400</v>
      </c>
      <c r="B406" s="12" t="s">
        <v>13</v>
      </c>
      <c r="C406" s="71">
        <f t="shared" si="18"/>
        <v>44320</v>
      </c>
      <c r="D406" s="7">
        <v>44320</v>
      </c>
      <c r="E406" s="6">
        <v>2.7641</v>
      </c>
      <c r="F406" s="20">
        <f t="shared" si="19"/>
        <v>0.10839607843137256</v>
      </c>
      <c r="G406" s="6">
        <v>1.2309000000000001</v>
      </c>
      <c r="H406" s="21">
        <f t="shared" si="20"/>
        <v>8.8062457089424437E-2</v>
      </c>
    </row>
    <row r="407" spans="1:8" x14ac:dyDescent="0.45">
      <c r="A407" s="6">
        <v>1400</v>
      </c>
      <c r="B407" s="12" t="s">
        <v>13</v>
      </c>
      <c r="C407" s="71">
        <f t="shared" si="18"/>
        <v>44319</v>
      </c>
      <c r="D407" s="7">
        <v>44319</v>
      </c>
      <c r="E407" s="6">
        <v>2.7599</v>
      </c>
      <c r="F407" s="20">
        <f t="shared" si="19"/>
        <v>0.10823137254901961</v>
      </c>
      <c r="G407" s="6">
        <v>1.2276</v>
      </c>
      <c r="H407" s="21">
        <f t="shared" si="20"/>
        <v>8.8165015109986644E-2</v>
      </c>
    </row>
    <row r="408" spans="1:8" x14ac:dyDescent="0.45">
      <c r="A408" s="6">
        <v>1400</v>
      </c>
      <c r="B408" s="12" t="s">
        <v>13</v>
      </c>
      <c r="C408" s="71">
        <f t="shared" si="18"/>
        <v>44318</v>
      </c>
      <c r="D408" s="7">
        <v>44318</v>
      </c>
      <c r="E408" s="6">
        <v>2.7524000000000002</v>
      </c>
      <c r="F408" s="20">
        <f t="shared" si="19"/>
        <v>0.10793725490196079</v>
      </c>
      <c r="G408" s="6">
        <v>1.2289000000000001</v>
      </c>
      <c r="H408" s="21">
        <f t="shared" si="20"/>
        <v>8.7832415088258425E-2</v>
      </c>
    </row>
    <row r="409" spans="1:8" x14ac:dyDescent="0.45">
      <c r="A409" s="6">
        <v>1400</v>
      </c>
      <c r="B409" s="12" t="s">
        <v>13</v>
      </c>
      <c r="C409" s="71">
        <f t="shared" ref="C409:C469" si="21">D409</f>
        <v>44317</v>
      </c>
      <c r="D409" s="7">
        <v>44317</v>
      </c>
      <c r="E409" s="6">
        <v>2.6928000000000001</v>
      </c>
      <c r="F409" s="20">
        <f t="shared" si="19"/>
        <v>0.1056</v>
      </c>
      <c r="G409" s="6">
        <v>1.2289000000000001</v>
      </c>
      <c r="H409" s="21">
        <f t="shared" si="20"/>
        <v>8.5930506957441602E-2</v>
      </c>
    </row>
    <row r="410" spans="1:8" x14ac:dyDescent="0.45">
      <c r="A410" s="6">
        <v>1400</v>
      </c>
      <c r="B410" s="12" t="s">
        <v>13</v>
      </c>
      <c r="C410" s="71">
        <f t="shared" si="21"/>
        <v>44316</v>
      </c>
      <c r="D410" s="7">
        <v>44316</v>
      </c>
      <c r="E410" s="6">
        <v>2.6151</v>
      </c>
      <c r="F410" s="20">
        <f t="shared" si="19"/>
        <v>0.10255294117647058</v>
      </c>
      <c r="G410" s="6">
        <v>1.2289000000000001</v>
      </c>
      <c r="H410" s="21">
        <f t="shared" si="20"/>
        <v>8.3451005921125046E-2</v>
      </c>
    </row>
    <row r="411" spans="1:8" x14ac:dyDescent="0.45">
      <c r="A411" s="6">
        <v>1400</v>
      </c>
      <c r="B411" s="12" t="s">
        <v>13</v>
      </c>
      <c r="C411" s="71">
        <f t="shared" si="21"/>
        <v>44315</v>
      </c>
      <c r="D411" s="7">
        <v>44315</v>
      </c>
      <c r="E411" s="6">
        <v>2.6248</v>
      </c>
      <c r="F411" s="20">
        <f t="shared" si="19"/>
        <v>0.10293333333333334</v>
      </c>
      <c r="G411" s="6">
        <v>1.2279</v>
      </c>
      <c r="H411" s="21">
        <f t="shared" si="20"/>
        <v>8.3828759128050601E-2</v>
      </c>
    </row>
    <row r="412" spans="1:8" x14ac:dyDescent="0.45">
      <c r="A412" s="6">
        <v>1400</v>
      </c>
      <c r="B412" s="12" t="s">
        <v>13</v>
      </c>
      <c r="C412" s="71">
        <f t="shared" si="21"/>
        <v>44314</v>
      </c>
      <c r="D412" s="7">
        <v>44314</v>
      </c>
      <c r="E412" s="6">
        <v>2.6524000000000001</v>
      </c>
      <c r="F412" s="20">
        <f t="shared" si="19"/>
        <v>0.10401568627450981</v>
      </c>
      <c r="G412" s="6">
        <v>1.2312000000000001</v>
      </c>
      <c r="H412" s="21">
        <f t="shared" si="20"/>
        <v>8.4483175986443962E-2</v>
      </c>
    </row>
    <row r="413" spans="1:8" x14ac:dyDescent="0.45">
      <c r="A413" s="6">
        <v>1400</v>
      </c>
      <c r="B413" s="12" t="s">
        <v>13</v>
      </c>
      <c r="C413" s="71">
        <f t="shared" si="21"/>
        <v>44313</v>
      </c>
      <c r="D413" s="7">
        <v>44313</v>
      </c>
      <c r="E413" s="6">
        <v>2.6396999999999999</v>
      </c>
      <c r="F413" s="20">
        <f t="shared" si="19"/>
        <v>0.10351764705882353</v>
      </c>
      <c r="G413" s="6">
        <v>1.2393000000000001</v>
      </c>
      <c r="H413" s="21">
        <f t="shared" si="20"/>
        <v>8.3529126973955883E-2</v>
      </c>
    </row>
    <row r="414" spans="1:8" x14ac:dyDescent="0.45">
      <c r="A414" s="6">
        <v>1400</v>
      </c>
      <c r="B414" s="12" t="s">
        <v>13</v>
      </c>
      <c r="C414" s="71">
        <f t="shared" si="21"/>
        <v>44312</v>
      </c>
      <c r="D414" s="7">
        <v>44312</v>
      </c>
      <c r="E414" s="6">
        <v>2.6052</v>
      </c>
      <c r="F414" s="20">
        <f t="shared" si="19"/>
        <v>0.10216470588235294</v>
      </c>
      <c r="G414" s="6">
        <v>1.2395</v>
      </c>
      <c r="H414" s="21">
        <f t="shared" si="20"/>
        <v>8.2424127375839401E-2</v>
      </c>
    </row>
    <row r="415" spans="1:8" x14ac:dyDescent="0.45">
      <c r="A415" s="6">
        <v>1400</v>
      </c>
      <c r="B415" s="12" t="s">
        <v>13</v>
      </c>
      <c r="C415" s="71">
        <f t="shared" si="21"/>
        <v>44311</v>
      </c>
      <c r="D415" s="7">
        <v>44311</v>
      </c>
      <c r="E415" s="6">
        <v>2.6145</v>
      </c>
      <c r="F415" s="20">
        <f t="shared" si="19"/>
        <v>0.10252941176470588</v>
      </c>
      <c r="G415" s="6">
        <v>1.2475000000000001</v>
      </c>
      <c r="H415" s="21">
        <f t="shared" si="20"/>
        <v>8.2187905222209118E-2</v>
      </c>
    </row>
    <row r="416" spans="1:8" x14ac:dyDescent="0.45">
      <c r="A416" s="6">
        <v>1400</v>
      </c>
      <c r="B416" s="12" t="s">
        <v>13</v>
      </c>
      <c r="C416" s="71">
        <f t="shared" si="21"/>
        <v>44310</v>
      </c>
      <c r="D416" s="7">
        <v>44310</v>
      </c>
      <c r="E416" s="6">
        <v>2.6132</v>
      </c>
      <c r="F416" s="20">
        <f t="shared" si="19"/>
        <v>0.10247843137254901</v>
      </c>
      <c r="G416" s="6">
        <v>1.2475000000000001</v>
      </c>
      <c r="H416" s="21">
        <f t="shared" si="20"/>
        <v>8.2147039176391989E-2</v>
      </c>
    </row>
    <row r="417" spans="1:8" x14ac:dyDescent="0.45">
      <c r="A417" s="6">
        <v>1400</v>
      </c>
      <c r="B417" s="12" t="s">
        <v>13</v>
      </c>
      <c r="C417" s="71">
        <f t="shared" si="21"/>
        <v>44309</v>
      </c>
      <c r="D417" s="7">
        <v>44309</v>
      </c>
      <c r="E417" s="6">
        <v>2.6168999999999998</v>
      </c>
      <c r="F417" s="20">
        <f t="shared" si="19"/>
        <v>0.1026235294117647</v>
      </c>
      <c r="G417" s="6">
        <v>1.2475000000000001</v>
      </c>
      <c r="H417" s="21">
        <f t="shared" si="20"/>
        <v>8.2263350229871496E-2</v>
      </c>
    </row>
    <row r="418" spans="1:8" x14ac:dyDescent="0.45">
      <c r="A418" s="6">
        <v>1400</v>
      </c>
      <c r="B418" s="12" t="s">
        <v>13</v>
      </c>
      <c r="C418" s="71">
        <f t="shared" si="21"/>
        <v>44308</v>
      </c>
      <c r="D418" s="7">
        <v>44308</v>
      </c>
      <c r="E418" s="6">
        <v>2.6190000000000002</v>
      </c>
      <c r="F418" s="20">
        <f t="shared" si="19"/>
        <v>0.10270588235294119</v>
      </c>
      <c r="G418" s="6">
        <v>1.2504</v>
      </c>
      <c r="H418" s="21">
        <f t="shared" si="20"/>
        <v>8.2138421587444971E-2</v>
      </c>
    </row>
    <row r="419" spans="1:8" x14ac:dyDescent="0.45">
      <c r="A419" s="6">
        <v>1400</v>
      </c>
      <c r="B419" s="12" t="s">
        <v>13</v>
      </c>
      <c r="C419" s="71">
        <f t="shared" si="21"/>
        <v>44307</v>
      </c>
      <c r="D419" s="7">
        <v>44307</v>
      </c>
      <c r="E419" s="6">
        <v>2.5994999999999999</v>
      </c>
      <c r="F419" s="20">
        <f t="shared" si="19"/>
        <v>0.10194117647058823</v>
      </c>
      <c r="G419" s="6">
        <v>1.2496</v>
      </c>
      <c r="H419" s="21">
        <f t="shared" si="20"/>
        <v>8.1579046471341413E-2</v>
      </c>
    </row>
    <row r="420" spans="1:8" x14ac:dyDescent="0.45">
      <c r="A420" s="6">
        <v>1400</v>
      </c>
      <c r="B420" s="12" t="s">
        <v>14</v>
      </c>
      <c r="C420" s="71">
        <f t="shared" si="21"/>
        <v>44306</v>
      </c>
      <c r="D420" s="7">
        <v>44306</v>
      </c>
      <c r="E420" s="6">
        <v>2.6044999999999998</v>
      </c>
      <c r="F420" s="20">
        <f t="shared" si="19"/>
        <v>0.10213725490196078</v>
      </c>
      <c r="G420" s="6">
        <v>1.2606999999999999</v>
      </c>
      <c r="H420" s="21">
        <f t="shared" si="20"/>
        <v>8.1016304356278879E-2</v>
      </c>
    </row>
    <row r="421" spans="1:8" x14ac:dyDescent="0.45">
      <c r="A421" s="6">
        <v>1400</v>
      </c>
      <c r="B421" s="12" t="s">
        <v>14</v>
      </c>
      <c r="C421" s="71">
        <f t="shared" si="21"/>
        <v>44305</v>
      </c>
      <c r="D421" s="7">
        <v>44305</v>
      </c>
      <c r="E421" s="6">
        <v>2.5988000000000002</v>
      </c>
      <c r="F421" s="20">
        <f t="shared" si="19"/>
        <v>0.10191372549019609</v>
      </c>
      <c r="G421" s="6">
        <v>1.2532000000000001</v>
      </c>
      <c r="H421" s="21">
        <f t="shared" si="20"/>
        <v>8.132279403941596E-2</v>
      </c>
    </row>
    <row r="422" spans="1:8" x14ac:dyDescent="0.45">
      <c r="A422" s="6">
        <v>1400</v>
      </c>
      <c r="B422" s="12" t="s">
        <v>14</v>
      </c>
      <c r="C422" s="71">
        <f t="shared" si="21"/>
        <v>44304</v>
      </c>
      <c r="D422" s="7">
        <v>44304</v>
      </c>
      <c r="E422" s="6">
        <v>2.5811999999999999</v>
      </c>
      <c r="F422" s="20">
        <f t="shared" si="19"/>
        <v>0.1012235294117647</v>
      </c>
      <c r="G422" s="6">
        <v>1.2504</v>
      </c>
      <c r="H422" s="21">
        <f t="shared" si="20"/>
        <v>8.0952918595461221E-2</v>
      </c>
    </row>
    <row r="423" spans="1:8" x14ac:dyDescent="0.45">
      <c r="A423" s="6">
        <v>1400</v>
      </c>
      <c r="B423" s="12" t="s">
        <v>14</v>
      </c>
      <c r="C423" s="71">
        <f t="shared" si="21"/>
        <v>44303</v>
      </c>
      <c r="D423" s="7">
        <v>44303</v>
      </c>
      <c r="E423" s="6">
        <v>2.5758999999999999</v>
      </c>
      <c r="F423" s="20">
        <f t="shared" si="19"/>
        <v>0.1010156862745098</v>
      </c>
      <c r="G423" s="6">
        <v>1.2504</v>
      </c>
      <c r="H423" s="21">
        <f t="shared" si="20"/>
        <v>8.0786697276479372E-2</v>
      </c>
    </row>
    <row r="424" spans="1:8" x14ac:dyDescent="0.45">
      <c r="A424" s="6">
        <v>1400</v>
      </c>
      <c r="B424" s="12" t="s">
        <v>14</v>
      </c>
      <c r="C424" s="71">
        <f t="shared" si="21"/>
        <v>44302</v>
      </c>
      <c r="D424" s="7">
        <v>44302</v>
      </c>
      <c r="E424" s="6">
        <v>2.5716000000000001</v>
      </c>
      <c r="F424" s="20">
        <f t="shared" si="19"/>
        <v>0.10084705882352941</v>
      </c>
      <c r="G424" s="6">
        <v>1.2504</v>
      </c>
      <c r="H424" s="21">
        <f t="shared" si="20"/>
        <v>8.0651838470512965E-2</v>
      </c>
    </row>
    <row r="425" spans="1:8" x14ac:dyDescent="0.45">
      <c r="A425" s="6">
        <v>1400</v>
      </c>
      <c r="B425" s="12" t="s">
        <v>14</v>
      </c>
      <c r="C425" s="71">
        <f t="shared" si="21"/>
        <v>44301</v>
      </c>
      <c r="D425" s="7">
        <v>44301</v>
      </c>
      <c r="E425" s="6">
        <v>2.5621</v>
      </c>
      <c r="F425" s="20">
        <f t="shared" si="19"/>
        <v>0.10047450980392157</v>
      </c>
      <c r="G425" s="6">
        <v>1.2541</v>
      </c>
      <c r="H425" s="21">
        <f t="shared" si="20"/>
        <v>8.0116824658258173E-2</v>
      </c>
    </row>
    <row r="426" spans="1:8" x14ac:dyDescent="0.45">
      <c r="A426" s="6">
        <v>1400</v>
      </c>
      <c r="B426" s="12" t="s">
        <v>14</v>
      </c>
      <c r="C426" s="71">
        <f t="shared" si="21"/>
        <v>44300</v>
      </c>
      <c r="D426" s="7">
        <v>44300</v>
      </c>
      <c r="E426" s="6">
        <v>2.5687000000000002</v>
      </c>
      <c r="F426" s="20">
        <f t="shared" si="19"/>
        <v>0.10073333333333334</v>
      </c>
      <c r="G426" s="6">
        <v>1.252</v>
      </c>
      <c r="H426" s="21">
        <f t="shared" si="20"/>
        <v>8.0457933972310977E-2</v>
      </c>
    </row>
    <row r="427" spans="1:8" x14ac:dyDescent="0.45">
      <c r="A427" s="6">
        <v>1400</v>
      </c>
      <c r="B427" s="12" t="s">
        <v>14</v>
      </c>
      <c r="C427" s="71">
        <f t="shared" si="21"/>
        <v>44299</v>
      </c>
      <c r="D427" s="7">
        <v>44299</v>
      </c>
      <c r="E427" s="6">
        <v>2.5638000000000001</v>
      </c>
      <c r="F427" s="20">
        <f t="shared" si="19"/>
        <v>0.10054117647058824</v>
      </c>
      <c r="G427" s="6">
        <v>1.2531000000000001</v>
      </c>
      <c r="H427" s="21">
        <f t="shared" si="20"/>
        <v>8.0233960953306385E-2</v>
      </c>
    </row>
    <row r="428" spans="1:8" x14ac:dyDescent="0.45">
      <c r="A428" s="6">
        <v>1400</v>
      </c>
      <c r="B428" s="12" t="s">
        <v>14</v>
      </c>
      <c r="C428" s="71">
        <f t="shared" si="21"/>
        <v>44298</v>
      </c>
      <c r="D428" s="7">
        <v>44298</v>
      </c>
      <c r="E428" s="6">
        <v>2.5528</v>
      </c>
      <c r="F428" s="20">
        <f t="shared" si="19"/>
        <v>0.10010980392156862</v>
      </c>
      <c r="G428" s="6">
        <v>1.2561</v>
      </c>
      <c r="H428" s="21">
        <f t="shared" si="20"/>
        <v>7.9698912444525621E-2</v>
      </c>
    </row>
    <row r="429" spans="1:8" x14ac:dyDescent="0.45">
      <c r="A429" s="6">
        <v>1400</v>
      </c>
      <c r="B429" s="12" t="s">
        <v>14</v>
      </c>
      <c r="C429" s="71">
        <f t="shared" si="21"/>
        <v>44297</v>
      </c>
      <c r="D429" s="7">
        <v>44297</v>
      </c>
      <c r="E429" s="6">
        <v>2.5175000000000001</v>
      </c>
      <c r="F429" s="20">
        <f t="shared" si="19"/>
        <v>9.872549019607843E-2</v>
      </c>
      <c r="G429" s="6">
        <v>1.2526999999999999</v>
      </c>
      <c r="H429" s="21">
        <f t="shared" si="20"/>
        <v>7.8810162206496712E-2</v>
      </c>
    </row>
    <row r="430" spans="1:8" x14ac:dyDescent="0.45">
      <c r="A430" s="6">
        <v>1400</v>
      </c>
      <c r="B430" s="12" t="s">
        <v>14</v>
      </c>
      <c r="C430" s="71">
        <f t="shared" si="21"/>
        <v>44296</v>
      </c>
      <c r="D430" s="7">
        <v>44296</v>
      </c>
      <c r="E430" s="6">
        <v>2.5085999999999999</v>
      </c>
      <c r="F430" s="20">
        <f t="shared" si="19"/>
        <v>9.8376470588235287E-2</v>
      </c>
      <c r="G430" s="6">
        <v>1.2526999999999999</v>
      </c>
      <c r="H430" s="21">
        <f t="shared" si="20"/>
        <v>7.853154832620364E-2</v>
      </c>
    </row>
    <row r="431" spans="1:8" x14ac:dyDescent="0.45">
      <c r="A431" s="6">
        <v>1400</v>
      </c>
      <c r="B431" s="12" t="s">
        <v>14</v>
      </c>
      <c r="C431" s="71">
        <f t="shared" si="21"/>
        <v>44295</v>
      </c>
      <c r="D431" s="7">
        <v>44295</v>
      </c>
      <c r="E431" s="6">
        <v>2.4965999999999999</v>
      </c>
      <c r="F431" s="20">
        <f t="shared" si="19"/>
        <v>9.7905882352941176E-2</v>
      </c>
      <c r="G431" s="6">
        <v>1.2526999999999999</v>
      </c>
      <c r="H431" s="21">
        <f t="shared" si="20"/>
        <v>7.8155889161763539E-2</v>
      </c>
    </row>
    <row r="432" spans="1:8" x14ac:dyDescent="0.45">
      <c r="A432" s="6">
        <v>1400</v>
      </c>
      <c r="B432" s="12" t="s">
        <v>14</v>
      </c>
      <c r="C432" s="71">
        <f t="shared" si="21"/>
        <v>44294</v>
      </c>
      <c r="D432" s="7">
        <v>44294</v>
      </c>
      <c r="E432" s="6">
        <v>2.4756999999999998</v>
      </c>
      <c r="F432" s="20">
        <f t="shared" si="19"/>
        <v>9.7086274509803908E-2</v>
      </c>
      <c r="G432" s="6">
        <v>1.2562</v>
      </c>
      <c r="H432" s="21">
        <f t="shared" si="20"/>
        <v>7.7285682622037818E-2</v>
      </c>
    </row>
    <row r="433" spans="1:8" x14ac:dyDescent="0.45">
      <c r="A433" s="6">
        <v>1400</v>
      </c>
      <c r="B433" s="12" t="s">
        <v>14</v>
      </c>
      <c r="C433" s="71">
        <f t="shared" si="21"/>
        <v>44293</v>
      </c>
      <c r="D433" s="7">
        <v>44293</v>
      </c>
      <c r="E433" s="6">
        <v>2.4630000000000001</v>
      </c>
      <c r="F433" s="20">
        <f t="shared" si="19"/>
        <v>9.6588235294117655E-2</v>
      </c>
      <c r="G433" s="6">
        <v>1.2606999999999999</v>
      </c>
      <c r="H433" s="21">
        <f t="shared" si="20"/>
        <v>7.6614765839706236E-2</v>
      </c>
    </row>
    <row r="434" spans="1:8" x14ac:dyDescent="0.45">
      <c r="A434" s="6">
        <v>1400</v>
      </c>
      <c r="B434" s="12" t="s">
        <v>14</v>
      </c>
      <c r="C434" s="71">
        <f t="shared" si="21"/>
        <v>44292</v>
      </c>
      <c r="D434" s="7">
        <v>44292</v>
      </c>
      <c r="E434" s="6">
        <v>2.4556</v>
      </c>
      <c r="F434" s="20">
        <f t="shared" si="19"/>
        <v>9.6298039215686276E-2</v>
      </c>
      <c r="G434" s="6">
        <v>1.2563</v>
      </c>
      <c r="H434" s="21">
        <f t="shared" si="20"/>
        <v>7.6652104764535767E-2</v>
      </c>
    </row>
    <row r="435" spans="1:8" x14ac:dyDescent="0.45">
      <c r="A435" s="6">
        <v>1400</v>
      </c>
      <c r="B435" s="12" t="s">
        <v>14</v>
      </c>
      <c r="C435" s="71">
        <f t="shared" si="21"/>
        <v>44291</v>
      </c>
      <c r="D435" s="7">
        <v>44291</v>
      </c>
      <c r="E435" s="6">
        <v>2.4738000000000002</v>
      </c>
      <c r="F435" s="20">
        <f t="shared" si="19"/>
        <v>9.7011764705882367E-2</v>
      </c>
      <c r="G435" s="6">
        <v>1.2521</v>
      </c>
      <c r="H435" s="21">
        <f t="shared" si="20"/>
        <v>7.7479246630366871E-2</v>
      </c>
    </row>
    <row r="436" spans="1:8" x14ac:dyDescent="0.45">
      <c r="A436" s="6">
        <v>1400</v>
      </c>
      <c r="B436" s="12" t="s">
        <v>14</v>
      </c>
      <c r="C436" s="71">
        <f t="shared" si="21"/>
        <v>44290</v>
      </c>
      <c r="D436" s="7">
        <v>44290</v>
      </c>
      <c r="E436" s="6">
        <v>2.5143</v>
      </c>
      <c r="F436" s="20">
        <f t="shared" si="19"/>
        <v>9.8599999999999993E-2</v>
      </c>
      <c r="G436" s="6">
        <v>1.2573000000000001</v>
      </c>
      <c r="H436" s="21">
        <f t="shared" si="20"/>
        <v>7.8422015429889441E-2</v>
      </c>
    </row>
    <row r="437" spans="1:8" x14ac:dyDescent="0.45">
      <c r="A437" s="6">
        <v>1400</v>
      </c>
      <c r="B437" s="12" t="s">
        <v>14</v>
      </c>
      <c r="C437" s="71">
        <f t="shared" si="21"/>
        <v>44289</v>
      </c>
      <c r="D437" s="7">
        <v>44289</v>
      </c>
      <c r="E437" s="6">
        <v>2.4411999999999998</v>
      </c>
      <c r="F437" s="20">
        <f t="shared" si="19"/>
        <v>9.5733333333333323E-2</v>
      </c>
      <c r="G437" s="6">
        <v>1.2573000000000001</v>
      </c>
      <c r="H437" s="21">
        <f t="shared" si="20"/>
        <v>7.6141997401839911E-2</v>
      </c>
    </row>
    <row r="438" spans="1:8" x14ac:dyDescent="0.45">
      <c r="A438" s="6">
        <v>1400</v>
      </c>
      <c r="B438" s="12" t="s">
        <v>14</v>
      </c>
      <c r="C438" s="71">
        <f t="shared" si="21"/>
        <v>44288</v>
      </c>
      <c r="D438" s="7">
        <v>44288</v>
      </c>
      <c r="E438" s="6">
        <v>2.5259999999999998</v>
      </c>
      <c r="F438" s="20">
        <f t="shared" si="19"/>
        <v>9.9058823529411755E-2</v>
      </c>
      <c r="G438" s="6">
        <v>1.2573000000000001</v>
      </c>
      <c r="H438" s="21">
        <f t="shared" si="20"/>
        <v>7.878694307596576E-2</v>
      </c>
    </row>
    <row r="439" spans="1:8" x14ac:dyDescent="0.45">
      <c r="A439" s="6">
        <v>1400</v>
      </c>
      <c r="B439" s="12" t="s">
        <v>14</v>
      </c>
      <c r="C439" s="71">
        <f t="shared" si="21"/>
        <v>44287</v>
      </c>
      <c r="D439" s="7">
        <v>44287</v>
      </c>
      <c r="E439" s="6">
        <v>2.5209999999999999</v>
      </c>
      <c r="F439" s="20">
        <f t="shared" si="19"/>
        <v>9.8862745098039218E-2</v>
      </c>
      <c r="G439" s="6">
        <v>1.2544999999999999</v>
      </c>
      <c r="H439" s="21">
        <f t="shared" si="20"/>
        <v>7.8806492704694475E-2</v>
      </c>
    </row>
    <row r="440" spans="1:8" x14ac:dyDescent="0.45">
      <c r="A440" s="6">
        <v>1400</v>
      </c>
      <c r="B440" s="12" t="s">
        <v>14</v>
      </c>
      <c r="C440" s="71">
        <f t="shared" si="21"/>
        <v>44286</v>
      </c>
      <c r="D440" s="7">
        <v>44286</v>
      </c>
      <c r="E440" s="6">
        <v>2.7416999999999998</v>
      </c>
      <c r="F440" s="20">
        <f t="shared" si="19"/>
        <v>0.10751764705882352</v>
      </c>
      <c r="G440" s="6">
        <v>1.2558</v>
      </c>
      <c r="H440" s="21">
        <f t="shared" si="20"/>
        <v>8.5616855437827294E-2</v>
      </c>
    </row>
    <row r="441" spans="1:8" x14ac:dyDescent="0.45">
      <c r="A441" s="6">
        <v>1400</v>
      </c>
      <c r="B441" s="12" t="s">
        <v>14</v>
      </c>
      <c r="C441" s="71">
        <f t="shared" si="21"/>
        <v>44285</v>
      </c>
      <c r="D441" s="7">
        <v>44285</v>
      </c>
      <c r="E441" s="6">
        <v>2.7707000000000002</v>
      </c>
      <c r="F441" s="20">
        <f t="shared" si="19"/>
        <v>0.10865490196078433</v>
      </c>
      <c r="G441" s="6">
        <v>1.2634000000000001</v>
      </c>
      <c r="H441" s="21">
        <f t="shared" si="20"/>
        <v>8.6001980339389203E-2</v>
      </c>
    </row>
    <row r="442" spans="1:8" x14ac:dyDescent="0.45">
      <c r="A442" s="6">
        <v>1400</v>
      </c>
      <c r="B442" s="12" t="s">
        <v>14</v>
      </c>
      <c r="C442" s="71">
        <f t="shared" si="21"/>
        <v>44284</v>
      </c>
      <c r="D442" s="7">
        <v>44284</v>
      </c>
      <c r="E442" s="6">
        <v>2.7675000000000001</v>
      </c>
      <c r="F442" s="20">
        <f t="shared" si="19"/>
        <v>0.10852941176470589</v>
      </c>
      <c r="G442" s="6">
        <v>1.2587999999999999</v>
      </c>
      <c r="H442" s="21">
        <f t="shared" si="20"/>
        <v>8.6216564795603662E-2</v>
      </c>
    </row>
    <row r="443" spans="1:8" x14ac:dyDescent="0.45">
      <c r="A443" s="6">
        <v>1400</v>
      </c>
      <c r="B443" s="12" t="s">
        <v>14</v>
      </c>
      <c r="C443" s="71">
        <f t="shared" si="21"/>
        <v>44283</v>
      </c>
      <c r="D443" s="7">
        <v>44283</v>
      </c>
      <c r="E443" s="6">
        <v>2.7429000000000001</v>
      </c>
      <c r="F443" s="20">
        <f t="shared" si="19"/>
        <v>0.10756470588235295</v>
      </c>
      <c r="G443" s="6">
        <v>1.2576000000000001</v>
      </c>
      <c r="H443" s="21">
        <f t="shared" si="20"/>
        <v>8.5531731776680137E-2</v>
      </c>
    </row>
    <row r="444" spans="1:8" x14ac:dyDescent="0.45">
      <c r="A444" s="6">
        <v>1400</v>
      </c>
      <c r="B444" s="12" t="s">
        <v>14</v>
      </c>
      <c r="C444" s="71">
        <f t="shared" si="21"/>
        <v>44282</v>
      </c>
      <c r="D444" s="7">
        <v>44282</v>
      </c>
      <c r="E444" s="6">
        <v>2.7381000000000002</v>
      </c>
      <c r="F444" s="20">
        <f t="shared" si="19"/>
        <v>0.1073764705882353</v>
      </c>
      <c r="G444" s="6">
        <v>1.2576000000000001</v>
      </c>
      <c r="H444" s="21">
        <f t="shared" si="20"/>
        <v>8.53820535847927E-2</v>
      </c>
    </row>
    <row r="445" spans="1:8" x14ac:dyDescent="0.45">
      <c r="A445" s="6">
        <v>1400</v>
      </c>
      <c r="B445" s="12" t="s">
        <v>14</v>
      </c>
      <c r="C445" s="71">
        <f t="shared" si="21"/>
        <v>44281</v>
      </c>
      <c r="D445" s="7">
        <v>44281</v>
      </c>
      <c r="E445" s="6">
        <v>2.7618999999999998</v>
      </c>
      <c r="F445" s="20">
        <f t="shared" si="19"/>
        <v>0.10830980392156862</v>
      </c>
      <c r="G445" s="6">
        <v>1.2576000000000001</v>
      </c>
      <c r="H445" s="21">
        <f t="shared" si="20"/>
        <v>8.6124207952901252E-2</v>
      </c>
    </row>
    <row r="446" spans="1:8" x14ac:dyDescent="0.45">
      <c r="A446" s="6">
        <v>1400</v>
      </c>
      <c r="B446" s="12" t="s">
        <v>14</v>
      </c>
      <c r="C446" s="71">
        <f t="shared" si="21"/>
        <v>44280</v>
      </c>
      <c r="D446" s="7">
        <v>44280</v>
      </c>
      <c r="E446" s="6">
        <v>2.7734999999999999</v>
      </c>
      <c r="F446" s="20">
        <f t="shared" si="19"/>
        <v>0.10876470588235293</v>
      </c>
      <c r="G446" s="6">
        <v>1.2609999999999999</v>
      </c>
      <c r="H446" s="21">
        <f t="shared" si="20"/>
        <v>8.6252740588701776E-2</v>
      </c>
    </row>
    <row r="447" spans="1:8" x14ac:dyDescent="0.45">
      <c r="A447" s="6">
        <v>1400</v>
      </c>
      <c r="B447" s="12" t="s">
        <v>14</v>
      </c>
      <c r="C447" s="71">
        <f t="shared" si="21"/>
        <v>44279</v>
      </c>
      <c r="D447" s="7">
        <v>44279</v>
      </c>
      <c r="E447" s="6">
        <v>2.7593000000000001</v>
      </c>
      <c r="F447" s="20">
        <f t="shared" si="19"/>
        <v>0.1082078431372549</v>
      </c>
      <c r="G447" s="6">
        <v>1.2575000000000001</v>
      </c>
      <c r="H447" s="21">
        <f t="shared" si="20"/>
        <v>8.6049974661832923E-2</v>
      </c>
    </row>
    <row r="448" spans="1:8" x14ac:dyDescent="0.45">
      <c r="A448" s="6">
        <v>1400</v>
      </c>
      <c r="B448" s="12" t="s">
        <v>14</v>
      </c>
      <c r="C448" s="71">
        <f t="shared" si="21"/>
        <v>44278</v>
      </c>
      <c r="D448" s="7">
        <v>44278</v>
      </c>
      <c r="E448" s="6">
        <v>2.7614999999999998</v>
      </c>
      <c r="F448" s="20">
        <f t="shared" si="19"/>
        <v>0.10829411764705882</v>
      </c>
      <c r="G448" s="6">
        <v>1.2585</v>
      </c>
      <c r="H448" s="21">
        <f t="shared" si="20"/>
        <v>8.6050153076725325E-2</v>
      </c>
    </row>
    <row r="449" spans="1:8" x14ac:dyDescent="0.45">
      <c r="A449" s="6">
        <v>1400</v>
      </c>
      <c r="B449" s="12" t="s">
        <v>14</v>
      </c>
      <c r="C449" s="71">
        <f t="shared" si="21"/>
        <v>44277</v>
      </c>
      <c r="D449" s="7">
        <v>44277</v>
      </c>
      <c r="E449" s="6">
        <v>2.7343000000000002</v>
      </c>
      <c r="F449" s="20">
        <f t="shared" si="19"/>
        <v>0.10722745098039216</v>
      </c>
      <c r="G449" s="6">
        <v>1.252</v>
      </c>
      <c r="H449" s="21">
        <f t="shared" si="20"/>
        <v>8.5644928898076803E-2</v>
      </c>
    </row>
    <row r="450" spans="1:8" x14ac:dyDescent="0.45">
      <c r="A450" s="6">
        <v>1400</v>
      </c>
      <c r="B450" s="12" t="s">
        <v>14</v>
      </c>
      <c r="C450" s="71">
        <f t="shared" si="21"/>
        <v>44276</v>
      </c>
      <c r="D450" s="7">
        <v>44276</v>
      </c>
      <c r="E450" s="6">
        <v>2.7056</v>
      </c>
      <c r="F450" s="20">
        <f t="shared" si="19"/>
        <v>0.10610196078431372</v>
      </c>
      <c r="G450" s="6">
        <v>1.2497</v>
      </c>
      <c r="H450" s="21">
        <f t="shared" si="20"/>
        <v>8.4901945094273595E-2</v>
      </c>
    </row>
    <row r="451" spans="1:8" x14ac:dyDescent="0.45">
      <c r="A451" s="6">
        <v>1399</v>
      </c>
      <c r="B451" s="6" t="s">
        <v>15</v>
      </c>
      <c r="C451" s="71">
        <f t="shared" si="21"/>
        <v>44275</v>
      </c>
      <c r="D451" s="7">
        <v>44275</v>
      </c>
      <c r="E451" s="6">
        <v>2.6998000000000002</v>
      </c>
      <c r="F451" s="20">
        <f t="shared" ref="F451:F470" si="22">E451/25.5</f>
        <v>0.10587450980392157</v>
      </c>
      <c r="G451" s="6">
        <v>1.2497</v>
      </c>
      <c r="H451" s="21">
        <f t="shared" ref="H451:H470" si="23">F451/G451</f>
        <v>8.4719940628888185E-2</v>
      </c>
    </row>
    <row r="452" spans="1:8" x14ac:dyDescent="0.45">
      <c r="A452" s="6">
        <v>1399</v>
      </c>
      <c r="B452" s="6" t="s">
        <v>15</v>
      </c>
      <c r="C452" s="71">
        <f t="shared" si="21"/>
        <v>44274</v>
      </c>
      <c r="D452" s="7">
        <v>44274</v>
      </c>
      <c r="E452" s="6">
        <v>2.7006999999999999</v>
      </c>
      <c r="F452" s="20">
        <f t="shared" si="22"/>
        <v>0.10590980392156862</v>
      </c>
      <c r="G452" s="6">
        <v>1.2497</v>
      </c>
      <c r="H452" s="21">
        <f t="shared" si="23"/>
        <v>8.4748182701103167E-2</v>
      </c>
    </row>
    <row r="453" spans="1:8" x14ac:dyDescent="0.45">
      <c r="A453" s="6">
        <v>1399</v>
      </c>
      <c r="B453" s="6" t="s">
        <v>15</v>
      </c>
      <c r="C453" s="71">
        <f t="shared" si="21"/>
        <v>44273</v>
      </c>
      <c r="D453" s="7">
        <v>44273</v>
      </c>
      <c r="E453" s="6">
        <v>2.6972</v>
      </c>
      <c r="F453" s="20">
        <f t="shared" si="22"/>
        <v>0.10577254901960785</v>
      </c>
      <c r="G453" s="6">
        <v>1.2484</v>
      </c>
      <c r="H453" s="21">
        <f t="shared" si="23"/>
        <v>8.4726489121762144E-2</v>
      </c>
    </row>
    <row r="454" spans="1:8" x14ac:dyDescent="0.45">
      <c r="A454" s="6">
        <v>1399</v>
      </c>
      <c r="B454" s="6" t="s">
        <v>15</v>
      </c>
      <c r="C454" s="71">
        <f t="shared" si="21"/>
        <v>44272</v>
      </c>
      <c r="D454" s="7">
        <v>44272</v>
      </c>
      <c r="E454" s="6">
        <v>2.7195</v>
      </c>
      <c r="F454" s="20">
        <f t="shared" si="22"/>
        <v>0.10664705882352941</v>
      </c>
      <c r="G454" s="6">
        <v>1.24</v>
      </c>
      <c r="H454" s="21">
        <f t="shared" si="23"/>
        <v>8.6005692599620501E-2</v>
      </c>
    </row>
    <row r="455" spans="1:8" x14ac:dyDescent="0.45">
      <c r="A455" s="6">
        <v>1399</v>
      </c>
      <c r="B455" s="6" t="s">
        <v>15</v>
      </c>
      <c r="C455" s="71">
        <f t="shared" si="21"/>
        <v>44271</v>
      </c>
      <c r="D455" s="7">
        <v>44271</v>
      </c>
      <c r="E455" s="6">
        <v>2.7483</v>
      </c>
      <c r="F455" s="20">
        <f t="shared" si="22"/>
        <v>0.10777647058823529</v>
      </c>
      <c r="G455" s="6">
        <v>1.2443</v>
      </c>
      <c r="H455" s="21">
        <f t="shared" si="23"/>
        <v>8.6616146096789595E-2</v>
      </c>
    </row>
    <row r="456" spans="1:8" x14ac:dyDescent="0.45">
      <c r="A456" s="6">
        <v>1399</v>
      </c>
      <c r="B456" s="6" t="s">
        <v>15</v>
      </c>
      <c r="C456" s="71">
        <f t="shared" si="21"/>
        <v>44270</v>
      </c>
      <c r="D456" s="7">
        <v>44270</v>
      </c>
      <c r="E456" s="6">
        <v>2.7610999999999999</v>
      </c>
      <c r="F456" s="20">
        <f t="shared" si="22"/>
        <v>0.10827843137254901</v>
      </c>
      <c r="G456" s="6">
        <v>1.2467999999999999</v>
      </c>
      <c r="H456" s="21">
        <f t="shared" si="23"/>
        <v>8.6845068473330941E-2</v>
      </c>
    </row>
    <row r="457" spans="1:8" x14ac:dyDescent="0.45">
      <c r="A457" s="6">
        <v>1399</v>
      </c>
      <c r="B457" s="6" t="s">
        <v>15</v>
      </c>
      <c r="C457" s="71">
        <f t="shared" si="21"/>
        <v>44269</v>
      </c>
      <c r="D457" s="7">
        <v>44269</v>
      </c>
      <c r="E457" s="6">
        <v>2.7606000000000002</v>
      </c>
      <c r="F457" s="20">
        <f t="shared" si="22"/>
        <v>0.10825882352941177</v>
      </c>
      <c r="G457" s="6">
        <v>1.2471000000000001</v>
      </c>
      <c r="H457" s="21">
        <f t="shared" si="23"/>
        <v>8.6808454437825158E-2</v>
      </c>
    </row>
    <row r="458" spans="1:8" x14ac:dyDescent="0.45">
      <c r="A458" s="6">
        <v>1399</v>
      </c>
      <c r="B458" s="6" t="s">
        <v>15</v>
      </c>
      <c r="C458" s="71">
        <f t="shared" si="21"/>
        <v>44268</v>
      </c>
      <c r="D458" s="7">
        <v>44268</v>
      </c>
      <c r="E458" s="6">
        <v>2.7646999999999999</v>
      </c>
      <c r="F458" s="20">
        <f t="shared" si="22"/>
        <v>0.10841960784313726</v>
      </c>
      <c r="G458" s="6">
        <v>1.2471000000000001</v>
      </c>
      <c r="H458" s="21">
        <f t="shared" si="23"/>
        <v>8.6937380998426142E-2</v>
      </c>
    </row>
    <row r="459" spans="1:8" x14ac:dyDescent="0.45">
      <c r="A459" s="6">
        <v>1399</v>
      </c>
      <c r="B459" s="6" t="s">
        <v>15</v>
      </c>
      <c r="C459" s="71">
        <f t="shared" si="21"/>
        <v>44267</v>
      </c>
      <c r="D459" s="7">
        <v>44267</v>
      </c>
      <c r="E459" s="6">
        <v>2.7906</v>
      </c>
      <c r="F459" s="20">
        <f t="shared" si="22"/>
        <v>0.10943529411764706</v>
      </c>
      <c r="G459" s="6">
        <v>1.2471000000000001</v>
      </c>
      <c r="H459" s="21">
        <f t="shared" si="23"/>
        <v>8.7751819515393348E-2</v>
      </c>
    </row>
    <row r="460" spans="1:8" x14ac:dyDescent="0.45">
      <c r="A460" s="6">
        <v>1399</v>
      </c>
      <c r="B460" s="6" t="s">
        <v>15</v>
      </c>
      <c r="C460" s="71">
        <f t="shared" si="21"/>
        <v>44266</v>
      </c>
      <c r="D460" s="7">
        <v>44266</v>
      </c>
      <c r="E460" s="6">
        <v>2.8304999999999998</v>
      </c>
      <c r="F460" s="20">
        <f t="shared" si="22"/>
        <v>0.11099999999999999</v>
      </c>
      <c r="G460" s="6">
        <v>1.2525999999999999</v>
      </c>
      <c r="H460" s="21">
        <f t="shared" si="23"/>
        <v>8.8615679386875298E-2</v>
      </c>
    </row>
    <row r="461" spans="1:8" x14ac:dyDescent="0.45">
      <c r="A461" s="6">
        <v>1399</v>
      </c>
      <c r="B461" s="6" t="s">
        <v>15</v>
      </c>
      <c r="C461" s="71">
        <f t="shared" si="21"/>
        <v>44265</v>
      </c>
      <c r="D461" s="7">
        <v>44265</v>
      </c>
      <c r="E461" s="6">
        <v>2.8166000000000002</v>
      </c>
      <c r="F461" s="20">
        <f t="shared" si="22"/>
        <v>0.11045490196078432</v>
      </c>
      <c r="G461" s="6">
        <v>1.2617</v>
      </c>
      <c r="H461" s="21">
        <f t="shared" si="23"/>
        <v>8.7544505001810505E-2</v>
      </c>
    </row>
    <row r="462" spans="1:8" x14ac:dyDescent="0.45">
      <c r="A462" s="6">
        <v>1399</v>
      </c>
      <c r="B462" s="6" t="s">
        <v>15</v>
      </c>
      <c r="C462" s="71">
        <f t="shared" si="21"/>
        <v>44264</v>
      </c>
      <c r="D462" s="7">
        <v>44264</v>
      </c>
      <c r="E462" s="6">
        <v>2.8041</v>
      </c>
      <c r="F462" s="20">
        <f t="shared" si="22"/>
        <v>0.10996470588235294</v>
      </c>
      <c r="G462" s="6">
        <v>1.2634000000000001</v>
      </c>
      <c r="H462" s="21">
        <f t="shared" si="23"/>
        <v>8.7038709737496389E-2</v>
      </c>
    </row>
    <row r="463" spans="1:8" x14ac:dyDescent="0.45">
      <c r="A463" s="6">
        <v>1399</v>
      </c>
      <c r="B463" s="6" t="s">
        <v>15</v>
      </c>
      <c r="C463" s="71">
        <f t="shared" si="21"/>
        <v>44263</v>
      </c>
      <c r="D463" s="7">
        <v>44263</v>
      </c>
      <c r="E463" s="6">
        <v>2.7999000000000001</v>
      </c>
      <c r="F463" s="20">
        <f t="shared" si="22"/>
        <v>0.10980000000000001</v>
      </c>
      <c r="G463" s="6">
        <v>1.266</v>
      </c>
      <c r="H463" s="21">
        <f t="shared" si="23"/>
        <v>8.6729857819905221E-2</v>
      </c>
    </row>
    <row r="464" spans="1:8" x14ac:dyDescent="0.45">
      <c r="A464" s="6">
        <v>1399</v>
      </c>
      <c r="B464" s="6" t="s">
        <v>15</v>
      </c>
      <c r="C464" s="71">
        <f t="shared" si="21"/>
        <v>44262</v>
      </c>
      <c r="D464" s="7">
        <v>44262</v>
      </c>
      <c r="E464" s="6">
        <v>2.8134999999999999</v>
      </c>
      <c r="F464" s="20">
        <f t="shared" si="22"/>
        <v>0.11033333333333332</v>
      </c>
      <c r="G464" s="6">
        <v>1.2655000000000001</v>
      </c>
      <c r="H464" s="21">
        <f t="shared" si="23"/>
        <v>8.7185565652574723E-2</v>
      </c>
    </row>
    <row r="465" spans="1:8" x14ac:dyDescent="0.45">
      <c r="A465" s="6">
        <v>1399</v>
      </c>
      <c r="B465" s="6" t="s">
        <v>15</v>
      </c>
      <c r="C465" s="71">
        <f t="shared" si="21"/>
        <v>44261</v>
      </c>
      <c r="D465" s="7">
        <v>44261</v>
      </c>
      <c r="E465" s="6">
        <v>2.8052999999999999</v>
      </c>
      <c r="F465" s="20">
        <f t="shared" si="22"/>
        <v>0.11001176470588235</v>
      </c>
      <c r="G465" s="6">
        <v>1.2655000000000001</v>
      </c>
      <c r="H465" s="21">
        <f t="shared" si="23"/>
        <v>8.6931461640365346E-2</v>
      </c>
    </row>
    <row r="466" spans="1:8" x14ac:dyDescent="0.45">
      <c r="A466" s="6">
        <v>1399</v>
      </c>
      <c r="B466" s="6" t="s">
        <v>15</v>
      </c>
      <c r="C466" s="71">
        <f t="shared" si="21"/>
        <v>44260</v>
      </c>
      <c r="D466" s="7">
        <v>44260</v>
      </c>
      <c r="E466" s="6">
        <v>2.8178999999999998</v>
      </c>
      <c r="F466" s="20">
        <f t="shared" si="22"/>
        <v>0.11050588235294118</v>
      </c>
      <c r="G466" s="6">
        <v>1.2655000000000001</v>
      </c>
      <c r="H466" s="21">
        <f t="shared" si="23"/>
        <v>8.7321914146930996E-2</v>
      </c>
    </row>
    <row r="467" spans="1:8" x14ac:dyDescent="0.45">
      <c r="A467" s="6">
        <v>1399</v>
      </c>
      <c r="B467" s="6" t="s">
        <v>15</v>
      </c>
      <c r="C467" s="71">
        <f t="shared" si="21"/>
        <v>44259</v>
      </c>
      <c r="D467" s="7">
        <v>44259</v>
      </c>
      <c r="E467" s="6">
        <v>2.8607</v>
      </c>
      <c r="F467" s="20">
        <f t="shared" si="22"/>
        <v>0.1121843137254902</v>
      </c>
      <c r="G467" s="6">
        <v>1.2665</v>
      </c>
      <c r="H467" s="21">
        <f t="shared" si="23"/>
        <v>8.857821849624177E-2</v>
      </c>
    </row>
    <row r="468" spans="1:8" x14ac:dyDescent="0.45">
      <c r="A468" s="6">
        <v>1399</v>
      </c>
      <c r="B468" s="6" t="s">
        <v>15</v>
      </c>
      <c r="C468" s="71">
        <f t="shared" si="21"/>
        <v>44258</v>
      </c>
      <c r="D468" s="7">
        <v>44258</v>
      </c>
      <c r="E468" s="6">
        <v>2.8896000000000002</v>
      </c>
      <c r="F468" s="20">
        <f t="shared" si="22"/>
        <v>0.11331764705882354</v>
      </c>
      <c r="G468" s="6">
        <v>1.2653000000000001</v>
      </c>
      <c r="H468" s="21">
        <f t="shared" si="23"/>
        <v>8.95579286009828E-2</v>
      </c>
    </row>
    <row r="469" spans="1:8" x14ac:dyDescent="0.45">
      <c r="A469" s="6">
        <v>1399</v>
      </c>
      <c r="B469" s="6" t="s">
        <v>15</v>
      </c>
      <c r="C469" s="71">
        <f t="shared" si="21"/>
        <v>44257</v>
      </c>
      <c r="D469" s="7">
        <v>44257</v>
      </c>
      <c r="E469" s="6">
        <v>2.8597000000000001</v>
      </c>
      <c r="F469" s="20">
        <f t="shared" si="22"/>
        <v>0.11214509803921568</v>
      </c>
      <c r="G469" s="6">
        <v>1.2630999999999999</v>
      </c>
      <c r="H469" s="21">
        <f t="shared" si="23"/>
        <v>8.8785605287954789E-2</v>
      </c>
    </row>
    <row r="470" spans="1:8" x14ac:dyDescent="0.45">
      <c r="A470" s="6">
        <v>1399</v>
      </c>
      <c r="B470" s="6" t="s">
        <v>15</v>
      </c>
      <c r="C470" s="71">
        <f>D470</f>
        <v>44256</v>
      </c>
      <c r="D470" s="7">
        <v>44256</v>
      </c>
      <c r="E470" s="6">
        <v>2.8338000000000001</v>
      </c>
      <c r="F470" s="20">
        <f t="shared" si="22"/>
        <v>0.11112941176470588</v>
      </c>
      <c r="G470" s="6">
        <v>1.2645</v>
      </c>
      <c r="H470" s="21">
        <f t="shared" si="23"/>
        <v>8.7884074151606081E-2</v>
      </c>
    </row>
    <row r="471" spans="1:8" x14ac:dyDescent="0.45">
      <c r="A471" s="6">
        <v>1399</v>
      </c>
      <c r="B471" s="6" t="s">
        <v>15</v>
      </c>
      <c r="C471" s="71">
        <f>D471</f>
        <v>44255</v>
      </c>
      <c r="D471" s="7">
        <v>44255</v>
      </c>
      <c r="E471" s="6">
        <v>2.8589000000000002</v>
      </c>
      <c r="F471" s="20">
        <f>E471/25.5</f>
        <v>0.11211372549019609</v>
      </c>
      <c r="G471" s="6">
        <v>1.2739</v>
      </c>
      <c r="H471" s="21">
        <f>F471/G471</f>
        <v>8.8008262414786154E-2</v>
      </c>
    </row>
    <row r="472" spans="1:8" x14ac:dyDescent="0.45">
      <c r="A472" s="6">
        <v>1399</v>
      </c>
      <c r="B472" s="6" t="s">
        <v>15</v>
      </c>
      <c r="C472" s="71">
        <f t="shared" ref="C472:C535" si="24">D472</f>
        <v>44254</v>
      </c>
      <c r="D472" s="7">
        <v>44254</v>
      </c>
      <c r="E472" s="6">
        <v>2.8774000000000002</v>
      </c>
      <c r="F472" s="20">
        <f t="shared" ref="F472:F510" si="25">E472/25.5</f>
        <v>0.11283921568627452</v>
      </c>
      <c r="G472" s="6">
        <v>1.2739</v>
      </c>
      <c r="H472" s="21">
        <f t="shared" ref="H472:H510" si="26">F472/G472</f>
        <v>8.85777656694203E-2</v>
      </c>
    </row>
    <row r="473" spans="1:8" x14ac:dyDescent="0.45">
      <c r="A473" s="6">
        <v>1399</v>
      </c>
      <c r="B473" s="6" t="s">
        <v>15</v>
      </c>
      <c r="C473" s="71">
        <f t="shared" si="24"/>
        <v>44253</v>
      </c>
      <c r="D473" s="7">
        <v>44253</v>
      </c>
      <c r="E473" s="6">
        <v>2.8904000000000001</v>
      </c>
      <c r="F473" s="20">
        <f t="shared" si="25"/>
        <v>0.11334901960784315</v>
      </c>
      <c r="G473" s="6">
        <v>1.2739</v>
      </c>
      <c r="H473" s="21">
        <f t="shared" si="26"/>
        <v>8.8977957145649697E-2</v>
      </c>
    </row>
    <row r="474" spans="1:8" x14ac:dyDescent="0.45">
      <c r="A474" s="6">
        <v>1399</v>
      </c>
      <c r="B474" s="6" t="s">
        <v>15</v>
      </c>
      <c r="C474" s="71">
        <f t="shared" si="24"/>
        <v>44252</v>
      </c>
      <c r="D474" s="7">
        <v>44252</v>
      </c>
      <c r="E474" s="6">
        <v>2.8776000000000002</v>
      </c>
      <c r="F474" s="20">
        <f t="shared" si="25"/>
        <v>0.11284705882352941</v>
      </c>
      <c r="G474" s="6">
        <v>1.2599</v>
      </c>
      <c r="H474" s="21">
        <f t="shared" si="26"/>
        <v>8.9568266389022475E-2</v>
      </c>
    </row>
    <row r="475" spans="1:8" x14ac:dyDescent="0.45">
      <c r="A475" s="6">
        <v>1399</v>
      </c>
      <c r="B475" s="6" t="s">
        <v>15</v>
      </c>
      <c r="C475" s="71">
        <f t="shared" si="24"/>
        <v>44251</v>
      </c>
      <c r="D475" s="7">
        <v>44251</v>
      </c>
      <c r="E475" s="6">
        <v>2.8957999999999999</v>
      </c>
      <c r="F475" s="20">
        <f t="shared" si="25"/>
        <v>0.11356078431372549</v>
      </c>
      <c r="G475" s="6">
        <v>1.2511000000000001</v>
      </c>
      <c r="H475" s="21">
        <f t="shared" si="26"/>
        <v>9.076875095014425E-2</v>
      </c>
    </row>
    <row r="476" spans="1:8" x14ac:dyDescent="0.45">
      <c r="A476" s="6">
        <v>1399</v>
      </c>
      <c r="B476" s="6" t="s">
        <v>15</v>
      </c>
      <c r="C476" s="71">
        <f t="shared" si="24"/>
        <v>44250</v>
      </c>
      <c r="D476" s="7">
        <v>44250</v>
      </c>
      <c r="E476" s="6">
        <v>2.9142999999999999</v>
      </c>
      <c r="F476" s="20">
        <f t="shared" si="25"/>
        <v>0.11428627450980391</v>
      </c>
      <c r="G476" s="6">
        <v>1.2586999999999999</v>
      </c>
      <c r="H476" s="21">
        <f t="shared" si="26"/>
        <v>9.0797071986814901E-2</v>
      </c>
    </row>
    <row r="477" spans="1:8" x14ac:dyDescent="0.45">
      <c r="A477" s="6">
        <v>1399</v>
      </c>
      <c r="B477" s="6" t="s">
        <v>15</v>
      </c>
      <c r="C477" s="71">
        <f t="shared" si="24"/>
        <v>44249</v>
      </c>
      <c r="D477" s="7">
        <v>44249</v>
      </c>
      <c r="E477" s="6">
        <v>2.9786999999999999</v>
      </c>
      <c r="F477" s="20">
        <f t="shared" si="25"/>
        <v>0.11681176470588235</v>
      </c>
      <c r="G477" s="6">
        <v>1.2609999999999999</v>
      </c>
      <c r="H477" s="21">
        <f t="shared" si="26"/>
        <v>9.2634230535989182E-2</v>
      </c>
    </row>
    <row r="478" spans="1:8" x14ac:dyDescent="0.45">
      <c r="A478" s="6">
        <v>1399</v>
      </c>
      <c r="B478" s="6" t="s">
        <v>15</v>
      </c>
      <c r="C478" s="71">
        <f t="shared" si="24"/>
        <v>44248</v>
      </c>
      <c r="D478" s="7">
        <v>44248</v>
      </c>
      <c r="E478" s="6">
        <v>3.0642999999999998</v>
      </c>
      <c r="F478" s="20">
        <f t="shared" si="25"/>
        <v>0.12016862745098038</v>
      </c>
      <c r="G478" s="6">
        <v>1.2609999999999999</v>
      </c>
      <c r="H478" s="21">
        <f t="shared" si="26"/>
        <v>9.5296294568580797E-2</v>
      </c>
    </row>
    <row r="479" spans="1:8" x14ac:dyDescent="0.45">
      <c r="A479" s="6">
        <v>1399</v>
      </c>
      <c r="B479" s="6" t="s">
        <v>15</v>
      </c>
      <c r="C479" s="71">
        <f t="shared" si="24"/>
        <v>44247</v>
      </c>
      <c r="D479" s="7">
        <v>44247</v>
      </c>
      <c r="E479" s="6">
        <v>3.0851000000000002</v>
      </c>
      <c r="F479" s="20">
        <f t="shared" si="25"/>
        <v>0.12098431372549021</v>
      </c>
      <c r="G479" s="6">
        <v>1.2609999999999999</v>
      </c>
      <c r="H479" s="21">
        <f t="shared" si="26"/>
        <v>9.5943151249397479E-2</v>
      </c>
    </row>
    <row r="480" spans="1:8" x14ac:dyDescent="0.45">
      <c r="A480" s="6">
        <v>1399</v>
      </c>
      <c r="B480" s="6" t="s">
        <v>15</v>
      </c>
      <c r="C480" s="71">
        <f t="shared" si="24"/>
        <v>44246</v>
      </c>
      <c r="D480" s="7">
        <v>44246</v>
      </c>
      <c r="E480" s="6">
        <v>3.1059000000000001</v>
      </c>
      <c r="F480" s="20">
        <f t="shared" si="25"/>
        <v>0.12180000000000001</v>
      </c>
      <c r="G480" s="6">
        <v>1.2609999999999999</v>
      </c>
      <c r="H480" s="21">
        <f t="shared" si="26"/>
        <v>9.6590007930214133E-2</v>
      </c>
    </row>
    <row r="481" spans="1:8" x14ac:dyDescent="0.45">
      <c r="A481" s="6">
        <v>1399</v>
      </c>
      <c r="B481" s="12" t="s">
        <v>16</v>
      </c>
      <c r="C481" s="71">
        <f t="shared" si="24"/>
        <v>44245</v>
      </c>
      <c r="D481" s="7">
        <v>44245</v>
      </c>
      <c r="E481" s="6">
        <v>3.1269</v>
      </c>
      <c r="F481" s="20">
        <f t="shared" si="25"/>
        <v>0.1226235294117647</v>
      </c>
      <c r="G481" s="6">
        <v>1.2677</v>
      </c>
      <c r="H481" s="21">
        <f t="shared" si="26"/>
        <v>9.6729138922272376E-2</v>
      </c>
    </row>
    <row r="482" spans="1:8" x14ac:dyDescent="0.45">
      <c r="A482" s="6">
        <v>1399</v>
      </c>
      <c r="B482" s="12" t="s">
        <v>16</v>
      </c>
      <c r="C482" s="71">
        <f t="shared" si="24"/>
        <v>44244</v>
      </c>
      <c r="D482" s="7">
        <v>44244</v>
      </c>
      <c r="E482" s="6">
        <v>3.3229000000000002</v>
      </c>
      <c r="F482" s="20">
        <f t="shared" si="25"/>
        <v>0.13030980392156863</v>
      </c>
      <c r="G482" s="6">
        <v>1.2699</v>
      </c>
      <c r="H482" s="21">
        <f t="shared" si="26"/>
        <v>0.10261422468034383</v>
      </c>
    </row>
    <row r="483" spans="1:8" x14ac:dyDescent="0.45">
      <c r="A483" s="6">
        <v>1399</v>
      </c>
      <c r="B483" s="12" t="s">
        <v>16</v>
      </c>
      <c r="C483" s="71">
        <f t="shared" si="24"/>
        <v>44243</v>
      </c>
      <c r="D483" s="7">
        <v>44243</v>
      </c>
      <c r="E483" s="6">
        <v>3.758</v>
      </c>
      <c r="F483" s="20">
        <f t="shared" si="25"/>
        <v>0.14737254901960783</v>
      </c>
      <c r="G483" s="6">
        <v>1.2685999999999999</v>
      </c>
      <c r="H483" s="21">
        <f t="shared" si="26"/>
        <v>0.11616943797856522</v>
      </c>
    </row>
    <row r="484" spans="1:8" x14ac:dyDescent="0.45">
      <c r="A484" s="6">
        <v>1399</v>
      </c>
      <c r="B484" s="12" t="s">
        <v>16</v>
      </c>
      <c r="C484" s="71">
        <f t="shared" si="24"/>
        <v>44242</v>
      </c>
      <c r="D484" s="7">
        <v>44242</v>
      </c>
      <c r="E484" s="6">
        <v>3.9005999999999998</v>
      </c>
      <c r="F484" s="20">
        <f t="shared" si="25"/>
        <v>0.15296470588235295</v>
      </c>
      <c r="G484" s="6">
        <v>1.2638</v>
      </c>
      <c r="H484" s="21">
        <f t="shared" si="26"/>
        <v>0.12103553242787858</v>
      </c>
    </row>
    <row r="485" spans="1:8" x14ac:dyDescent="0.45">
      <c r="A485" s="6">
        <v>1399</v>
      </c>
      <c r="B485" s="12" t="s">
        <v>16</v>
      </c>
      <c r="C485" s="71">
        <f t="shared" si="24"/>
        <v>44241</v>
      </c>
      <c r="D485" s="7">
        <v>44241</v>
      </c>
      <c r="E485" s="6">
        <v>3.8481000000000001</v>
      </c>
      <c r="F485" s="20">
        <f t="shared" si="25"/>
        <v>0.15090588235294117</v>
      </c>
      <c r="G485" s="6">
        <v>1.2694000000000001</v>
      </c>
      <c r="H485" s="21">
        <f t="shared" si="26"/>
        <v>0.11887969304627474</v>
      </c>
    </row>
    <row r="486" spans="1:8" x14ac:dyDescent="0.45">
      <c r="A486" s="6">
        <v>1399</v>
      </c>
      <c r="B486" s="12" t="s">
        <v>16</v>
      </c>
      <c r="C486" s="71">
        <f t="shared" si="24"/>
        <v>44240</v>
      </c>
      <c r="D486" s="7">
        <v>44240</v>
      </c>
      <c r="E486" s="6">
        <v>3.8574000000000002</v>
      </c>
      <c r="F486" s="20">
        <f t="shared" si="25"/>
        <v>0.15127058823529413</v>
      </c>
      <c r="G486" s="6">
        <v>1.2694000000000001</v>
      </c>
      <c r="H486" s="21">
        <f t="shared" si="26"/>
        <v>0.11916699876736578</v>
      </c>
    </row>
    <row r="487" spans="1:8" x14ac:dyDescent="0.45">
      <c r="A487" s="6">
        <v>1399</v>
      </c>
      <c r="B487" s="12" t="s">
        <v>16</v>
      </c>
      <c r="C487" s="71">
        <f t="shared" si="24"/>
        <v>44239</v>
      </c>
      <c r="D487" s="7">
        <v>44239</v>
      </c>
      <c r="E487" s="6">
        <v>3.9079000000000002</v>
      </c>
      <c r="F487" s="20">
        <f t="shared" si="25"/>
        <v>0.15325098039215687</v>
      </c>
      <c r="G487" s="6">
        <v>1.2694000000000001</v>
      </c>
      <c r="H487" s="21">
        <f t="shared" si="26"/>
        <v>0.12072709972597831</v>
      </c>
    </row>
    <row r="488" spans="1:8" x14ac:dyDescent="0.45">
      <c r="A488" s="6">
        <v>1399</v>
      </c>
      <c r="B488" s="12" t="s">
        <v>16</v>
      </c>
      <c r="C488" s="71">
        <f t="shared" si="24"/>
        <v>44238</v>
      </c>
      <c r="D488" s="7">
        <v>44238</v>
      </c>
      <c r="E488" s="6">
        <v>3.9889000000000001</v>
      </c>
      <c r="F488" s="20">
        <f t="shared" si="25"/>
        <v>0.15642745098039215</v>
      </c>
      <c r="G488" s="6">
        <v>1.2702</v>
      </c>
      <c r="H488" s="21">
        <f t="shared" si="26"/>
        <v>0.12315182725585903</v>
      </c>
    </row>
    <row r="489" spans="1:8" x14ac:dyDescent="0.45">
      <c r="A489" s="6">
        <v>1399</v>
      </c>
      <c r="B489" s="12" t="s">
        <v>16</v>
      </c>
      <c r="C489" s="71">
        <f t="shared" si="24"/>
        <v>44237</v>
      </c>
      <c r="D489" s="7">
        <v>44237</v>
      </c>
      <c r="E489" s="6">
        <v>3.7412000000000001</v>
      </c>
      <c r="F489" s="20">
        <f t="shared" si="25"/>
        <v>0.1467137254901961</v>
      </c>
      <c r="G489" s="6">
        <v>1.2699</v>
      </c>
      <c r="H489" s="21">
        <f t="shared" si="26"/>
        <v>0.11553171548168839</v>
      </c>
    </row>
    <row r="490" spans="1:8" x14ac:dyDescent="0.45">
      <c r="A490" s="6">
        <v>1399</v>
      </c>
      <c r="B490" s="12" t="s">
        <v>16</v>
      </c>
      <c r="C490" s="71">
        <f t="shared" si="24"/>
        <v>44236</v>
      </c>
      <c r="D490" s="7">
        <v>44236</v>
      </c>
      <c r="E490" s="6">
        <v>3.1991999999999998</v>
      </c>
      <c r="F490" s="20">
        <f t="shared" si="25"/>
        <v>0.12545882352941176</v>
      </c>
      <c r="G490" s="6">
        <v>1.2693000000000001</v>
      </c>
      <c r="H490" s="21">
        <f t="shared" si="26"/>
        <v>9.8840954486261526E-2</v>
      </c>
    </row>
    <row r="491" spans="1:8" x14ac:dyDescent="0.45">
      <c r="A491" s="6">
        <v>1399</v>
      </c>
      <c r="B491" s="12" t="s">
        <v>16</v>
      </c>
      <c r="C491" s="71">
        <f t="shared" si="24"/>
        <v>44235</v>
      </c>
      <c r="D491" s="7">
        <v>44235</v>
      </c>
      <c r="E491" s="6">
        <v>3.2749000000000001</v>
      </c>
      <c r="F491" s="20">
        <f t="shared" si="25"/>
        <v>0.12842745098039215</v>
      </c>
      <c r="G491" s="6">
        <v>1.2738</v>
      </c>
      <c r="H491" s="21">
        <f t="shared" si="26"/>
        <v>0.10082230411398348</v>
      </c>
    </row>
    <row r="492" spans="1:8" x14ac:dyDescent="0.45">
      <c r="A492" s="6">
        <v>1399</v>
      </c>
      <c r="B492" s="12" t="s">
        <v>16</v>
      </c>
      <c r="C492" s="71">
        <f t="shared" si="24"/>
        <v>44234</v>
      </c>
      <c r="D492" s="7">
        <v>44234</v>
      </c>
      <c r="E492" s="6">
        <v>3.2995999999999999</v>
      </c>
      <c r="F492" s="20">
        <f t="shared" si="25"/>
        <v>0.12939607843137255</v>
      </c>
      <c r="G492" s="6">
        <v>1.2750999999999999</v>
      </c>
      <c r="H492" s="21">
        <f t="shared" si="26"/>
        <v>0.10147916118843428</v>
      </c>
    </row>
    <row r="493" spans="1:8" x14ac:dyDescent="0.45">
      <c r="A493" s="6">
        <v>1399</v>
      </c>
      <c r="B493" s="12" t="s">
        <v>16</v>
      </c>
      <c r="C493" s="71">
        <f t="shared" si="24"/>
        <v>44233</v>
      </c>
      <c r="D493" s="7">
        <v>44233</v>
      </c>
      <c r="E493" s="6">
        <v>3.2397999999999998</v>
      </c>
      <c r="F493" s="20">
        <f t="shared" si="25"/>
        <v>0.12705098039215684</v>
      </c>
      <c r="G493" s="6">
        <v>1.2750999999999999</v>
      </c>
      <c r="H493" s="21">
        <f t="shared" si="26"/>
        <v>9.9640012855585325E-2</v>
      </c>
    </row>
    <row r="494" spans="1:8" x14ac:dyDescent="0.45">
      <c r="A494" s="6">
        <v>1399</v>
      </c>
      <c r="B494" s="12" t="s">
        <v>16</v>
      </c>
      <c r="C494" s="71">
        <f t="shared" si="24"/>
        <v>44232</v>
      </c>
      <c r="D494" s="7">
        <v>44232</v>
      </c>
      <c r="E494" s="6">
        <v>3.1080000000000001</v>
      </c>
      <c r="F494" s="20">
        <f t="shared" si="25"/>
        <v>0.12188235294117647</v>
      </c>
      <c r="G494" s="6">
        <v>1.2750999999999999</v>
      </c>
      <c r="H494" s="21">
        <f t="shared" si="26"/>
        <v>9.5586505325995205E-2</v>
      </c>
    </row>
    <row r="495" spans="1:8" x14ac:dyDescent="0.45">
      <c r="A495" s="6">
        <v>1399</v>
      </c>
      <c r="B495" s="12" t="s">
        <v>16</v>
      </c>
      <c r="C495" s="71">
        <f t="shared" si="24"/>
        <v>44231</v>
      </c>
      <c r="D495" s="7">
        <v>44231</v>
      </c>
      <c r="E495" s="6">
        <v>2.9161999999999999</v>
      </c>
      <c r="F495" s="20">
        <f t="shared" si="25"/>
        <v>0.11436078431372548</v>
      </c>
      <c r="G495" s="6">
        <v>1.2825</v>
      </c>
      <c r="H495" s="21">
        <f t="shared" si="26"/>
        <v>8.9170202193937995E-2</v>
      </c>
    </row>
    <row r="496" spans="1:8" x14ac:dyDescent="0.45">
      <c r="A496" s="6">
        <v>1399</v>
      </c>
      <c r="B496" s="12" t="s">
        <v>16</v>
      </c>
      <c r="C496" s="71">
        <f t="shared" si="24"/>
        <v>44230</v>
      </c>
      <c r="D496" s="7">
        <v>44230</v>
      </c>
      <c r="E496" s="6">
        <v>2.9177</v>
      </c>
      <c r="F496" s="20">
        <f t="shared" si="25"/>
        <v>0.11441960784313725</v>
      </c>
      <c r="G496" s="6">
        <v>1.2781</v>
      </c>
      <c r="H496" s="21">
        <f t="shared" si="26"/>
        <v>8.9523204634330056E-2</v>
      </c>
    </row>
    <row r="497" spans="1:8" x14ac:dyDescent="0.45">
      <c r="A497" s="6">
        <v>1399</v>
      </c>
      <c r="B497" s="12" t="s">
        <v>16</v>
      </c>
      <c r="C497" s="71">
        <f t="shared" si="24"/>
        <v>44229</v>
      </c>
      <c r="D497" s="7">
        <v>44229</v>
      </c>
      <c r="E497" s="6">
        <v>2.8782999999999999</v>
      </c>
      <c r="F497" s="20">
        <f t="shared" si="25"/>
        <v>0.11287450980392157</v>
      </c>
      <c r="G497" s="6">
        <v>1.278</v>
      </c>
      <c r="H497" s="21">
        <f t="shared" si="26"/>
        <v>8.832121267912485E-2</v>
      </c>
    </row>
    <row r="498" spans="1:8" x14ac:dyDescent="0.45">
      <c r="A498" s="6">
        <v>1399</v>
      </c>
      <c r="B498" s="12" t="s">
        <v>16</v>
      </c>
      <c r="C498" s="71">
        <f t="shared" si="24"/>
        <v>44228</v>
      </c>
      <c r="D498" s="7">
        <v>44228</v>
      </c>
      <c r="E498" s="6">
        <v>2.7892000000000001</v>
      </c>
      <c r="F498" s="20">
        <f t="shared" si="25"/>
        <v>0.10938039215686275</v>
      </c>
      <c r="G498" s="6">
        <v>1.2848999999999999</v>
      </c>
      <c r="H498" s="21">
        <f t="shared" si="26"/>
        <v>8.5127552460785086E-2</v>
      </c>
    </row>
    <row r="499" spans="1:8" x14ac:dyDescent="0.45">
      <c r="A499" s="6">
        <v>1399</v>
      </c>
      <c r="B499" s="12" t="s">
        <v>16</v>
      </c>
      <c r="C499" s="71">
        <f t="shared" si="24"/>
        <v>44227</v>
      </c>
      <c r="D499" s="7">
        <v>44227</v>
      </c>
      <c r="E499" s="6">
        <v>2.6200999999999999</v>
      </c>
      <c r="F499" s="20">
        <f t="shared" si="25"/>
        <v>0.10274901960784313</v>
      </c>
      <c r="G499" s="6">
        <v>1.2777000000000001</v>
      </c>
      <c r="H499" s="21">
        <f t="shared" si="26"/>
        <v>8.0417171173079074E-2</v>
      </c>
    </row>
    <row r="500" spans="1:8" x14ac:dyDescent="0.45">
      <c r="A500" s="6">
        <v>1399</v>
      </c>
      <c r="B500" s="12" t="s">
        <v>16</v>
      </c>
      <c r="C500" s="71">
        <f t="shared" si="24"/>
        <v>44226</v>
      </c>
      <c r="D500" s="7">
        <v>44226</v>
      </c>
      <c r="E500" s="6">
        <v>2.6225999999999998</v>
      </c>
      <c r="F500" s="20">
        <f t="shared" si="25"/>
        <v>0.1028470588235294</v>
      </c>
      <c r="G500" s="6">
        <v>1.2777000000000001</v>
      </c>
      <c r="H500" s="21">
        <f t="shared" si="26"/>
        <v>8.0493902186373478E-2</v>
      </c>
    </row>
    <row r="501" spans="1:8" x14ac:dyDescent="0.45">
      <c r="A501" s="6">
        <v>1399</v>
      </c>
      <c r="B501" s="12" t="s">
        <v>16</v>
      </c>
      <c r="C501" s="71">
        <f t="shared" si="24"/>
        <v>44225</v>
      </c>
      <c r="D501" s="7">
        <v>44225</v>
      </c>
      <c r="E501" s="6">
        <v>2.6229</v>
      </c>
      <c r="F501" s="20">
        <f t="shared" si="25"/>
        <v>0.10285882352941177</v>
      </c>
      <c r="G501" s="6">
        <v>1.2777000000000001</v>
      </c>
      <c r="H501" s="21">
        <f t="shared" si="26"/>
        <v>8.0503109907968814E-2</v>
      </c>
    </row>
    <row r="502" spans="1:8" x14ac:dyDescent="0.45">
      <c r="A502" s="6">
        <v>1399</v>
      </c>
      <c r="B502" s="12" t="s">
        <v>16</v>
      </c>
      <c r="C502" s="71">
        <f t="shared" si="24"/>
        <v>44224</v>
      </c>
      <c r="D502" s="7">
        <v>44224</v>
      </c>
      <c r="E502" s="6">
        <v>2.6187999999999998</v>
      </c>
      <c r="F502" s="20">
        <f t="shared" si="25"/>
        <v>0.10269803921568627</v>
      </c>
      <c r="G502" s="6">
        <v>1.2827999999999999</v>
      </c>
      <c r="H502" s="21">
        <f t="shared" si="26"/>
        <v>8.0057716881576452E-2</v>
      </c>
    </row>
    <row r="503" spans="1:8" x14ac:dyDescent="0.45">
      <c r="A503" s="6">
        <v>1399</v>
      </c>
      <c r="B503" s="12" t="s">
        <v>16</v>
      </c>
      <c r="C503" s="71">
        <f t="shared" si="24"/>
        <v>44223</v>
      </c>
      <c r="D503" s="7">
        <v>44223</v>
      </c>
      <c r="E503" s="6">
        <v>2.6284999999999998</v>
      </c>
      <c r="F503" s="20">
        <f t="shared" si="25"/>
        <v>0.10307843137254902</v>
      </c>
      <c r="G503" s="6">
        <v>1.2798</v>
      </c>
      <c r="H503" s="21">
        <f t="shared" si="26"/>
        <v>8.0542609292505868E-2</v>
      </c>
    </row>
    <row r="504" spans="1:8" x14ac:dyDescent="0.45">
      <c r="A504" s="6">
        <v>1399</v>
      </c>
      <c r="B504" s="12" t="s">
        <v>16</v>
      </c>
      <c r="C504" s="71">
        <f t="shared" si="24"/>
        <v>44222</v>
      </c>
      <c r="D504" s="7">
        <v>44222</v>
      </c>
      <c r="E504" s="6">
        <v>2.5844</v>
      </c>
      <c r="F504" s="20">
        <f t="shared" si="25"/>
        <v>0.10134901960784314</v>
      </c>
      <c r="G504" s="6">
        <v>1.2688999999999999</v>
      </c>
      <c r="H504" s="21">
        <f t="shared" si="26"/>
        <v>7.9871557733346324E-2</v>
      </c>
    </row>
    <row r="505" spans="1:8" x14ac:dyDescent="0.45">
      <c r="A505" s="6">
        <v>1399</v>
      </c>
      <c r="B505" s="12" t="s">
        <v>16</v>
      </c>
      <c r="C505" s="71">
        <f t="shared" si="24"/>
        <v>44221</v>
      </c>
      <c r="D505" s="7">
        <v>44221</v>
      </c>
      <c r="E505" s="6">
        <v>2.5613999999999999</v>
      </c>
      <c r="F505" s="20">
        <f t="shared" si="25"/>
        <v>0.1004470588235294</v>
      </c>
      <c r="G505" s="6">
        <v>1.2738</v>
      </c>
      <c r="H505" s="21">
        <f t="shared" si="26"/>
        <v>7.8856224543514999E-2</v>
      </c>
    </row>
    <row r="506" spans="1:8" x14ac:dyDescent="0.45">
      <c r="A506" s="6">
        <v>1399</v>
      </c>
      <c r="B506" s="12" t="s">
        <v>16</v>
      </c>
      <c r="C506" s="71">
        <f t="shared" si="24"/>
        <v>44220</v>
      </c>
      <c r="D506" s="7">
        <v>44220</v>
      </c>
      <c r="E506" s="6">
        <v>2.5304000000000002</v>
      </c>
      <c r="F506" s="20">
        <f t="shared" si="25"/>
        <v>9.923137254901962E-2</v>
      </c>
      <c r="G506" s="6">
        <v>1.2735000000000001</v>
      </c>
      <c r="H506" s="21">
        <f t="shared" si="26"/>
        <v>7.7920198310969468E-2</v>
      </c>
    </row>
    <row r="507" spans="1:8" x14ac:dyDescent="0.45">
      <c r="A507" s="6">
        <v>1399</v>
      </c>
      <c r="B507" s="12" t="s">
        <v>16</v>
      </c>
      <c r="C507" s="71">
        <f t="shared" si="24"/>
        <v>44219</v>
      </c>
      <c r="D507" s="7">
        <v>44219</v>
      </c>
      <c r="E507" s="6">
        <v>2.5236999999999998</v>
      </c>
      <c r="F507" s="20">
        <f t="shared" si="25"/>
        <v>9.8968627450980381E-2</v>
      </c>
      <c r="G507" s="6">
        <v>1.2735000000000001</v>
      </c>
      <c r="H507" s="21">
        <f t="shared" si="26"/>
        <v>7.7713880998021498E-2</v>
      </c>
    </row>
    <row r="508" spans="1:8" x14ac:dyDescent="0.45">
      <c r="A508" s="6">
        <v>1399</v>
      </c>
      <c r="B508" s="12" t="s">
        <v>16</v>
      </c>
      <c r="C508" s="71">
        <f t="shared" si="24"/>
        <v>44218</v>
      </c>
      <c r="D508" s="7">
        <v>44218</v>
      </c>
      <c r="E508" s="6">
        <v>2.5240999999999998</v>
      </c>
      <c r="F508" s="20">
        <f t="shared" si="25"/>
        <v>9.8984313725490186E-2</v>
      </c>
      <c r="G508" s="6">
        <v>1.2735000000000001</v>
      </c>
      <c r="H508" s="21">
        <f t="shared" si="26"/>
        <v>7.7726198449540776E-2</v>
      </c>
    </row>
    <row r="509" spans="1:8" x14ac:dyDescent="0.45">
      <c r="A509" s="6">
        <v>1399</v>
      </c>
      <c r="B509" s="12" t="s">
        <v>16</v>
      </c>
      <c r="C509" s="71">
        <f t="shared" si="24"/>
        <v>44217</v>
      </c>
      <c r="D509" s="7">
        <v>44217</v>
      </c>
      <c r="E509" s="6">
        <v>2.5205000000000002</v>
      </c>
      <c r="F509" s="20">
        <f t="shared" si="25"/>
        <v>9.8843137254901972E-2</v>
      </c>
      <c r="G509" s="6">
        <v>1.2633000000000001</v>
      </c>
      <c r="H509" s="21">
        <f t="shared" si="26"/>
        <v>7.8242014766802787E-2</v>
      </c>
    </row>
    <row r="510" spans="1:8" x14ac:dyDescent="0.45">
      <c r="A510" s="6">
        <v>1399</v>
      </c>
      <c r="B510" s="12" t="s">
        <v>16</v>
      </c>
      <c r="C510" s="71">
        <f t="shared" si="24"/>
        <v>44216</v>
      </c>
      <c r="D510" s="7">
        <v>44216</v>
      </c>
      <c r="E510" s="6">
        <v>2.5158999999999998</v>
      </c>
      <c r="F510" s="20">
        <f t="shared" si="25"/>
        <v>9.8662745098039212E-2</v>
      </c>
      <c r="G510" s="6">
        <v>1.2628999999999999</v>
      </c>
      <c r="H510" s="21">
        <f t="shared" si="26"/>
        <v>7.8123956843803327E-2</v>
      </c>
    </row>
    <row r="511" spans="1:8" x14ac:dyDescent="0.45">
      <c r="A511" s="6">
        <v>1399</v>
      </c>
      <c r="B511" s="6" t="s">
        <v>17</v>
      </c>
      <c r="C511" s="71">
        <f t="shared" si="24"/>
        <v>44215</v>
      </c>
      <c r="D511" s="7">
        <v>44215</v>
      </c>
      <c r="E511" s="6">
        <v>2.5556000000000001</v>
      </c>
      <c r="F511" s="20">
        <f t="shared" ref="F511:F573" si="27">E511/25.5</f>
        <v>0.10021960784313726</v>
      </c>
      <c r="G511" s="6">
        <v>1.2730999999999999</v>
      </c>
      <c r="H511" s="21">
        <f t="shared" ref="H511:H573" si="28">F511/G511</f>
        <v>7.8720923606266022E-2</v>
      </c>
    </row>
    <row r="512" spans="1:8" x14ac:dyDescent="0.45">
      <c r="A512" s="6">
        <v>1399</v>
      </c>
      <c r="B512" s="6" t="s">
        <v>17</v>
      </c>
      <c r="C512" s="71">
        <f t="shared" si="24"/>
        <v>44214</v>
      </c>
      <c r="D512" s="7">
        <v>44214</v>
      </c>
      <c r="E512" s="6">
        <v>2.5994000000000002</v>
      </c>
      <c r="F512" s="20">
        <f t="shared" si="27"/>
        <v>0.10193725490196079</v>
      </c>
      <c r="G512" s="6">
        <v>1.2754000000000001</v>
      </c>
      <c r="H512" s="21">
        <f t="shared" si="28"/>
        <v>7.9925713424777153E-2</v>
      </c>
    </row>
    <row r="513" spans="1:8" x14ac:dyDescent="0.45">
      <c r="A513" s="6">
        <v>1399</v>
      </c>
      <c r="B513" s="6" t="s">
        <v>17</v>
      </c>
      <c r="C513" s="71">
        <f t="shared" si="24"/>
        <v>44213</v>
      </c>
      <c r="D513" s="7">
        <v>44213</v>
      </c>
      <c r="E513" s="6">
        <v>2.5998000000000001</v>
      </c>
      <c r="F513" s="20">
        <f t="shared" si="27"/>
        <v>0.10195294117647059</v>
      </c>
      <c r="G513" s="6">
        <v>1.2732000000000001</v>
      </c>
      <c r="H513" s="21">
        <f t="shared" si="28"/>
        <v>8.0076139786734668E-2</v>
      </c>
    </row>
    <row r="514" spans="1:8" x14ac:dyDescent="0.45">
      <c r="A514" s="6">
        <v>1399</v>
      </c>
      <c r="B514" s="6" t="s">
        <v>17</v>
      </c>
      <c r="C514" s="71">
        <f t="shared" si="24"/>
        <v>44212</v>
      </c>
      <c r="D514" s="7">
        <v>44212</v>
      </c>
      <c r="E514" s="6">
        <v>2.6021000000000001</v>
      </c>
      <c r="F514" s="20">
        <f t="shared" si="27"/>
        <v>0.10204313725490197</v>
      </c>
      <c r="G514" s="6">
        <v>1.2732000000000001</v>
      </c>
      <c r="H514" s="21">
        <f t="shared" si="28"/>
        <v>8.0146981821317909E-2</v>
      </c>
    </row>
    <row r="515" spans="1:8" x14ac:dyDescent="0.45">
      <c r="A515" s="6">
        <v>1399</v>
      </c>
      <c r="B515" s="6" t="s">
        <v>17</v>
      </c>
      <c r="C515" s="71">
        <f t="shared" si="24"/>
        <v>44211</v>
      </c>
      <c r="D515" s="7">
        <v>44211</v>
      </c>
      <c r="E515" s="6">
        <v>2.6059000000000001</v>
      </c>
      <c r="F515" s="20">
        <f t="shared" si="27"/>
        <v>0.1021921568627451</v>
      </c>
      <c r="G515" s="6">
        <v>1.2732000000000001</v>
      </c>
      <c r="H515" s="21">
        <f t="shared" si="28"/>
        <v>8.0264025182803247E-2</v>
      </c>
    </row>
    <row r="516" spans="1:8" x14ac:dyDescent="0.45">
      <c r="A516" s="6">
        <v>1399</v>
      </c>
      <c r="B516" s="6" t="s">
        <v>17</v>
      </c>
      <c r="C516" s="71">
        <f t="shared" si="24"/>
        <v>44210</v>
      </c>
      <c r="D516" s="7">
        <v>44210</v>
      </c>
      <c r="E516" s="6">
        <v>2.6042999999999998</v>
      </c>
      <c r="F516" s="20">
        <f t="shared" si="27"/>
        <v>0.10212941176470587</v>
      </c>
      <c r="G516" s="6">
        <v>1.2635000000000001</v>
      </c>
      <c r="H516" s="21">
        <f t="shared" si="28"/>
        <v>8.0830559370562619E-2</v>
      </c>
    </row>
    <row r="517" spans="1:8" x14ac:dyDescent="0.45">
      <c r="A517" s="6">
        <v>1399</v>
      </c>
      <c r="B517" s="6" t="s">
        <v>17</v>
      </c>
      <c r="C517" s="71">
        <f t="shared" si="24"/>
        <v>44209</v>
      </c>
      <c r="D517" s="7">
        <v>44209</v>
      </c>
      <c r="E517" s="6">
        <v>2.6168</v>
      </c>
      <c r="F517" s="20">
        <f t="shared" si="27"/>
        <v>0.10261960784313726</v>
      </c>
      <c r="G517" s="6">
        <v>1.2694000000000001</v>
      </c>
      <c r="H517" s="21">
        <f t="shared" si="28"/>
        <v>8.0841033435589446E-2</v>
      </c>
    </row>
    <row r="518" spans="1:8" x14ac:dyDescent="0.45">
      <c r="A518" s="6">
        <v>1399</v>
      </c>
      <c r="B518" s="6" t="s">
        <v>17</v>
      </c>
      <c r="C518" s="71">
        <f t="shared" si="24"/>
        <v>44208</v>
      </c>
      <c r="D518" s="7">
        <v>44208</v>
      </c>
      <c r="E518" s="6">
        <v>2.6153</v>
      </c>
      <c r="F518" s="20">
        <f t="shared" si="27"/>
        <v>0.10256078431372549</v>
      </c>
      <c r="G518" s="6">
        <v>1.2707999999999999</v>
      </c>
      <c r="H518" s="21">
        <f t="shared" si="28"/>
        <v>8.0705684854993312E-2</v>
      </c>
    </row>
    <row r="519" spans="1:8" x14ac:dyDescent="0.45">
      <c r="A519" s="6">
        <v>1399</v>
      </c>
      <c r="B519" s="6" t="s">
        <v>17</v>
      </c>
      <c r="C519" s="71">
        <f t="shared" si="24"/>
        <v>44207</v>
      </c>
      <c r="D519" s="7">
        <v>44207</v>
      </c>
      <c r="E519" s="6">
        <v>2.5350000000000001</v>
      </c>
      <c r="F519" s="20">
        <f t="shared" si="27"/>
        <v>9.9411764705882352E-2</v>
      </c>
      <c r="G519" s="6">
        <v>1.2783</v>
      </c>
      <c r="H519" s="21">
        <f t="shared" si="28"/>
        <v>7.7768727768037518E-2</v>
      </c>
    </row>
    <row r="520" spans="1:8" x14ac:dyDescent="0.45">
      <c r="A520" s="6">
        <v>1399</v>
      </c>
      <c r="B520" s="6" t="s">
        <v>17</v>
      </c>
      <c r="C520" s="71">
        <f t="shared" si="24"/>
        <v>44206</v>
      </c>
      <c r="D520" s="7">
        <v>44206</v>
      </c>
      <c r="E520" s="6">
        <v>2.5205000000000002</v>
      </c>
      <c r="F520" s="20">
        <f t="shared" si="27"/>
        <v>9.8843137254901972E-2</v>
      </c>
      <c r="G520" s="6">
        <v>1.2683</v>
      </c>
      <c r="H520" s="21">
        <f t="shared" si="28"/>
        <v>7.7933562449658572E-2</v>
      </c>
    </row>
    <row r="521" spans="1:8" x14ac:dyDescent="0.45">
      <c r="A521" s="6">
        <v>1399</v>
      </c>
      <c r="B521" s="6" t="s">
        <v>17</v>
      </c>
      <c r="C521" s="71">
        <f t="shared" si="24"/>
        <v>44205</v>
      </c>
      <c r="D521" s="7">
        <v>44205</v>
      </c>
      <c r="E521" s="6">
        <v>2.5236000000000001</v>
      </c>
      <c r="F521" s="20">
        <f t="shared" si="27"/>
        <v>9.8964705882352941E-2</v>
      </c>
      <c r="G521" s="6">
        <v>1.2683</v>
      </c>
      <c r="H521" s="21">
        <f t="shared" si="28"/>
        <v>7.8029414083697027E-2</v>
      </c>
    </row>
    <row r="522" spans="1:8" x14ac:dyDescent="0.45">
      <c r="A522" s="6">
        <v>1399</v>
      </c>
      <c r="B522" s="6" t="s">
        <v>17</v>
      </c>
      <c r="C522" s="71">
        <f t="shared" si="24"/>
        <v>44204</v>
      </c>
      <c r="D522" s="7">
        <v>44204</v>
      </c>
      <c r="E522" s="6">
        <v>2.5255999999999998</v>
      </c>
      <c r="F522" s="20">
        <f t="shared" si="27"/>
        <v>9.904313725490195E-2</v>
      </c>
      <c r="G522" s="6">
        <v>1.2683</v>
      </c>
      <c r="H522" s="21">
        <f t="shared" si="28"/>
        <v>7.8091253847592801E-2</v>
      </c>
    </row>
    <row r="523" spans="1:8" x14ac:dyDescent="0.45">
      <c r="A523" s="6">
        <v>1399</v>
      </c>
      <c r="B523" s="6" t="s">
        <v>17</v>
      </c>
      <c r="C523" s="71">
        <f t="shared" si="24"/>
        <v>44203</v>
      </c>
      <c r="D523" s="7">
        <v>44203</v>
      </c>
      <c r="E523" s="6">
        <v>2.5232000000000001</v>
      </c>
      <c r="F523" s="20">
        <f t="shared" si="27"/>
        <v>9.8949019607843136E-2</v>
      </c>
      <c r="G523" s="6">
        <v>1.2686999999999999</v>
      </c>
      <c r="H523" s="21">
        <f t="shared" si="28"/>
        <v>7.799244865440462E-2</v>
      </c>
    </row>
    <row r="524" spans="1:8" x14ac:dyDescent="0.45">
      <c r="A524" s="6">
        <v>1399</v>
      </c>
      <c r="B524" s="6" t="s">
        <v>17</v>
      </c>
      <c r="C524" s="71">
        <f t="shared" si="24"/>
        <v>44202</v>
      </c>
      <c r="D524" s="7">
        <v>44202</v>
      </c>
      <c r="E524" s="6">
        <v>2.5053000000000001</v>
      </c>
      <c r="F524" s="20">
        <f t="shared" si="27"/>
        <v>9.824705882352941E-2</v>
      </c>
      <c r="G524" s="6">
        <v>1.2674000000000001</v>
      </c>
      <c r="H524" s="21">
        <f t="shared" si="28"/>
        <v>7.751858830955452E-2</v>
      </c>
    </row>
    <row r="525" spans="1:8" x14ac:dyDescent="0.45">
      <c r="A525" s="6">
        <v>1399</v>
      </c>
      <c r="B525" s="6" t="s">
        <v>17</v>
      </c>
      <c r="C525" s="71">
        <f t="shared" si="24"/>
        <v>44201</v>
      </c>
      <c r="D525" s="7">
        <v>44201</v>
      </c>
      <c r="E525" s="6">
        <v>2.5114999999999998</v>
      </c>
      <c r="F525" s="20">
        <f t="shared" si="27"/>
        <v>9.8490196078431361E-2</v>
      </c>
      <c r="G525" s="6">
        <v>1.2669999999999999</v>
      </c>
      <c r="H525" s="21">
        <f t="shared" si="28"/>
        <v>7.7734961387870061E-2</v>
      </c>
    </row>
    <row r="526" spans="1:8" x14ac:dyDescent="0.45">
      <c r="A526" s="6">
        <v>1399</v>
      </c>
      <c r="B526" s="6" t="s">
        <v>17</v>
      </c>
      <c r="C526" s="71">
        <f t="shared" si="24"/>
        <v>44200</v>
      </c>
      <c r="D526" s="7">
        <v>44200</v>
      </c>
      <c r="E526" s="6">
        <v>2.4799000000000002</v>
      </c>
      <c r="F526" s="20">
        <f t="shared" si="27"/>
        <v>9.7250980392156877E-2</v>
      </c>
      <c r="G526" s="6">
        <v>1.2777000000000001</v>
      </c>
      <c r="H526" s="21">
        <f t="shared" si="28"/>
        <v>7.6114095947528271E-2</v>
      </c>
    </row>
    <row r="527" spans="1:8" x14ac:dyDescent="0.45">
      <c r="A527" s="6">
        <v>1399</v>
      </c>
      <c r="B527" s="6" t="s">
        <v>17</v>
      </c>
      <c r="C527" s="71">
        <f t="shared" si="24"/>
        <v>44199</v>
      </c>
      <c r="D527" s="7">
        <v>44199</v>
      </c>
      <c r="E527" s="6">
        <v>2.4394999999999998</v>
      </c>
      <c r="F527" s="20">
        <f t="shared" si="27"/>
        <v>9.5666666666666664E-2</v>
      </c>
      <c r="G527" s="6">
        <v>1.2726999999999999</v>
      </c>
      <c r="H527" s="21">
        <f t="shared" si="28"/>
        <v>7.5168277415468429E-2</v>
      </c>
    </row>
    <row r="528" spans="1:8" x14ac:dyDescent="0.45">
      <c r="A528" s="6">
        <v>1399</v>
      </c>
      <c r="B528" s="6" t="s">
        <v>17</v>
      </c>
      <c r="C528" s="71">
        <f t="shared" si="24"/>
        <v>44198</v>
      </c>
      <c r="D528" s="7">
        <v>44198</v>
      </c>
      <c r="E528" s="6">
        <v>2.4525999999999999</v>
      </c>
      <c r="F528" s="20">
        <f t="shared" si="27"/>
        <v>9.6180392156862735E-2</v>
      </c>
      <c r="G528" s="6">
        <v>1.2726999999999999</v>
      </c>
      <c r="H528" s="21">
        <f t="shared" si="28"/>
        <v>7.5571927521696183E-2</v>
      </c>
    </row>
    <row r="529" spans="1:8" x14ac:dyDescent="0.45">
      <c r="A529" s="6">
        <v>1399</v>
      </c>
      <c r="B529" s="6" t="s">
        <v>17</v>
      </c>
      <c r="C529" s="71">
        <f t="shared" si="24"/>
        <v>44197</v>
      </c>
      <c r="D529" s="7">
        <v>44197</v>
      </c>
      <c r="E529" s="6">
        <v>2.4502999999999999</v>
      </c>
      <c r="F529" s="20">
        <f t="shared" si="27"/>
        <v>9.6090196078431375E-2</v>
      </c>
      <c r="G529" s="6">
        <v>1.2726999999999999</v>
      </c>
      <c r="H529" s="21">
        <f t="shared" si="28"/>
        <v>7.5501057655717282E-2</v>
      </c>
    </row>
    <row r="530" spans="1:8" x14ac:dyDescent="0.45">
      <c r="A530" s="6">
        <v>1399</v>
      </c>
      <c r="B530" s="6" t="s">
        <v>17</v>
      </c>
      <c r="C530" s="71">
        <f t="shared" si="24"/>
        <v>44196</v>
      </c>
      <c r="D530" s="7">
        <v>44196</v>
      </c>
      <c r="E530" s="6">
        <v>2.5735999999999999</v>
      </c>
      <c r="F530" s="20">
        <f t="shared" si="27"/>
        <v>0.10092549019607842</v>
      </c>
      <c r="G530" s="6">
        <v>1.2729999999999999</v>
      </c>
      <c r="H530" s="21">
        <f t="shared" si="28"/>
        <v>7.9281610523235221E-2</v>
      </c>
    </row>
    <row r="531" spans="1:8" x14ac:dyDescent="0.45">
      <c r="A531" s="6">
        <v>1399</v>
      </c>
      <c r="B531" s="6" t="s">
        <v>17</v>
      </c>
      <c r="C531" s="71">
        <f t="shared" si="24"/>
        <v>44195</v>
      </c>
      <c r="D531" s="7">
        <v>44195</v>
      </c>
      <c r="E531" s="6">
        <v>2.5928</v>
      </c>
      <c r="F531" s="20">
        <f t="shared" si="27"/>
        <v>0.10167843137254902</v>
      </c>
      <c r="G531" s="6">
        <v>1.2758</v>
      </c>
      <c r="H531" s="21">
        <f t="shared" si="28"/>
        <v>7.9697782859812674E-2</v>
      </c>
    </row>
    <row r="532" spans="1:8" x14ac:dyDescent="0.45">
      <c r="A532" s="6">
        <v>1399</v>
      </c>
      <c r="B532" s="6" t="s">
        <v>17</v>
      </c>
      <c r="C532" s="71">
        <f t="shared" si="24"/>
        <v>44194</v>
      </c>
      <c r="D532" s="7">
        <v>44194</v>
      </c>
      <c r="E532" s="6">
        <v>2.5888</v>
      </c>
      <c r="F532" s="20">
        <f t="shared" si="27"/>
        <v>0.10152156862745099</v>
      </c>
      <c r="G532" s="6">
        <v>1.2817000000000001</v>
      </c>
      <c r="H532" s="21">
        <f t="shared" si="28"/>
        <v>7.9208526665718176E-2</v>
      </c>
    </row>
    <row r="533" spans="1:8" x14ac:dyDescent="0.45">
      <c r="A533" s="6">
        <v>1399</v>
      </c>
      <c r="B533" s="6" t="s">
        <v>17</v>
      </c>
      <c r="C533" s="71">
        <f t="shared" si="24"/>
        <v>44193</v>
      </c>
      <c r="D533" s="7">
        <v>44193</v>
      </c>
      <c r="E533" s="6">
        <v>2.6032000000000002</v>
      </c>
      <c r="F533" s="20">
        <f t="shared" si="27"/>
        <v>0.10208627450980393</v>
      </c>
      <c r="G533" s="6">
        <v>1.2845</v>
      </c>
      <c r="H533" s="21">
        <f t="shared" si="28"/>
        <v>7.9475495920439024E-2</v>
      </c>
    </row>
    <row r="534" spans="1:8" x14ac:dyDescent="0.45">
      <c r="A534" s="6">
        <v>1399</v>
      </c>
      <c r="B534" s="6" t="s">
        <v>17</v>
      </c>
      <c r="C534" s="71">
        <f t="shared" si="24"/>
        <v>44192</v>
      </c>
      <c r="D534" s="7">
        <v>44192</v>
      </c>
      <c r="E534" s="6">
        <v>2.6187999999999998</v>
      </c>
      <c r="F534" s="20">
        <f t="shared" si="27"/>
        <v>0.10269803921568627</v>
      </c>
      <c r="G534" s="6">
        <v>1.2868999999999999</v>
      </c>
      <c r="H534" s="21">
        <f t="shared" si="28"/>
        <v>7.9802656939689381E-2</v>
      </c>
    </row>
    <row r="535" spans="1:8" x14ac:dyDescent="0.45">
      <c r="A535" s="6">
        <v>1399</v>
      </c>
      <c r="B535" s="6" t="s">
        <v>17</v>
      </c>
      <c r="C535" s="71">
        <f t="shared" si="24"/>
        <v>44191</v>
      </c>
      <c r="D535" s="7">
        <v>44191</v>
      </c>
      <c r="E535" s="6">
        <v>2.6177999999999999</v>
      </c>
      <c r="F535" s="20">
        <f t="shared" si="27"/>
        <v>0.10265882352941176</v>
      </c>
      <c r="G535" s="6">
        <v>1.2868999999999999</v>
      </c>
      <c r="H535" s="21">
        <f t="shared" si="28"/>
        <v>7.9772183953230061E-2</v>
      </c>
    </row>
    <row r="536" spans="1:8" x14ac:dyDescent="0.45">
      <c r="A536" s="6">
        <v>1399</v>
      </c>
      <c r="B536" s="6" t="s">
        <v>17</v>
      </c>
      <c r="C536" s="71">
        <f t="shared" ref="C536:C599" si="29">D536</f>
        <v>44190</v>
      </c>
      <c r="D536" s="7">
        <v>44190</v>
      </c>
      <c r="E536" s="6">
        <v>2.6088</v>
      </c>
      <c r="F536" s="20">
        <f t="shared" si="27"/>
        <v>0.10230588235294118</v>
      </c>
      <c r="G536" s="6">
        <v>1.2868999999999999</v>
      </c>
      <c r="H536" s="21">
        <f t="shared" si="28"/>
        <v>7.9497927075096106E-2</v>
      </c>
    </row>
    <row r="537" spans="1:8" x14ac:dyDescent="0.45">
      <c r="A537" s="6">
        <v>1399</v>
      </c>
      <c r="B537" s="6" t="s">
        <v>17</v>
      </c>
      <c r="C537" s="71">
        <f t="shared" si="29"/>
        <v>44189</v>
      </c>
      <c r="D537" s="7">
        <v>44189</v>
      </c>
      <c r="E537" s="6">
        <v>2.6065999999999998</v>
      </c>
      <c r="F537" s="20">
        <f t="shared" si="27"/>
        <v>0.10221960784313724</v>
      </c>
      <c r="G537" s="6">
        <v>1.2873000000000001</v>
      </c>
      <c r="H537" s="21">
        <f t="shared" si="28"/>
        <v>7.9406205113910694E-2</v>
      </c>
    </row>
    <row r="538" spans="1:8" x14ac:dyDescent="0.45">
      <c r="A538" s="6">
        <v>1399</v>
      </c>
      <c r="B538" s="6" t="s">
        <v>17</v>
      </c>
      <c r="C538" s="71">
        <f t="shared" si="29"/>
        <v>44188</v>
      </c>
      <c r="D538" s="7">
        <v>44188</v>
      </c>
      <c r="E538" s="6">
        <v>2.649</v>
      </c>
      <c r="F538" s="20">
        <f t="shared" si="27"/>
        <v>0.10388235294117647</v>
      </c>
      <c r="G538" s="6">
        <v>1.2845</v>
      </c>
      <c r="H538" s="21">
        <f t="shared" si="28"/>
        <v>8.087376640029309E-2</v>
      </c>
    </row>
    <row r="539" spans="1:8" x14ac:dyDescent="0.45">
      <c r="A539" s="6">
        <v>1399</v>
      </c>
      <c r="B539" s="6" t="s">
        <v>17</v>
      </c>
      <c r="C539" s="71">
        <f t="shared" si="29"/>
        <v>44187</v>
      </c>
      <c r="D539" s="7">
        <v>44187</v>
      </c>
      <c r="E539" s="6">
        <v>2.6787999999999998</v>
      </c>
      <c r="F539" s="20">
        <f t="shared" si="27"/>
        <v>0.10505098039215685</v>
      </c>
      <c r="G539" s="6">
        <v>1.2907</v>
      </c>
      <c r="H539" s="21">
        <f t="shared" si="28"/>
        <v>8.1390703023287256E-2</v>
      </c>
    </row>
    <row r="540" spans="1:8" x14ac:dyDescent="0.45">
      <c r="A540" s="6">
        <v>1399</v>
      </c>
      <c r="B540" s="6" t="s">
        <v>17</v>
      </c>
      <c r="C540" s="71">
        <f t="shared" si="29"/>
        <v>44186</v>
      </c>
      <c r="D540" s="7">
        <v>44186</v>
      </c>
      <c r="E540" s="6">
        <v>2.6560000000000001</v>
      </c>
      <c r="F540" s="20">
        <f t="shared" si="27"/>
        <v>0.10415686274509804</v>
      </c>
      <c r="G540" s="6">
        <v>1.2854000000000001</v>
      </c>
      <c r="H540" s="21">
        <f t="shared" si="28"/>
        <v>8.1030700750815338E-2</v>
      </c>
    </row>
    <row r="541" spans="1:8" x14ac:dyDescent="0.45">
      <c r="A541" s="6">
        <v>1399</v>
      </c>
      <c r="B541" s="6" t="s">
        <v>18</v>
      </c>
      <c r="C541" s="71">
        <f t="shared" si="29"/>
        <v>44185</v>
      </c>
      <c r="D541" s="7">
        <v>44185</v>
      </c>
      <c r="E541" s="6">
        <v>2.6511999999999998</v>
      </c>
      <c r="F541" s="20">
        <f t="shared" si="27"/>
        <v>0.10396862745098039</v>
      </c>
      <c r="G541" s="6">
        <v>1.2783</v>
      </c>
      <c r="H541" s="21">
        <f t="shared" si="28"/>
        <v>8.1333511265728228E-2</v>
      </c>
    </row>
    <row r="542" spans="1:8" x14ac:dyDescent="0.45">
      <c r="A542" s="6">
        <v>1399</v>
      </c>
      <c r="B542" s="6" t="s">
        <v>18</v>
      </c>
      <c r="C542" s="71">
        <f t="shared" si="29"/>
        <v>44184</v>
      </c>
      <c r="D542" s="7">
        <v>44184</v>
      </c>
      <c r="E542" s="6">
        <v>2.6623999999999999</v>
      </c>
      <c r="F542" s="20">
        <f t="shared" si="27"/>
        <v>0.1044078431372549</v>
      </c>
      <c r="G542" s="6">
        <v>1.2783</v>
      </c>
      <c r="H542" s="21">
        <f t="shared" si="28"/>
        <v>8.1677104855867086E-2</v>
      </c>
    </row>
    <row r="543" spans="1:8" x14ac:dyDescent="0.45">
      <c r="A543" s="6">
        <v>1399</v>
      </c>
      <c r="B543" s="6" t="s">
        <v>18</v>
      </c>
      <c r="C543" s="71">
        <f t="shared" si="29"/>
        <v>44183</v>
      </c>
      <c r="D543" s="7">
        <v>44183</v>
      </c>
      <c r="E543" s="6">
        <v>2.669</v>
      </c>
      <c r="F543" s="20">
        <f t="shared" si="27"/>
        <v>0.10466666666666667</v>
      </c>
      <c r="G543" s="6">
        <v>1.2783</v>
      </c>
      <c r="H543" s="21">
        <f t="shared" si="28"/>
        <v>8.1879579650056072E-2</v>
      </c>
    </row>
    <row r="544" spans="1:8" x14ac:dyDescent="0.45">
      <c r="A544" s="6">
        <v>1399</v>
      </c>
      <c r="B544" s="6" t="s">
        <v>18</v>
      </c>
      <c r="C544" s="71">
        <f t="shared" si="29"/>
        <v>44182</v>
      </c>
      <c r="D544" s="7">
        <v>44182</v>
      </c>
      <c r="E544" s="6">
        <v>2.6760000000000002</v>
      </c>
      <c r="F544" s="20">
        <f t="shared" si="27"/>
        <v>0.10494117647058825</v>
      </c>
      <c r="G544" s="6">
        <v>1.2719</v>
      </c>
      <c r="H544" s="21">
        <f t="shared" si="28"/>
        <v>8.2507411329969527E-2</v>
      </c>
    </row>
    <row r="545" spans="1:8" x14ac:dyDescent="0.45">
      <c r="A545" s="6">
        <v>1399</v>
      </c>
      <c r="B545" s="6" t="s">
        <v>18</v>
      </c>
      <c r="C545" s="71">
        <f t="shared" si="29"/>
        <v>44181</v>
      </c>
      <c r="D545" s="7">
        <v>44181</v>
      </c>
      <c r="E545" s="6">
        <v>2.6741000000000001</v>
      </c>
      <c r="F545" s="20">
        <f t="shared" si="27"/>
        <v>0.10486666666666668</v>
      </c>
      <c r="G545" s="6">
        <v>1.2742</v>
      </c>
      <c r="H545" s="21">
        <f t="shared" si="28"/>
        <v>8.2300005232041021E-2</v>
      </c>
    </row>
    <row r="546" spans="1:8" x14ac:dyDescent="0.45">
      <c r="A546" s="6">
        <v>1399</v>
      </c>
      <c r="B546" s="6" t="s">
        <v>18</v>
      </c>
      <c r="C546" s="71">
        <f t="shared" si="29"/>
        <v>44180</v>
      </c>
      <c r="D546" s="7">
        <v>44180</v>
      </c>
      <c r="E546" s="6">
        <v>2.6598999999999999</v>
      </c>
      <c r="F546" s="20">
        <f t="shared" si="27"/>
        <v>0.10430980392156862</v>
      </c>
      <c r="G546" s="6">
        <v>1.2697000000000001</v>
      </c>
      <c r="H546" s="21">
        <f t="shared" si="28"/>
        <v>8.2153110121736331E-2</v>
      </c>
    </row>
    <row r="547" spans="1:8" x14ac:dyDescent="0.45">
      <c r="A547" s="6">
        <v>1399</v>
      </c>
      <c r="B547" s="6" t="s">
        <v>18</v>
      </c>
      <c r="C547" s="71">
        <f t="shared" si="29"/>
        <v>44179</v>
      </c>
      <c r="D547" s="7">
        <v>44179</v>
      </c>
      <c r="E547" s="6">
        <v>2.6926999999999999</v>
      </c>
      <c r="F547" s="20">
        <f t="shared" si="27"/>
        <v>0.10559607843137254</v>
      </c>
      <c r="G547" s="6">
        <v>1.276</v>
      </c>
      <c r="H547" s="21">
        <f t="shared" si="28"/>
        <v>8.2755547360009826E-2</v>
      </c>
    </row>
    <row r="548" spans="1:8" x14ac:dyDescent="0.45">
      <c r="A548" s="6">
        <v>1399</v>
      </c>
      <c r="B548" s="6" t="s">
        <v>18</v>
      </c>
      <c r="C548" s="71">
        <f t="shared" si="29"/>
        <v>44178</v>
      </c>
      <c r="D548" s="7">
        <v>44178</v>
      </c>
      <c r="E548" s="6">
        <v>2.7795999999999998</v>
      </c>
      <c r="F548" s="20">
        <f t="shared" si="27"/>
        <v>0.10900392156862744</v>
      </c>
      <c r="G548" s="6">
        <v>1.2771999999999999</v>
      </c>
      <c r="H548" s="21">
        <f t="shared" si="28"/>
        <v>8.534600811824887E-2</v>
      </c>
    </row>
    <row r="549" spans="1:8" x14ac:dyDescent="0.45">
      <c r="A549" s="6">
        <v>1399</v>
      </c>
      <c r="B549" s="6" t="s">
        <v>18</v>
      </c>
      <c r="C549" s="71">
        <f t="shared" si="29"/>
        <v>44177</v>
      </c>
      <c r="D549" s="7">
        <v>44177</v>
      </c>
      <c r="E549" s="6">
        <v>2.6425999999999998</v>
      </c>
      <c r="F549" s="20">
        <f t="shared" si="27"/>
        <v>0.10363137254901961</v>
      </c>
      <c r="G549" s="6">
        <v>1.2771999999999999</v>
      </c>
      <c r="H549" s="21">
        <f t="shared" si="28"/>
        <v>8.1139502465564992E-2</v>
      </c>
    </row>
    <row r="550" spans="1:8" x14ac:dyDescent="0.45">
      <c r="A550" s="6">
        <v>1399</v>
      </c>
      <c r="B550" s="6" t="s">
        <v>18</v>
      </c>
      <c r="C550" s="71">
        <f t="shared" si="29"/>
        <v>44176</v>
      </c>
      <c r="D550" s="7">
        <v>44176</v>
      </c>
      <c r="E550" s="6">
        <v>2.6118000000000001</v>
      </c>
      <c r="F550" s="20">
        <f t="shared" si="27"/>
        <v>0.1024235294117647</v>
      </c>
      <c r="G550" s="6">
        <v>1.2771999999999999</v>
      </c>
      <c r="H550" s="21">
        <f t="shared" si="28"/>
        <v>8.0193806304231688E-2</v>
      </c>
    </row>
    <row r="551" spans="1:8" x14ac:dyDescent="0.45">
      <c r="A551" s="6">
        <v>1399</v>
      </c>
      <c r="B551" s="6" t="s">
        <v>18</v>
      </c>
      <c r="C551" s="71">
        <f t="shared" si="29"/>
        <v>44175</v>
      </c>
      <c r="D551" s="7">
        <v>44175</v>
      </c>
      <c r="E551" s="6">
        <v>2.5788000000000002</v>
      </c>
      <c r="F551" s="20">
        <f t="shared" si="27"/>
        <v>0.10112941176470588</v>
      </c>
      <c r="G551" s="6">
        <v>1.2737000000000001</v>
      </c>
      <c r="H551" s="21">
        <f t="shared" si="28"/>
        <v>7.9398140664760836E-2</v>
      </c>
    </row>
    <row r="552" spans="1:8" x14ac:dyDescent="0.45">
      <c r="A552" s="6">
        <v>1399</v>
      </c>
      <c r="B552" s="6" t="s">
        <v>18</v>
      </c>
      <c r="C552" s="71">
        <f t="shared" si="29"/>
        <v>44174</v>
      </c>
      <c r="D552" s="7">
        <v>44174</v>
      </c>
      <c r="E552" s="6">
        <v>2.5606</v>
      </c>
      <c r="F552" s="20">
        <f t="shared" si="27"/>
        <v>0.10041568627450981</v>
      </c>
      <c r="G552" s="6">
        <v>1.2814000000000001</v>
      </c>
      <c r="H552" s="21">
        <f t="shared" si="28"/>
        <v>7.8364044228585769E-2</v>
      </c>
    </row>
    <row r="553" spans="1:8" x14ac:dyDescent="0.45">
      <c r="A553" s="6">
        <v>1399</v>
      </c>
      <c r="B553" s="6" t="s">
        <v>18</v>
      </c>
      <c r="C553" s="71">
        <f t="shared" si="29"/>
        <v>44173</v>
      </c>
      <c r="D553" s="7">
        <v>44173</v>
      </c>
      <c r="E553" s="6">
        <v>2.5122</v>
      </c>
      <c r="F553" s="20">
        <f t="shared" si="27"/>
        <v>9.8517647058823529E-2</v>
      </c>
      <c r="G553" s="6">
        <v>1.2814000000000001</v>
      </c>
      <c r="H553" s="21">
        <f t="shared" si="28"/>
        <v>7.68828211790413E-2</v>
      </c>
    </row>
    <row r="554" spans="1:8" x14ac:dyDescent="0.45">
      <c r="A554" s="6">
        <v>1399</v>
      </c>
      <c r="B554" s="6" t="s">
        <v>18</v>
      </c>
      <c r="C554" s="71">
        <f t="shared" si="29"/>
        <v>44172</v>
      </c>
      <c r="D554" s="7">
        <v>44172</v>
      </c>
      <c r="E554" s="6">
        <v>2.4839000000000002</v>
      </c>
      <c r="F554" s="20">
        <f t="shared" si="27"/>
        <v>9.740784313725491E-2</v>
      </c>
      <c r="G554" s="6">
        <v>1.2796000000000001</v>
      </c>
      <c r="H554" s="21">
        <f t="shared" si="28"/>
        <v>7.6123666096635595E-2</v>
      </c>
    </row>
    <row r="555" spans="1:8" x14ac:dyDescent="0.45">
      <c r="A555" s="6">
        <v>1399</v>
      </c>
      <c r="B555" s="6" t="s">
        <v>18</v>
      </c>
      <c r="C555" s="71">
        <f t="shared" si="29"/>
        <v>44171</v>
      </c>
      <c r="D555" s="7">
        <v>44171</v>
      </c>
      <c r="E555" s="6">
        <v>2.5148000000000001</v>
      </c>
      <c r="F555" s="20">
        <f t="shared" si="27"/>
        <v>9.8619607843137266E-2</v>
      </c>
      <c r="G555" s="6">
        <v>1.278</v>
      </c>
      <c r="H555" s="21">
        <f t="shared" si="28"/>
        <v>7.7167142287274851E-2</v>
      </c>
    </row>
    <row r="556" spans="1:8" x14ac:dyDescent="0.45">
      <c r="A556" s="6">
        <v>1399</v>
      </c>
      <c r="B556" s="6" t="s">
        <v>18</v>
      </c>
      <c r="C556" s="71">
        <f t="shared" si="29"/>
        <v>44170</v>
      </c>
      <c r="D556" s="7">
        <v>44170</v>
      </c>
      <c r="E556" s="6">
        <v>2.5253000000000001</v>
      </c>
      <c r="F556" s="20">
        <f t="shared" si="27"/>
        <v>9.9031372549019614E-2</v>
      </c>
      <c r="G556" s="6">
        <v>1.278</v>
      </c>
      <c r="H556" s="21">
        <f t="shared" si="28"/>
        <v>7.7489336892816604E-2</v>
      </c>
    </row>
    <row r="557" spans="1:8" x14ac:dyDescent="0.45">
      <c r="A557" s="6">
        <v>1399</v>
      </c>
      <c r="B557" s="6" t="s">
        <v>18</v>
      </c>
      <c r="C557" s="71">
        <f t="shared" si="29"/>
        <v>44169</v>
      </c>
      <c r="D557" s="7">
        <v>44169</v>
      </c>
      <c r="E557" s="6">
        <v>2.5247999999999999</v>
      </c>
      <c r="F557" s="20">
        <f t="shared" si="27"/>
        <v>9.9011764705882355E-2</v>
      </c>
      <c r="G557" s="6">
        <v>1.278</v>
      </c>
      <c r="H557" s="21">
        <f t="shared" si="28"/>
        <v>7.7473994292552695E-2</v>
      </c>
    </row>
    <row r="558" spans="1:8" x14ac:dyDescent="0.45">
      <c r="A558" s="6">
        <v>1399</v>
      </c>
      <c r="B558" s="6" t="s">
        <v>18</v>
      </c>
      <c r="C558" s="71">
        <f t="shared" si="29"/>
        <v>44168</v>
      </c>
      <c r="D558" s="7">
        <v>44168</v>
      </c>
      <c r="E558" s="6">
        <v>2.5630999999999999</v>
      </c>
      <c r="F558" s="20">
        <f t="shared" si="27"/>
        <v>0.10051372549019608</v>
      </c>
      <c r="G558" s="6">
        <v>1.286</v>
      </c>
      <c r="H558" s="21">
        <f t="shared" si="28"/>
        <v>7.8159973165004726E-2</v>
      </c>
    </row>
    <row r="559" spans="1:8" x14ac:dyDescent="0.45">
      <c r="A559" s="6">
        <v>1399</v>
      </c>
      <c r="B559" s="6" t="s">
        <v>18</v>
      </c>
      <c r="C559" s="71">
        <f t="shared" si="29"/>
        <v>44167</v>
      </c>
      <c r="D559" s="7">
        <v>44167</v>
      </c>
      <c r="E559" s="6">
        <v>2.6164999999999998</v>
      </c>
      <c r="F559" s="20">
        <f t="shared" si="27"/>
        <v>0.10260784313725489</v>
      </c>
      <c r="G559" s="6">
        <v>1.2918000000000001</v>
      </c>
      <c r="H559" s="21">
        <f t="shared" si="28"/>
        <v>7.9430130931456025E-2</v>
      </c>
    </row>
    <row r="560" spans="1:8" x14ac:dyDescent="0.45">
      <c r="A560" s="6">
        <v>1399</v>
      </c>
      <c r="B560" s="6" t="s">
        <v>18</v>
      </c>
      <c r="C560" s="71">
        <f t="shared" si="29"/>
        <v>44166</v>
      </c>
      <c r="D560" s="7">
        <v>44166</v>
      </c>
      <c r="E560" s="6">
        <v>2.6494</v>
      </c>
      <c r="F560" s="20">
        <f t="shared" si="27"/>
        <v>0.10389803921568627</v>
      </c>
      <c r="G560" s="6">
        <v>1.2931999999999999</v>
      </c>
      <c r="H560" s="21">
        <f t="shared" si="28"/>
        <v>8.034181813770977E-2</v>
      </c>
    </row>
    <row r="561" spans="1:8" x14ac:dyDescent="0.45">
      <c r="A561" s="6">
        <v>1399</v>
      </c>
      <c r="B561" s="6" t="s">
        <v>18</v>
      </c>
      <c r="C561" s="71">
        <f t="shared" si="29"/>
        <v>44165</v>
      </c>
      <c r="D561" s="7">
        <v>44165</v>
      </c>
      <c r="E561" s="6">
        <v>2.7704</v>
      </c>
      <c r="F561" s="20">
        <f t="shared" si="27"/>
        <v>0.10864313725490196</v>
      </c>
      <c r="G561" s="6">
        <v>1.3</v>
      </c>
      <c r="H561" s="21">
        <f t="shared" si="28"/>
        <v>8.3571644042232274E-2</v>
      </c>
    </row>
    <row r="562" spans="1:8" x14ac:dyDescent="0.45">
      <c r="A562" s="6">
        <v>1399</v>
      </c>
      <c r="B562" s="6" t="s">
        <v>18</v>
      </c>
      <c r="C562" s="71">
        <f t="shared" si="29"/>
        <v>44164</v>
      </c>
      <c r="D562" s="7">
        <v>44164</v>
      </c>
      <c r="E562" s="6">
        <v>2.7513000000000001</v>
      </c>
      <c r="F562" s="20">
        <f t="shared" si="27"/>
        <v>0.10789411764705882</v>
      </c>
      <c r="G562" s="6">
        <v>1.2989999999999999</v>
      </c>
      <c r="H562" s="21">
        <f t="shared" si="28"/>
        <v>8.3059366933840514E-2</v>
      </c>
    </row>
    <row r="563" spans="1:8" x14ac:dyDescent="0.45">
      <c r="A563" s="6">
        <v>1399</v>
      </c>
      <c r="B563" s="6" t="s">
        <v>18</v>
      </c>
      <c r="C563" s="71">
        <f t="shared" si="29"/>
        <v>44163</v>
      </c>
      <c r="D563" s="7">
        <v>44163</v>
      </c>
      <c r="E563" s="6">
        <v>2.7433999999999998</v>
      </c>
      <c r="F563" s="20">
        <f t="shared" si="27"/>
        <v>0.1075843137254902</v>
      </c>
      <c r="G563" s="6">
        <v>1.2989999999999999</v>
      </c>
      <c r="H563" s="21">
        <f t="shared" si="28"/>
        <v>8.2820872767890838E-2</v>
      </c>
    </row>
    <row r="564" spans="1:8" x14ac:dyDescent="0.45">
      <c r="A564" s="6">
        <v>1399</v>
      </c>
      <c r="B564" s="6" t="s">
        <v>18</v>
      </c>
      <c r="C564" s="71">
        <f t="shared" si="29"/>
        <v>44162</v>
      </c>
      <c r="D564" s="7">
        <v>44162</v>
      </c>
      <c r="E564" s="6">
        <v>2.7302</v>
      </c>
      <c r="F564" s="20">
        <f t="shared" si="27"/>
        <v>0.10706666666666667</v>
      </c>
      <c r="G564" s="6">
        <v>1.2989999999999999</v>
      </c>
      <c r="H564" s="21">
        <f t="shared" si="28"/>
        <v>8.2422376186810378E-2</v>
      </c>
    </row>
    <row r="565" spans="1:8" x14ac:dyDescent="0.45">
      <c r="A565" s="6">
        <v>1399</v>
      </c>
      <c r="B565" s="6" t="s">
        <v>18</v>
      </c>
      <c r="C565" s="71">
        <f t="shared" si="29"/>
        <v>44161</v>
      </c>
      <c r="D565" s="7">
        <v>44161</v>
      </c>
      <c r="E565" s="6">
        <v>2.7433000000000001</v>
      </c>
      <c r="F565" s="20">
        <f t="shared" si="27"/>
        <v>0.10758039215686274</v>
      </c>
      <c r="G565" s="6">
        <v>1.3012999999999999</v>
      </c>
      <c r="H565" s="21">
        <f t="shared" si="28"/>
        <v>8.2671476336634714E-2</v>
      </c>
    </row>
    <row r="566" spans="1:8" x14ac:dyDescent="0.45">
      <c r="A566" s="6">
        <v>1399</v>
      </c>
      <c r="B566" s="6" t="s">
        <v>18</v>
      </c>
      <c r="C566" s="71">
        <f t="shared" si="29"/>
        <v>44160</v>
      </c>
      <c r="D566" s="7">
        <v>44160</v>
      </c>
      <c r="E566" s="6">
        <v>2.7602000000000002</v>
      </c>
      <c r="F566" s="20">
        <f t="shared" si="27"/>
        <v>0.10824313725490196</v>
      </c>
      <c r="G566" s="6">
        <v>1.3</v>
      </c>
      <c r="H566" s="21">
        <f t="shared" si="28"/>
        <v>8.3263951734539973E-2</v>
      </c>
    </row>
    <row r="567" spans="1:8" x14ac:dyDescent="0.45">
      <c r="A567" s="6">
        <v>1399</v>
      </c>
      <c r="B567" s="6" t="s">
        <v>18</v>
      </c>
      <c r="C567" s="71">
        <f t="shared" si="29"/>
        <v>44159</v>
      </c>
      <c r="D567" s="7">
        <v>44159</v>
      </c>
      <c r="E567" s="6">
        <v>2.7728000000000002</v>
      </c>
      <c r="F567" s="20">
        <f t="shared" si="27"/>
        <v>0.10873725490196079</v>
      </c>
      <c r="G567" s="6">
        <v>1.2994000000000001</v>
      </c>
      <c r="H567" s="21">
        <f t="shared" si="28"/>
        <v>8.3682665000739398E-2</v>
      </c>
    </row>
    <row r="568" spans="1:8" x14ac:dyDescent="0.45">
      <c r="A568" s="6">
        <v>1399</v>
      </c>
      <c r="B568" s="6" t="s">
        <v>18</v>
      </c>
      <c r="C568" s="71">
        <f t="shared" si="29"/>
        <v>44158</v>
      </c>
      <c r="D568" s="7">
        <v>44158</v>
      </c>
      <c r="E568" s="6">
        <v>2.7406000000000001</v>
      </c>
      <c r="F568" s="20">
        <f t="shared" si="27"/>
        <v>0.10747450980392158</v>
      </c>
      <c r="G568" s="6">
        <v>1.3077000000000001</v>
      </c>
      <c r="H568" s="21">
        <f t="shared" si="28"/>
        <v>8.2185906403549419E-2</v>
      </c>
    </row>
    <row r="569" spans="1:8" x14ac:dyDescent="0.45">
      <c r="A569" s="6">
        <v>1399</v>
      </c>
      <c r="B569" s="6" t="s">
        <v>18</v>
      </c>
      <c r="C569" s="71">
        <f t="shared" si="29"/>
        <v>44157</v>
      </c>
      <c r="D569" s="7">
        <v>44157</v>
      </c>
      <c r="E569" s="6">
        <v>2.7305000000000001</v>
      </c>
      <c r="F569" s="20">
        <f t="shared" si="27"/>
        <v>0.10707843137254902</v>
      </c>
      <c r="G569" s="6">
        <v>1.3096000000000001</v>
      </c>
      <c r="H569" s="21">
        <f t="shared" si="28"/>
        <v>8.1764226765843773E-2</v>
      </c>
    </row>
    <row r="570" spans="1:8" x14ac:dyDescent="0.45">
      <c r="A570" s="6">
        <v>1399</v>
      </c>
      <c r="B570" s="12" t="s">
        <v>18</v>
      </c>
      <c r="C570" s="71">
        <f t="shared" si="29"/>
        <v>44156</v>
      </c>
      <c r="D570" s="7">
        <v>44156</v>
      </c>
      <c r="E570" s="6">
        <v>2.7259000000000002</v>
      </c>
      <c r="F570" s="20">
        <f t="shared" si="27"/>
        <v>0.10689803921568629</v>
      </c>
      <c r="G570" s="6">
        <v>1.3096000000000001</v>
      </c>
      <c r="H570" s="21">
        <f t="shared" si="28"/>
        <v>8.1626480769461121E-2</v>
      </c>
    </row>
    <row r="571" spans="1:8" x14ac:dyDescent="0.45">
      <c r="A571" s="6">
        <v>1399</v>
      </c>
      <c r="B571" s="6" t="s">
        <v>19</v>
      </c>
      <c r="C571" s="71">
        <f t="shared" si="29"/>
        <v>44155</v>
      </c>
      <c r="D571" s="7">
        <v>44155</v>
      </c>
      <c r="E571" s="6">
        <v>2.7040999999999999</v>
      </c>
      <c r="F571" s="20">
        <f t="shared" si="27"/>
        <v>0.10604313725490196</v>
      </c>
      <c r="G571" s="6">
        <v>1.3096000000000001</v>
      </c>
      <c r="H571" s="21">
        <f t="shared" si="28"/>
        <v>8.0973684525734529E-2</v>
      </c>
    </row>
    <row r="572" spans="1:8" x14ac:dyDescent="0.45">
      <c r="A572" s="6">
        <v>1399</v>
      </c>
      <c r="B572" s="6" t="s">
        <v>19</v>
      </c>
      <c r="C572" s="71">
        <f t="shared" si="29"/>
        <v>44154</v>
      </c>
      <c r="D572" s="7">
        <v>44154</v>
      </c>
      <c r="E572" s="6">
        <v>2.6972999999999998</v>
      </c>
      <c r="F572" s="20">
        <f t="shared" si="27"/>
        <v>0.10577647058823529</v>
      </c>
      <c r="G572" s="6">
        <v>1.3070999999999999</v>
      </c>
      <c r="H572" s="21">
        <f t="shared" si="28"/>
        <v>8.0924543331218193E-2</v>
      </c>
    </row>
    <row r="573" spans="1:8" x14ac:dyDescent="0.45">
      <c r="A573" s="6">
        <v>1399</v>
      </c>
      <c r="B573" s="6" t="s">
        <v>19</v>
      </c>
      <c r="C573" s="71">
        <f t="shared" si="29"/>
        <v>44153</v>
      </c>
      <c r="D573" s="7">
        <v>44153</v>
      </c>
      <c r="E573" s="6">
        <v>2.7477999999999998</v>
      </c>
      <c r="F573" s="20">
        <f t="shared" si="27"/>
        <v>0.10775686274509803</v>
      </c>
      <c r="G573" s="6">
        <v>1.3081</v>
      </c>
      <c r="H573" s="21">
        <f t="shared" si="28"/>
        <v>8.2376624680909741E-2</v>
      </c>
    </row>
    <row r="574" spans="1:8" x14ac:dyDescent="0.45">
      <c r="A574" s="6">
        <v>1399</v>
      </c>
      <c r="B574" s="6" t="s">
        <v>19</v>
      </c>
      <c r="C574" s="71">
        <f t="shared" si="29"/>
        <v>44152</v>
      </c>
      <c r="D574" s="7">
        <v>44152</v>
      </c>
      <c r="E574" s="6">
        <v>2.7730000000000001</v>
      </c>
      <c r="F574" s="20">
        <f t="shared" ref="F574:F616" si="30">E574/25.5</f>
        <v>0.10874509803921568</v>
      </c>
      <c r="G574" s="6">
        <v>1.3102</v>
      </c>
      <c r="H574" s="21">
        <f t="shared" ref="H574:H616" si="31">F574/G574</f>
        <v>8.2998853640066927E-2</v>
      </c>
    </row>
    <row r="575" spans="1:8" x14ac:dyDescent="0.45">
      <c r="A575" s="6">
        <v>1399</v>
      </c>
      <c r="B575" s="6" t="s">
        <v>19</v>
      </c>
      <c r="C575" s="71">
        <f t="shared" si="29"/>
        <v>44151</v>
      </c>
      <c r="D575" s="7">
        <v>44151</v>
      </c>
      <c r="E575" s="6">
        <v>2.8134999999999999</v>
      </c>
      <c r="F575" s="20">
        <f t="shared" si="30"/>
        <v>0.11033333333333332</v>
      </c>
      <c r="G575" s="6">
        <v>1.3071999999999999</v>
      </c>
      <c r="H575" s="21">
        <f t="shared" si="31"/>
        <v>8.440432476540187E-2</v>
      </c>
    </row>
    <row r="576" spans="1:8" x14ac:dyDescent="0.45">
      <c r="A576" s="6">
        <v>1399</v>
      </c>
      <c r="B576" s="6" t="s">
        <v>19</v>
      </c>
      <c r="C576" s="71">
        <f t="shared" si="29"/>
        <v>44150</v>
      </c>
      <c r="D576" s="7">
        <v>44150</v>
      </c>
      <c r="E576" s="6">
        <v>2.8805000000000001</v>
      </c>
      <c r="F576" s="20">
        <f t="shared" si="30"/>
        <v>0.1129607843137255</v>
      </c>
      <c r="G576" s="6">
        <v>1.3130999999999999</v>
      </c>
      <c r="H576" s="21">
        <f t="shared" si="31"/>
        <v>8.6026033290477116E-2</v>
      </c>
    </row>
    <row r="577" spans="1:8" x14ac:dyDescent="0.45">
      <c r="A577" s="6">
        <v>1399</v>
      </c>
      <c r="B577" s="6" t="s">
        <v>19</v>
      </c>
      <c r="C577" s="71">
        <f t="shared" si="29"/>
        <v>44149</v>
      </c>
      <c r="D577" s="7">
        <v>44149</v>
      </c>
      <c r="E577" s="6">
        <v>2.8822000000000001</v>
      </c>
      <c r="F577" s="20">
        <f t="shared" si="30"/>
        <v>0.11302745098039216</v>
      </c>
      <c r="G577" s="6">
        <v>1.3130999999999999</v>
      </c>
      <c r="H577" s="21">
        <f t="shared" si="31"/>
        <v>8.6076803731926096E-2</v>
      </c>
    </row>
    <row r="578" spans="1:8" x14ac:dyDescent="0.45">
      <c r="A578" s="6">
        <v>1399</v>
      </c>
      <c r="B578" s="6" t="s">
        <v>19</v>
      </c>
      <c r="C578" s="71">
        <f t="shared" si="29"/>
        <v>44148</v>
      </c>
      <c r="D578" s="7">
        <v>44148</v>
      </c>
      <c r="E578" s="6">
        <v>2.8849999999999998</v>
      </c>
      <c r="F578" s="20">
        <f t="shared" si="30"/>
        <v>0.11313725490196078</v>
      </c>
      <c r="G578" s="6">
        <v>1.3130999999999999</v>
      </c>
      <c r="H578" s="21">
        <f t="shared" si="31"/>
        <v>8.6160425635489132E-2</v>
      </c>
    </row>
    <row r="579" spans="1:8" x14ac:dyDescent="0.45">
      <c r="A579" s="6">
        <v>1399</v>
      </c>
      <c r="B579" s="6" t="s">
        <v>19</v>
      </c>
      <c r="C579" s="71">
        <f t="shared" si="29"/>
        <v>44147</v>
      </c>
      <c r="D579" s="7">
        <v>44147</v>
      </c>
      <c r="E579" s="6">
        <v>2.8797000000000001</v>
      </c>
      <c r="F579" s="20">
        <f t="shared" si="30"/>
        <v>0.11292941176470589</v>
      </c>
      <c r="G579" s="6">
        <v>1.3139000000000001</v>
      </c>
      <c r="H579" s="21">
        <f t="shared" si="31"/>
        <v>8.5949776820690979E-2</v>
      </c>
    </row>
    <row r="580" spans="1:8" x14ac:dyDescent="0.45">
      <c r="A580" s="6">
        <v>1399</v>
      </c>
      <c r="B580" s="6" t="s">
        <v>19</v>
      </c>
      <c r="C580" s="71">
        <f t="shared" si="29"/>
        <v>44146</v>
      </c>
      <c r="D580" s="7">
        <v>44146</v>
      </c>
      <c r="E580" s="6">
        <v>2.8740000000000001</v>
      </c>
      <c r="F580" s="20">
        <f t="shared" si="30"/>
        <v>0.11270588235294118</v>
      </c>
      <c r="G580" s="6">
        <v>1.3062</v>
      </c>
      <c r="H580" s="21">
        <f t="shared" si="31"/>
        <v>8.628531798571519E-2</v>
      </c>
    </row>
    <row r="581" spans="1:8" x14ac:dyDescent="0.45">
      <c r="A581" s="6">
        <v>1399</v>
      </c>
      <c r="B581" s="6" t="s">
        <v>19</v>
      </c>
      <c r="C581" s="71">
        <f t="shared" si="29"/>
        <v>44145</v>
      </c>
      <c r="D581" s="7">
        <v>44145</v>
      </c>
      <c r="E581" s="6">
        <v>2.8397999999999999</v>
      </c>
      <c r="F581" s="20">
        <f t="shared" si="30"/>
        <v>0.11136470588235294</v>
      </c>
      <c r="G581" s="6">
        <v>1.3028999999999999</v>
      </c>
      <c r="H581" s="21">
        <f t="shared" si="31"/>
        <v>8.5474484520955518E-2</v>
      </c>
    </row>
    <row r="582" spans="1:8" x14ac:dyDescent="0.45">
      <c r="A582" s="6">
        <v>1399</v>
      </c>
      <c r="B582" s="6" t="s">
        <v>19</v>
      </c>
      <c r="C582" s="71">
        <f t="shared" si="29"/>
        <v>44144</v>
      </c>
      <c r="D582" s="7">
        <v>44144</v>
      </c>
      <c r="E582" s="6">
        <v>2.7637999999999998</v>
      </c>
      <c r="F582" s="20">
        <f t="shared" si="30"/>
        <v>0.10838431372549019</v>
      </c>
      <c r="G582" s="6">
        <v>1.3007</v>
      </c>
      <c r="H582" s="21">
        <f t="shared" si="31"/>
        <v>8.3327680268693929E-2</v>
      </c>
    </row>
    <row r="583" spans="1:8" x14ac:dyDescent="0.45">
      <c r="A583" s="6">
        <v>1399</v>
      </c>
      <c r="B583" s="6" t="s">
        <v>19</v>
      </c>
      <c r="C583" s="71">
        <f t="shared" si="29"/>
        <v>44143</v>
      </c>
      <c r="D583" s="7">
        <v>44143</v>
      </c>
      <c r="E583" s="6">
        <v>2.7330999999999999</v>
      </c>
      <c r="F583" s="20">
        <f t="shared" si="30"/>
        <v>0.10718039215686274</v>
      </c>
      <c r="G583" s="6">
        <v>1.3055000000000001</v>
      </c>
      <c r="H583" s="21">
        <f t="shared" si="31"/>
        <v>8.2099113103686505E-2</v>
      </c>
    </row>
    <row r="584" spans="1:8" x14ac:dyDescent="0.45">
      <c r="A584" s="6">
        <v>1399</v>
      </c>
      <c r="B584" s="6" t="s">
        <v>19</v>
      </c>
      <c r="C584" s="71">
        <f t="shared" si="29"/>
        <v>44142</v>
      </c>
      <c r="D584" s="7">
        <v>44142</v>
      </c>
      <c r="E584" s="6">
        <v>2.7313000000000001</v>
      </c>
      <c r="F584" s="20">
        <f t="shared" si="30"/>
        <v>0.10710980392156863</v>
      </c>
      <c r="G584" s="6">
        <v>1.3055000000000001</v>
      </c>
      <c r="H584" s="21">
        <f t="shared" si="31"/>
        <v>8.2045043218359731E-2</v>
      </c>
    </row>
    <row r="585" spans="1:8" x14ac:dyDescent="0.45">
      <c r="A585" s="6">
        <v>1399</v>
      </c>
      <c r="B585" s="6" t="s">
        <v>19</v>
      </c>
      <c r="C585" s="71">
        <f t="shared" si="29"/>
        <v>44141</v>
      </c>
      <c r="D585" s="7">
        <v>44141</v>
      </c>
      <c r="E585" s="6">
        <v>2.766</v>
      </c>
      <c r="F585" s="20">
        <f t="shared" si="30"/>
        <v>0.10847058823529412</v>
      </c>
      <c r="G585" s="6">
        <v>1.3055000000000001</v>
      </c>
      <c r="H585" s="21">
        <f t="shared" si="31"/>
        <v>8.3087390452159418E-2</v>
      </c>
    </row>
    <row r="586" spans="1:8" x14ac:dyDescent="0.45">
      <c r="A586" s="6">
        <v>1399</v>
      </c>
      <c r="B586" s="6" t="s">
        <v>19</v>
      </c>
      <c r="C586" s="71">
        <f t="shared" si="29"/>
        <v>44140</v>
      </c>
      <c r="D586" s="7">
        <v>44140</v>
      </c>
      <c r="E586" s="6">
        <v>2.8424999999999998</v>
      </c>
      <c r="F586" s="20">
        <f t="shared" si="30"/>
        <v>0.11147058823529411</v>
      </c>
      <c r="G586" s="6">
        <v>1.3047</v>
      </c>
      <c r="H586" s="21">
        <f t="shared" si="31"/>
        <v>8.5437716130370295E-2</v>
      </c>
    </row>
    <row r="587" spans="1:8" x14ac:dyDescent="0.45">
      <c r="A587" s="6">
        <v>1399</v>
      </c>
      <c r="B587" s="6" t="s">
        <v>19</v>
      </c>
      <c r="C587" s="71">
        <f t="shared" si="29"/>
        <v>44139</v>
      </c>
      <c r="D587" s="7">
        <v>44139</v>
      </c>
      <c r="E587" s="6">
        <v>2.8614000000000002</v>
      </c>
      <c r="F587" s="20">
        <f t="shared" si="30"/>
        <v>0.11221176470588236</v>
      </c>
      <c r="G587" s="6">
        <v>1.3139000000000001</v>
      </c>
      <c r="H587" s="21">
        <f t="shared" si="31"/>
        <v>8.540358071838218E-2</v>
      </c>
    </row>
    <row r="588" spans="1:8" x14ac:dyDescent="0.45">
      <c r="A588" s="6">
        <v>1399</v>
      </c>
      <c r="B588" s="6" t="s">
        <v>19</v>
      </c>
      <c r="C588" s="71">
        <f t="shared" si="29"/>
        <v>44138</v>
      </c>
      <c r="D588" s="7">
        <v>44138</v>
      </c>
      <c r="E588" s="6">
        <v>2.9287000000000001</v>
      </c>
      <c r="F588" s="20">
        <f t="shared" si="30"/>
        <v>0.11485098039215687</v>
      </c>
      <c r="G588" s="6">
        <v>1.3129999999999999</v>
      </c>
      <c r="H588" s="21">
        <f t="shared" si="31"/>
        <v>8.747218613264042E-2</v>
      </c>
    </row>
    <row r="589" spans="1:8" x14ac:dyDescent="0.45">
      <c r="A589" s="6">
        <v>1399</v>
      </c>
      <c r="B589" s="6" t="s">
        <v>19</v>
      </c>
      <c r="C589" s="71">
        <f t="shared" si="29"/>
        <v>44137</v>
      </c>
      <c r="D589" s="7">
        <v>44137</v>
      </c>
      <c r="E589" s="6">
        <v>3.0162</v>
      </c>
      <c r="F589" s="20">
        <f t="shared" si="30"/>
        <v>0.11828235294117646</v>
      </c>
      <c r="G589" s="6">
        <v>1.3214999999999999</v>
      </c>
      <c r="H589" s="21">
        <f t="shared" si="31"/>
        <v>8.9506131624045762E-2</v>
      </c>
    </row>
    <row r="590" spans="1:8" x14ac:dyDescent="0.45">
      <c r="A590" s="6">
        <v>1399</v>
      </c>
      <c r="B590" s="6" t="s">
        <v>19</v>
      </c>
      <c r="C590" s="71">
        <f t="shared" si="29"/>
        <v>44136</v>
      </c>
      <c r="D590" s="7">
        <v>44136</v>
      </c>
      <c r="E590" s="6">
        <v>3.008</v>
      </c>
      <c r="F590" s="20">
        <f t="shared" si="30"/>
        <v>0.11796078431372549</v>
      </c>
      <c r="G590" s="6">
        <v>1.3317000000000001</v>
      </c>
      <c r="H590" s="21">
        <f t="shared" si="31"/>
        <v>8.8579097629890732E-2</v>
      </c>
    </row>
    <row r="591" spans="1:8" x14ac:dyDescent="0.45">
      <c r="A591" s="6">
        <v>1399</v>
      </c>
      <c r="B591" s="6" t="s">
        <v>19</v>
      </c>
      <c r="C591" s="71">
        <f t="shared" si="29"/>
        <v>44135</v>
      </c>
      <c r="D591" s="7">
        <v>44135</v>
      </c>
      <c r="E591" s="6">
        <v>2.5249000000000001</v>
      </c>
      <c r="F591" s="20">
        <f t="shared" si="30"/>
        <v>9.9015686274509809E-2</v>
      </c>
      <c r="G591" s="6">
        <v>1.3317000000000001</v>
      </c>
      <c r="H591" s="21">
        <f t="shared" si="31"/>
        <v>7.4352846943388007E-2</v>
      </c>
    </row>
    <row r="592" spans="1:8" x14ac:dyDescent="0.45">
      <c r="A592" s="6">
        <v>1399</v>
      </c>
      <c r="B592" s="6" t="s">
        <v>19</v>
      </c>
      <c r="C592" s="71">
        <f t="shared" si="29"/>
        <v>44134</v>
      </c>
      <c r="D592" s="7">
        <v>44134</v>
      </c>
      <c r="E592" s="6">
        <v>2.5150000000000001</v>
      </c>
      <c r="F592" s="20">
        <f t="shared" si="30"/>
        <v>9.8627450980392162E-2</v>
      </c>
      <c r="G592" s="6">
        <v>1.3317000000000001</v>
      </c>
      <c r="H592" s="21">
        <f t="shared" si="31"/>
        <v>7.4061313344140692E-2</v>
      </c>
    </row>
    <row r="593" spans="1:8" x14ac:dyDescent="0.45">
      <c r="A593" s="6">
        <v>1399</v>
      </c>
      <c r="B593" s="6" t="s">
        <v>19</v>
      </c>
      <c r="C593" s="71">
        <f t="shared" si="29"/>
        <v>44133</v>
      </c>
      <c r="D593" s="7">
        <v>44133</v>
      </c>
      <c r="E593" s="6">
        <v>2.5188000000000001</v>
      </c>
      <c r="F593" s="20">
        <f t="shared" si="30"/>
        <v>9.8776470588235299E-2</v>
      </c>
      <c r="G593" s="6">
        <v>1.3323</v>
      </c>
      <c r="H593" s="21">
        <f t="shared" si="31"/>
        <v>7.4139811294930039E-2</v>
      </c>
    </row>
    <row r="594" spans="1:8" x14ac:dyDescent="0.45">
      <c r="A594" s="6">
        <v>1399</v>
      </c>
      <c r="B594" s="6" t="s">
        <v>19</v>
      </c>
      <c r="C594" s="71">
        <f t="shared" si="29"/>
        <v>44132</v>
      </c>
      <c r="D594" s="7">
        <v>44132</v>
      </c>
      <c r="E594" s="6">
        <v>2.4944999999999999</v>
      </c>
      <c r="F594" s="20">
        <f t="shared" si="30"/>
        <v>9.7823529411764698E-2</v>
      </c>
      <c r="G594" s="6">
        <v>1.3319000000000001</v>
      </c>
      <c r="H594" s="21">
        <f t="shared" si="31"/>
        <v>7.3446602156141377E-2</v>
      </c>
    </row>
    <row r="595" spans="1:8" x14ac:dyDescent="0.45">
      <c r="A595" s="6">
        <v>1399</v>
      </c>
      <c r="B595" s="6" t="s">
        <v>19</v>
      </c>
      <c r="C595" s="71">
        <f t="shared" si="29"/>
        <v>44131</v>
      </c>
      <c r="D595" s="7">
        <v>44131</v>
      </c>
      <c r="E595" s="6">
        <v>2.4679000000000002</v>
      </c>
      <c r="F595" s="20">
        <f t="shared" si="30"/>
        <v>9.6780392156862752E-2</v>
      </c>
      <c r="G595" s="6">
        <v>1.3184</v>
      </c>
      <c r="H595" s="21">
        <f t="shared" si="31"/>
        <v>7.3407457643251475E-2</v>
      </c>
    </row>
    <row r="596" spans="1:8" x14ac:dyDescent="0.45">
      <c r="A596" s="6">
        <v>1399</v>
      </c>
      <c r="B596" s="6" t="s">
        <v>19</v>
      </c>
      <c r="C596" s="71">
        <f t="shared" si="29"/>
        <v>44130</v>
      </c>
      <c r="D596" s="7">
        <v>44130</v>
      </c>
      <c r="E596" s="6">
        <v>2.4992000000000001</v>
      </c>
      <c r="F596" s="20">
        <f t="shared" si="30"/>
        <v>9.8007843137254899E-2</v>
      </c>
      <c r="G596" s="6">
        <v>1.3184</v>
      </c>
      <c r="H596" s="21">
        <f t="shared" si="31"/>
        <v>7.4338473253379014E-2</v>
      </c>
    </row>
    <row r="597" spans="1:8" x14ac:dyDescent="0.45">
      <c r="A597" s="6">
        <v>1399</v>
      </c>
      <c r="B597" s="6" t="s">
        <v>19</v>
      </c>
      <c r="C597" s="71">
        <f t="shared" si="29"/>
        <v>44129</v>
      </c>
      <c r="D597" s="7">
        <v>44129</v>
      </c>
      <c r="E597" s="6">
        <v>2.5165999999999999</v>
      </c>
      <c r="F597" s="20">
        <f t="shared" si="30"/>
        <v>9.8690196078431366E-2</v>
      </c>
      <c r="G597" s="6">
        <v>1.3184</v>
      </c>
      <c r="H597" s="21">
        <f t="shared" si="31"/>
        <v>7.485603464686845E-2</v>
      </c>
    </row>
    <row r="598" spans="1:8" x14ac:dyDescent="0.45">
      <c r="A598" s="6">
        <v>1399</v>
      </c>
      <c r="B598" s="6" t="s">
        <v>19</v>
      </c>
      <c r="C598" s="71">
        <f t="shared" si="29"/>
        <v>44128</v>
      </c>
      <c r="D598" s="7">
        <v>44128</v>
      </c>
      <c r="E598" s="6">
        <v>2.5202</v>
      </c>
      <c r="F598" s="20">
        <f t="shared" si="30"/>
        <v>9.8831372549019608E-2</v>
      </c>
      <c r="G598" s="6">
        <v>1.3207</v>
      </c>
      <c r="H598" s="21">
        <f t="shared" si="31"/>
        <v>7.4832567993503143E-2</v>
      </c>
    </row>
    <row r="599" spans="1:8" x14ac:dyDescent="0.45">
      <c r="A599" s="6">
        <v>1399</v>
      </c>
      <c r="B599" s="6" t="s">
        <v>19</v>
      </c>
      <c r="C599" s="71">
        <f t="shared" si="29"/>
        <v>44127</v>
      </c>
      <c r="D599" s="7">
        <v>44127</v>
      </c>
      <c r="E599" s="6">
        <v>2.528</v>
      </c>
      <c r="F599" s="20">
        <f t="shared" si="30"/>
        <v>9.9137254901960792E-2</v>
      </c>
      <c r="G599" s="6">
        <v>1.3121</v>
      </c>
      <c r="H599" s="21">
        <f t="shared" si="31"/>
        <v>7.5556173235241816E-2</v>
      </c>
    </row>
    <row r="600" spans="1:8" x14ac:dyDescent="0.45">
      <c r="A600" s="6">
        <v>1399</v>
      </c>
      <c r="B600" s="12" t="s">
        <v>19</v>
      </c>
      <c r="C600" s="71">
        <f t="shared" ref="C600:C663" si="32">D600</f>
        <v>44126</v>
      </c>
      <c r="D600" s="7">
        <v>44126</v>
      </c>
      <c r="E600" s="6">
        <v>2.5339999999999998</v>
      </c>
      <c r="F600" s="20">
        <f t="shared" si="30"/>
        <v>9.9372549019607834E-2</v>
      </c>
      <c r="G600" s="6">
        <v>1.3132999999999999</v>
      </c>
      <c r="H600" s="21">
        <f t="shared" si="31"/>
        <v>7.5666297890510811E-2</v>
      </c>
    </row>
    <row r="601" spans="1:8" x14ac:dyDescent="0.45">
      <c r="A601" s="6">
        <v>1399</v>
      </c>
      <c r="B601" s="6" t="s">
        <v>20</v>
      </c>
      <c r="C601" s="71">
        <f t="shared" si="32"/>
        <v>44125</v>
      </c>
      <c r="D601" s="7">
        <v>44125</v>
      </c>
      <c r="E601" s="6">
        <v>2.5150999999999999</v>
      </c>
      <c r="F601" s="20">
        <f t="shared" si="30"/>
        <v>9.8631372549019602E-2</v>
      </c>
      <c r="G601" s="6">
        <v>1.3145</v>
      </c>
      <c r="H601" s="21">
        <f t="shared" si="31"/>
        <v>7.5033375845583575E-2</v>
      </c>
    </row>
    <row r="602" spans="1:8" x14ac:dyDescent="0.45">
      <c r="A602" s="6">
        <v>1399</v>
      </c>
      <c r="B602" s="6" t="s">
        <v>20</v>
      </c>
      <c r="C602" s="71">
        <f t="shared" si="32"/>
        <v>44124</v>
      </c>
      <c r="D602" s="7">
        <v>44124</v>
      </c>
      <c r="E602" s="6">
        <v>2.4870000000000001</v>
      </c>
      <c r="F602" s="20">
        <f t="shared" si="30"/>
        <v>9.7529411764705892E-2</v>
      </c>
      <c r="G602" s="6">
        <v>1.3124</v>
      </c>
      <c r="H602" s="21">
        <f t="shared" si="31"/>
        <v>7.4313785251985592E-2</v>
      </c>
    </row>
    <row r="603" spans="1:8" x14ac:dyDescent="0.45">
      <c r="A603" s="6">
        <v>1399</v>
      </c>
      <c r="B603" s="6" t="s">
        <v>20</v>
      </c>
      <c r="C603" s="71">
        <f t="shared" si="32"/>
        <v>44123</v>
      </c>
      <c r="D603" s="7">
        <v>44123</v>
      </c>
      <c r="E603" s="6">
        <v>2.3956</v>
      </c>
      <c r="F603" s="20">
        <f t="shared" si="30"/>
        <v>9.3945098039215691E-2</v>
      </c>
      <c r="G603" s="6">
        <v>1.3191999999999999</v>
      </c>
      <c r="H603" s="21">
        <f t="shared" si="31"/>
        <v>7.1213688628877878E-2</v>
      </c>
    </row>
    <row r="604" spans="1:8" x14ac:dyDescent="0.45">
      <c r="A604" s="6">
        <v>1399</v>
      </c>
      <c r="B604" s="6" t="s">
        <v>20</v>
      </c>
      <c r="C604" s="71">
        <f t="shared" si="32"/>
        <v>44122</v>
      </c>
      <c r="D604" s="7">
        <v>44122</v>
      </c>
      <c r="E604" s="6">
        <v>2.3302</v>
      </c>
      <c r="F604" s="20">
        <f t="shared" si="30"/>
        <v>9.138039215686275E-2</v>
      </c>
      <c r="G604" s="6">
        <v>1.3187</v>
      </c>
      <c r="H604" s="21">
        <f t="shared" si="31"/>
        <v>6.929581569489858E-2</v>
      </c>
    </row>
    <row r="605" spans="1:8" x14ac:dyDescent="0.45">
      <c r="A605" s="6">
        <v>1399</v>
      </c>
      <c r="B605" s="6" t="s">
        <v>20</v>
      </c>
      <c r="C605" s="71">
        <f t="shared" si="32"/>
        <v>44121</v>
      </c>
      <c r="D605" s="7">
        <v>44121</v>
      </c>
      <c r="E605" s="6">
        <v>2.3231000000000002</v>
      </c>
      <c r="F605" s="20">
        <f t="shared" si="30"/>
        <v>9.1101960784313735E-2</v>
      </c>
      <c r="G605" s="6">
        <v>1.3187</v>
      </c>
      <c r="H605" s="21">
        <f t="shared" si="31"/>
        <v>6.9084674895210238E-2</v>
      </c>
    </row>
    <row r="606" spans="1:8" x14ac:dyDescent="0.45">
      <c r="A606" s="6">
        <v>1399</v>
      </c>
      <c r="B606" s="6" t="s">
        <v>20</v>
      </c>
      <c r="C606" s="71">
        <f t="shared" si="32"/>
        <v>44120</v>
      </c>
      <c r="D606" s="7">
        <v>44120</v>
      </c>
      <c r="E606" s="6">
        <v>2.3248000000000002</v>
      </c>
      <c r="F606" s="20">
        <f t="shared" si="30"/>
        <v>9.1168627450980394E-2</v>
      </c>
      <c r="G606" s="6">
        <v>1.3187</v>
      </c>
      <c r="H606" s="21">
        <f t="shared" si="31"/>
        <v>6.9135229734572229E-2</v>
      </c>
    </row>
    <row r="607" spans="1:8" x14ac:dyDescent="0.45">
      <c r="A607" s="6">
        <v>1399</v>
      </c>
      <c r="B607" s="6" t="s">
        <v>20</v>
      </c>
      <c r="C607" s="71">
        <f t="shared" si="32"/>
        <v>44119</v>
      </c>
      <c r="D607" s="7">
        <v>44119</v>
      </c>
      <c r="E607" s="6">
        <v>2.3195999999999999</v>
      </c>
      <c r="F607" s="20">
        <f t="shared" si="30"/>
        <v>9.0964705882352934E-2</v>
      </c>
      <c r="G607" s="6">
        <v>1.3219000000000001</v>
      </c>
      <c r="H607" s="21">
        <f t="shared" si="31"/>
        <v>6.8813606083934428E-2</v>
      </c>
    </row>
    <row r="608" spans="1:8" x14ac:dyDescent="0.45">
      <c r="A608" s="6">
        <v>1399</v>
      </c>
      <c r="B608" s="6" t="s">
        <v>20</v>
      </c>
      <c r="C608" s="71">
        <f t="shared" si="32"/>
        <v>44118</v>
      </c>
      <c r="D608" s="7">
        <v>44118</v>
      </c>
      <c r="E608" s="6">
        <v>2.2132999999999998</v>
      </c>
      <c r="F608" s="20">
        <f t="shared" si="30"/>
        <v>8.6796078431372548E-2</v>
      </c>
      <c r="G608" s="6">
        <v>1.3145</v>
      </c>
      <c r="H608" s="21">
        <f t="shared" si="31"/>
        <v>6.602972874201031E-2</v>
      </c>
    </row>
    <row r="609" spans="1:8" x14ac:dyDescent="0.45">
      <c r="A609" s="6">
        <v>1399</v>
      </c>
      <c r="B609" s="6" t="s">
        <v>20</v>
      </c>
      <c r="C609" s="71">
        <f t="shared" si="32"/>
        <v>44117</v>
      </c>
      <c r="D609" s="7">
        <v>44117</v>
      </c>
      <c r="E609" s="6">
        <v>2.1570999999999998</v>
      </c>
      <c r="F609" s="20">
        <f t="shared" si="30"/>
        <v>8.4592156862745085E-2</v>
      </c>
      <c r="G609" s="6">
        <v>1.3137000000000001</v>
      </c>
      <c r="H609" s="21">
        <f t="shared" si="31"/>
        <v>6.4392294178842263E-2</v>
      </c>
    </row>
    <row r="610" spans="1:8" x14ac:dyDescent="0.45">
      <c r="A610" s="6">
        <v>1399</v>
      </c>
      <c r="B610" s="6" t="s">
        <v>20</v>
      </c>
      <c r="C610" s="71">
        <f t="shared" si="32"/>
        <v>44116</v>
      </c>
      <c r="D610" s="7">
        <v>44116</v>
      </c>
      <c r="E610" s="6">
        <v>1.8391999999999999</v>
      </c>
      <c r="F610" s="20">
        <f t="shared" si="30"/>
        <v>7.2125490196078432E-2</v>
      </c>
      <c r="G610" s="6">
        <v>1.3110999999999999</v>
      </c>
      <c r="H610" s="21">
        <f t="shared" si="31"/>
        <v>5.5011433297291155E-2</v>
      </c>
    </row>
    <row r="611" spans="1:8" x14ac:dyDescent="0.45">
      <c r="A611" s="6">
        <v>1399</v>
      </c>
      <c r="B611" s="6" t="s">
        <v>20</v>
      </c>
      <c r="C611" s="71">
        <f t="shared" si="32"/>
        <v>44115</v>
      </c>
      <c r="D611" s="7">
        <v>44115</v>
      </c>
      <c r="E611" s="6">
        <v>1.8028999999999999</v>
      </c>
      <c r="F611" s="20">
        <f t="shared" si="30"/>
        <v>7.0701960784313719E-2</v>
      </c>
      <c r="G611" s="6">
        <v>1.3118000000000001</v>
      </c>
      <c r="H611" s="21">
        <f t="shared" si="31"/>
        <v>5.3896905613899766E-2</v>
      </c>
    </row>
    <row r="612" spans="1:8" x14ac:dyDescent="0.45">
      <c r="A612" s="6">
        <v>1399</v>
      </c>
      <c r="B612" s="6" t="s">
        <v>20</v>
      </c>
      <c r="C612" s="71">
        <f t="shared" si="32"/>
        <v>44114</v>
      </c>
      <c r="D612" s="7">
        <v>44114</v>
      </c>
      <c r="E612" s="6">
        <v>1.7967</v>
      </c>
      <c r="F612" s="20">
        <f t="shared" si="30"/>
        <v>7.0458823529411768E-2</v>
      </c>
      <c r="G612" s="6">
        <v>1.3118000000000001</v>
      </c>
      <c r="H612" s="21">
        <f t="shared" si="31"/>
        <v>5.3711559330242235E-2</v>
      </c>
    </row>
    <row r="613" spans="1:8" x14ac:dyDescent="0.45">
      <c r="A613" s="6">
        <v>1399</v>
      </c>
      <c r="B613" s="6" t="s">
        <v>20</v>
      </c>
      <c r="C613" s="71">
        <f t="shared" si="32"/>
        <v>44113</v>
      </c>
      <c r="D613" s="7">
        <v>44113</v>
      </c>
      <c r="E613" s="6">
        <v>1.8188</v>
      </c>
      <c r="F613" s="20">
        <f t="shared" si="30"/>
        <v>7.1325490196078437E-2</v>
      </c>
      <c r="G613" s="6">
        <v>1.3118000000000001</v>
      </c>
      <c r="H613" s="21">
        <f t="shared" si="31"/>
        <v>5.4372229147795728E-2</v>
      </c>
    </row>
    <row r="614" spans="1:8" x14ac:dyDescent="0.45">
      <c r="A614" s="6">
        <v>1399</v>
      </c>
      <c r="B614" s="6" t="s">
        <v>20</v>
      </c>
      <c r="C614" s="71">
        <f t="shared" si="32"/>
        <v>44112</v>
      </c>
      <c r="D614" s="7">
        <v>44112</v>
      </c>
      <c r="E614" s="6">
        <v>1.8516999999999999</v>
      </c>
      <c r="F614" s="20">
        <f t="shared" si="30"/>
        <v>7.2615686274509803E-2</v>
      </c>
      <c r="G614" s="6">
        <v>1.3193999999999999</v>
      </c>
      <c r="H614" s="21">
        <f t="shared" si="31"/>
        <v>5.5036900314165381E-2</v>
      </c>
    </row>
    <row r="615" spans="1:8" x14ac:dyDescent="0.45">
      <c r="A615" s="6">
        <v>1399</v>
      </c>
      <c r="B615" s="6" t="s">
        <v>20</v>
      </c>
      <c r="C615" s="71">
        <f t="shared" si="32"/>
        <v>44111</v>
      </c>
      <c r="D615" s="7">
        <v>44111</v>
      </c>
      <c r="E615" s="6">
        <v>1.8712</v>
      </c>
      <c r="F615" s="20">
        <f t="shared" si="30"/>
        <v>7.3380392156862748E-2</v>
      </c>
      <c r="G615" s="6">
        <v>1.3252999999999999</v>
      </c>
      <c r="H615" s="21">
        <f t="shared" si="31"/>
        <v>5.5368891690079795E-2</v>
      </c>
    </row>
    <row r="616" spans="1:8" x14ac:dyDescent="0.45">
      <c r="A616" s="6">
        <v>1399</v>
      </c>
      <c r="B616" s="6" t="s">
        <v>20</v>
      </c>
      <c r="C616" s="71">
        <f t="shared" si="32"/>
        <v>44110</v>
      </c>
      <c r="D616" s="7">
        <v>44110</v>
      </c>
      <c r="E616" s="6">
        <v>1.8408</v>
      </c>
      <c r="F616" s="20">
        <f t="shared" si="30"/>
        <v>7.218823529411765E-2</v>
      </c>
      <c r="G616" s="6">
        <v>1.3307</v>
      </c>
      <c r="H616" s="21">
        <f t="shared" si="31"/>
        <v>5.4248316896458745E-2</v>
      </c>
    </row>
    <row r="617" spans="1:8" x14ac:dyDescent="0.45">
      <c r="A617" s="6">
        <v>1399</v>
      </c>
      <c r="B617" s="6" t="s">
        <v>20</v>
      </c>
      <c r="C617" s="71">
        <f t="shared" si="32"/>
        <v>44109</v>
      </c>
      <c r="D617" s="7">
        <v>44109</v>
      </c>
      <c r="E617" s="6">
        <v>1.7499</v>
      </c>
      <c r="F617" s="20">
        <f t="shared" ref="F617:F661" si="33">E617/25.5</f>
        <v>6.8623529411764708E-2</v>
      </c>
      <c r="G617" s="6">
        <v>1.3265</v>
      </c>
      <c r="H617" s="21">
        <f t="shared" ref="H617:H660" si="34">F617/G617</f>
        <v>5.1732777543735176E-2</v>
      </c>
    </row>
    <row r="618" spans="1:8" x14ac:dyDescent="0.45">
      <c r="A618" s="6">
        <v>1399</v>
      </c>
      <c r="B618" s="6" t="s">
        <v>20</v>
      </c>
      <c r="C618" s="71">
        <f t="shared" si="32"/>
        <v>44108</v>
      </c>
      <c r="D618" s="7">
        <v>44108</v>
      </c>
      <c r="E618" s="6">
        <v>1.6553</v>
      </c>
      <c r="F618" s="20">
        <f t="shared" si="33"/>
        <v>6.4913725490196084E-2</v>
      </c>
      <c r="G618" s="6">
        <v>1.3292999999999999</v>
      </c>
      <c r="H618" s="21">
        <f t="shared" si="34"/>
        <v>4.8833013984951545E-2</v>
      </c>
    </row>
    <row r="619" spans="1:8" x14ac:dyDescent="0.45">
      <c r="A619" s="6">
        <v>1399</v>
      </c>
      <c r="B619" s="6" t="s">
        <v>20</v>
      </c>
      <c r="C619" s="71">
        <f t="shared" si="32"/>
        <v>44107</v>
      </c>
      <c r="D619" s="7">
        <v>44107</v>
      </c>
      <c r="E619" s="6">
        <v>1.6688000000000001</v>
      </c>
      <c r="F619" s="20">
        <f t="shared" si="33"/>
        <v>6.5443137254901959E-2</v>
      </c>
      <c r="G619" s="6">
        <v>1.3307</v>
      </c>
      <c r="H619" s="21">
        <f t="shared" si="34"/>
        <v>4.9179482418953903E-2</v>
      </c>
    </row>
    <row r="620" spans="1:8" x14ac:dyDescent="0.45">
      <c r="A620" s="6">
        <v>1399</v>
      </c>
      <c r="B620" s="6" t="s">
        <v>20</v>
      </c>
      <c r="C620" s="71">
        <f t="shared" si="32"/>
        <v>44106</v>
      </c>
      <c r="D620" s="7">
        <v>44106</v>
      </c>
      <c r="E620" s="6">
        <v>1.7051000000000001</v>
      </c>
      <c r="F620" s="20">
        <f t="shared" si="33"/>
        <v>6.6866666666666671E-2</v>
      </c>
      <c r="G620" s="6">
        <v>1.3307</v>
      </c>
      <c r="H620" s="21">
        <f t="shared" si="34"/>
        <v>5.0249242253450566E-2</v>
      </c>
    </row>
    <row r="621" spans="1:8" x14ac:dyDescent="0.45">
      <c r="A621" s="6">
        <v>1399</v>
      </c>
      <c r="B621" s="6" t="s">
        <v>20</v>
      </c>
      <c r="C621" s="71">
        <f t="shared" si="32"/>
        <v>44105</v>
      </c>
      <c r="D621" s="7">
        <v>44105</v>
      </c>
      <c r="E621" s="6">
        <v>1.8676999999999999</v>
      </c>
      <c r="F621" s="20">
        <f t="shared" si="33"/>
        <v>7.324313725490196E-2</v>
      </c>
      <c r="G621" s="6">
        <v>1.3287</v>
      </c>
      <c r="H621" s="21">
        <f t="shared" si="34"/>
        <v>5.5123908523294921E-2</v>
      </c>
    </row>
    <row r="622" spans="1:8" x14ac:dyDescent="0.45">
      <c r="A622" s="6">
        <v>1399</v>
      </c>
      <c r="B622" s="6" t="s">
        <v>20</v>
      </c>
      <c r="C622" s="71">
        <f t="shared" si="32"/>
        <v>44104</v>
      </c>
      <c r="D622" s="7">
        <v>44104</v>
      </c>
      <c r="E622" s="6">
        <v>1.9931000000000001</v>
      </c>
      <c r="F622" s="20">
        <f t="shared" si="33"/>
        <v>7.8160784313725487E-2</v>
      </c>
      <c r="G622" s="6">
        <v>1.3319000000000001</v>
      </c>
      <c r="H622" s="21">
        <f t="shared" si="34"/>
        <v>5.8683673183966875E-2</v>
      </c>
    </row>
    <row r="623" spans="1:8" x14ac:dyDescent="0.45">
      <c r="A623" s="6">
        <v>1399</v>
      </c>
      <c r="B623" s="6" t="s">
        <v>20</v>
      </c>
      <c r="C623" s="71">
        <f t="shared" si="32"/>
        <v>44103</v>
      </c>
      <c r="D623" s="7">
        <v>44103</v>
      </c>
      <c r="E623" s="6">
        <v>1.8842000000000001</v>
      </c>
      <c r="F623" s="20">
        <f t="shared" si="33"/>
        <v>7.3890196078431378E-2</v>
      </c>
      <c r="G623" s="6">
        <v>1.3387</v>
      </c>
      <c r="H623" s="21">
        <f t="shared" si="34"/>
        <v>5.5195485230769684E-2</v>
      </c>
    </row>
    <row r="624" spans="1:8" x14ac:dyDescent="0.45">
      <c r="A624" s="6">
        <v>1399</v>
      </c>
      <c r="B624" s="6" t="s">
        <v>20</v>
      </c>
      <c r="C624" s="71">
        <f t="shared" si="32"/>
        <v>44102</v>
      </c>
      <c r="D624" s="7">
        <v>44102</v>
      </c>
      <c r="E624" s="6">
        <v>2.0718000000000001</v>
      </c>
      <c r="F624" s="20">
        <f t="shared" si="33"/>
        <v>8.1247058823529408E-2</v>
      </c>
      <c r="G624" s="6">
        <v>1.3371999999999999</v>
      </c>
      <c r="H624" s="21">
        <f t="shared" si="34"/>
        <v>6.07590927486759E-2</v>
      </c>
    </row>
    <row r="625" spans="1:8" x14ac:dyDescent="0.45">
      <c r="A625" s="6">
        <v>1399</v>
      </c>
      <c r="B625" s="6" t="s">
        <v>20</v>
      </c>
      <c r="C625" s="71">
        <f t="shared" si="32"/>
        <v>44101</v>
      </c>
      <c r="D625" s="7">
        <v>44101</v>
      </c>
      <c r="E625" s="6">
        <v>2.1116999999999999</v>
      </c>
      <c r="F625" s="20">
        <f t="shared" si="33"/>
        <v>8.2811764705882349E-2</v>
      </c>
      <c r="G625" s="6">
        <v>1.3384</v>
      </c>
      <c r="H625" s="21">
        <f t="shared" si="34"/>
        <v>6.1873703456277906E-2</v>
      </c>
    </row>
    <row r="626" spans="1:8" x14ac:dyDescent="0.45">
      <c r="A626" s="6">
        <v>1399</v>
      </c>
      <c r="B626" s="6" t="s">
        <v>20</v>
      </c>
      <c r="C626" s="71">
        <f t="shared" si="32"/>
        <v>44100</v>
      </c>
      <c r="D626" s="7">
        <v>44100</v>
      </c>
      <c r="E626" s="6">
        <v>2.1145999999999998</v>
      </c>
      <c r="F626" s="20">
        <f t="shared" si="33"/>
        <v>8.2925490196078422E-2</v>
      </c>
      <c r="G626" s="6">
        <v>1.3384</v>
      </c>
      <c r="H626" s="21">
        <f t="shared" si="34"/>
        <v>6.1958674683262417E-2</v>
      </c>
    </row>
    <row r="627" spans="1:8" x14ac:dyDescent="0.45">
      <c r="A627" s="6">
        <v>1399</v>
      </c>
      <c r="B627" s="6" t="s">
        <v>20</v>
      </c>
      <c r="C627" s="71">
        <f t="shared" si="32"/>
        <v>44099</v>
      </c>
      <c r="D627" s="7">
        <v>44099</v>
      </c>
      <c r="E627" s="6">
        <v>2.1326999999999998</v>
      </c>
      <c r="F627" s="20">
        <f t="shared" si="33"/>
        <v>8.3635294117647058E-2</v>
      </c>
      <c r="G627" s="6">
        <v>1.3384</v>
      </c>
      <c r="H627" s="21">
        <f t="shared" si="34"/>
        <v>6.2489012341338204E-2</v>
      </c>
    </row>
    <row r="628" spans="1:8" x14ac:dyDescent="0.45">
      <c r="A628" s="6">
        <v>1399</v>
      </c>
      <c r="B628" s="6" t="s">
        <v>20</v>
      </c>
      <c r="C628" s="71">
        <f t="shared" si="32"/>
        <v>44098</v>
      </c>
      <c r="D628" s="7">
        <v>44098</v>
      </c>
      <c r="E628" s="6">
        <v>2.2153999999999998</v>
      </c>
      <c r="F628" s="20">
        <f t="shared" si="33"/>
        <v>8.6878431372549011E-2</v>
      </c>
      <c r="G628" s="6">
        <v>1.3362000000000001</v>
      </c>
      <c r="H628" s="21">
        <f t="shared" si="34"/>
        <v>6.5019032609301752E-2</v>
      </c>
    </row>
    <row r="629" spans="1:8" x14ac:dyDescent="0.45">
      <c r="A629" s="6">
        <v>1399</v>
      </c>
      <c r="B629" s="6" t="s">
        <v>20</v>
      </c>
      <c r="C629" s="71">
        <f t="shared" si="32"/>
        <v>44097</v>
      </c>
      <c r="D629" s="7">
        <v>44097</v>
      </c>
      <c r="E629" s="6">
        <v>2.1705000000000001</v>
      </c>
      <c r="F629" s="20">
        <f t="shared" si="33"/>
        <v>8.5117647058823534E-2</v>
      </c>
      <c r="G629" s="6">
        <v>1.3385</v>
      </c>
      <c r="H629" s="21">
        <f t="shared" si="34"/>
        <v>6.3591817003230133E-2</v>
      </c>
    </row>
    <row r="630" spans="1:8" x14ac:dyDescent="0.45">
      <c r="A630" s="6">
        <v>1399</v>
      </c>
      <c r="B630" s="6" t="s">
        <v>20</v>
      </c>
      <c r="C630" s="71">
        <f t="shared" si="32"/>
        <v>44096</v>
      </c>
      <c r="D630" s="7">
        <v>44096</v>
      </c>
      <c r="E630" s="6">
        <v>2.0798000000000001</v>
      </c>
      <c r="F630" s="20">
        <f t="shared" si="33"/>
        <v>8.1560784313725487E-2</v>
      </c>
      <c r="G630" s="6">
        <v>1.3301000000000001</v>
      </c>
      <c r="H630" s="21">
        <f t="shared" si="34"/>
        <v>6.1319287507499799E-2</v>
      </c>
    </row>
    <row r="631" spans="1:8" x14ac:dyDescent="0.45">
      <c r="A631" s="6">
        <v>1399</v>
      </c>
      <c r="B631" s="12" t="s">
        <v>21</v>
      </c>
      <c r="C631" s="71">
        <f t="shared" si="32"/>
        <v>44095</v>
      </c>
      <c r="D631" s="7">
        <v>44095</v>
      </c>
      <c r="E631" s="6">
        <v>2.0745</v>
      </c>
      <c r="F631" s="20">
        <f t="shared" si="33"/>
        <v>8.1352941176470586E-2</v>
      </c>
      <c r="G631" s="6">
        <v>1.3306</v>
      </c>
      <c r="H631" s="21">
        <f t="shared" si="34"/>
        <v>6.1140042970442343E-2</v>
      </c>
    </row>
    <row r="632" spans="1:8" x14ac:dyDescent="0.45">
      <c r="A632" s="6">
        <v>1399</v>
      </c>
      <c r="B632" s="12" t="s">
        <v>21</v>
      </c>
      <c r="C632" s="71">
        <f t="shared" si="32"/>
        <v>44094</v>
      </c>
      <c r="D632" s="7">
        <v>44094</v>
      </c>
      <c r="E632" s="6">
        <v>2.0731000000000002</v>
      </c>
      <c r="F632" s="20">
        <f t="shared" si="33"/>
        <v>8.1298039215686277E-2</v>
      </c>
      <c r="G632" s="6">
        <v>1.3204</v>
      </c>
      <c r="H632" s="21">
        <f t="shared" si="34"/>
        <v>6.157076584041675E-2</v>
      </c>
    </row>
    <row r="633" spans="1:8" x14ac:dyDescent="0.45">
      <c r="A633" s="6">
        <v>1399</v>
      </c>
      <c r="B633" s="12" t="s">
        <v>21</v>
      </c>
      <c r="C633" s="71">
        <f t="shared" si="32"/>
        <v>44093</v>
      </c>
      <c r="D633" s="7">
        <v>44093</v>
      </c>
      <c r="E633" s="6">
        <v>2.0838000000000001</v>
      </c>
      <c r="F633" s="20">
        <f t="shared" si="33"/>
        <v>8.1717647058823534E-2</v>
      </c>
      <c r="G633" s="6">
        <v>1.3204</v>
      </c>
      <c r="H633" s="21">
        <f t="shared" si="34"/>
        <v>6.1888554270541907E-2</v>
      </c>
    </row>
    <row r="634" spans="1:8" x14ac:dyDescent="0.45">
      <c r="A634" s="6">
        <v>1399</v>
      </c>
      <c r="B634" s="12" t="s">
        <v>21</v>
      </c>
      <c r="C634" s="71">
        <f t="shared" si="32"/>
        <v>44092</v>
      </c>
      <c r="D634" s="7">
        <v>44092</v>
      </c>
      <c r="E634" s="6">
        <v>2.0943999999999998</v>
      </c>
      <c r="F634" s="20">
        <f t="shared" si="33"/>
        <v>8.2133333333333322E-2</v>
      </c>
      <c r="G634" s="6">
        <v>1.3204</v>
      </c>
      <c r="H634" s="21">
        <f t="shared" si="34"/>
        <v>6.2203372715338774E-2</v>
      </c>
    </row>
    <row r="635" spans="1:8" x14ac:dyDescent="0.45">
      <c r="A635" s="6">
        <v>1399</v>
      </c>
      <c r="B635" s="12" t="s">
        <v>21</v>
      </c>
      <c r="C635" s="71">
        <f t="shared" si="32"/>
        <v>44091</v>
      </c>
      <c r="D635" s="7">
        <v>44091</v>
      </c>
      <c r="E635" s="6">
        <v>2.1612</v>
      </c>
      <c r="F635" s="20">
        <f t="shared" si="33"/>
        <v>8.4752941176470586E-2</v>
      </c>
      <c r="G635" s="6">
        <v>1.3164</v>
      </c>
      <c r="H635" s="21">
        <f t="shared" si="34"/>
        <v>6.438236187820616E-2</v>
      </c>
    </row>
    <row r="636" spans="1:8" x14ac:dyDescent="0.45">
      <c r="A636" s="6">
        <v>1399</v>
      </c>
      <c r="B636" s="12" t="s">
        <v>21</v>
      </c>
      <c r="C636" s="71">
        <f t="shared" si="32"/>
        <v>44090</v>
      </c>
      <c r="D636" s="7">
        <v>44090</v>
      </c>
      <c r="E636" s="6">
        <v>2.2677999999999998</v>
      </c>
      <c r="F636" s="20">
        <f t="shared" si="33"/>
        <v>8.8933333333333323E-2</v>
      </c>
      <c r="G636" s="6">
        <v>1.3176000000000001</v>
      </c>
      <c r="H636" s="21">
        <f t="shared" si="34"/>
        <v>6.7496458206840707E-2</v>
      </c>
    </row>
    <row r="637" spans="1:8" x14ac:dyDescent="0.45">
      <c r="A637" s="6">
        <v>1399</v>
      </c>
      <c r="B637" s="12" t="s">
        <v>21</v>
      </c>
      <c r="C637" s="71">
        <f t="shared" si="32"/>
        <v>44089</v>
      </c>
      <c r="D637" s="7">
        <v>44089</v>
      </c>
      <c r="E637" s="6">
        <v>2.2869000000000002</v>
      </c>
      <c r="F637" s="20">
        <f t="shared" si="33"/>
        <v>8.9682352941176477E-2</v>
      </c>
      <c r="G637" s="6">
        <v>1.3181</v>
      </c>
      <c r="H637" s="21">
        <f t="shared" si="34"/>
        <v>6.8039111555402834E-2</v>
      </c>
    </row>
    <row r="638" spans="1:8" x14ac:dyDescent="0.45">
      <c r="A638" s="6">
        <v>1399</v>
      </c>
      <c r="B638" s="12" t="s">
        <v>21</v>
      </c>
      <c r="C638" s="71">
        <f t="shared" si="32"/>
        <v>44088</v>
      </c>
      <c r="D638" s="7">
        <v>44088</v>
      </c>
      <c r="E638" s="6">
        <v>2.2863000000000002</v>
      </c>
      <c r="F638" s="20">
        <f t="shared" si="33"/>
        <v>8.9658823529411777E-2</v>
      </c>
      <c r="G638" s="6">
        <v>1.3173999999999999</v>
      </c>
      <c r="H638" s="21">
        <f t="shared" si="34"/>
        <v>6.8057403620321685E-2</v>
      </c>
    </row>
    <row r="639" spans="1:8" x14ac:dyDescent="0.45">
      <c r="A639" s="6">
        <v>1399</v>
      </c>
      <c r="B639" s="12" t="s">
        <v>21</v>
      </c>
      <c r="C639" s="71">
        <f t="shared" si="32"/>
        <v>44087</v>
      </c>
      <c r="D639" s="7">
        <v>44087</v>
      </c>
      <c r="E639" s="6">
        <v>2.2284999999999999</v>
      </c>
      <c r="F639" s="20">
        <f t="shared" si="33"/>
        <v>8.7392156862745096E-2</v>
      </c>
      <c r="G639" s="6">
        <v>1.3173999999999999</v>
      </c>
      <c r="H639" s="21">
        <f t="shared" si="34"/>
        <v>6.633684291995226E-2</v>
      </c>
    </row>
    <row r="640" spans="1:8" x14ac:dyDescent="0.45">
      <c r="A640" s="6">
        <v>1399</v>
      </c>
      <c r="B640" s="12" t="s">
        <v>21</v>
      </c>
      <c r="C640" s="71">
        <f t="shared" si="32"/>
        <v>44086</v>
      </c>
      <c r="D640" s="7">
        <v>44086</v>
      </c>
      <c r="E640" s="6">
        <v>2.2214999999999998</v>
      </c>
      <c r="F640" s="20">
        <f t="shared" si="33"/>
        <v>8.7117647058823522E-2</v>
      </c>
      <c r="G640" s="6">
        <v>1.3173999999999999</v>
      </c>
      <c r="H640" s="21">
        <f t="shared" si="34"/>
        <v>6.6128470516793325E-2</v>
      </c>
    </row>
    <row r="641" spans="1:8" x14ac:dyDescent="0.45">
      <c r="A641" s="6">
        <v>1399</v>
      </c>
      <c r="B641" s="12" t="s">
        <v>21</v>
      </c>
      <c r="C641" s="71">
        <f t="shared" si="32"/>
        <v>44085</v>
      </c>
      <c r="D641" s="7">
        <v>44085</v>
      </c>
      <c r="E641" s="6">
        <v>2.1846000000000001</v>
      </c>
      <c r="F641" s="20">
        <f t="shared" si="33"/>
        <v>8.5670588235294123E-2</v>
      </c>
      <c r="G641" s="6">
        <v>1.3173999999999999</v>
      </c>
      <c r="H641" s="21">
        <f t="shared" si="34"/>
        <v>6.5030050277284146E-2</v>
      </c>
    </row>
    <row r="642" spans="1:8" x14ac:dyDescent="0.45">
      <c r="A642" s="6">
        <v>1399</v>
      </c>
      <c r="B642" s="12" t="s">
        <v>21</v>
      </c>
      <c r="C642" s="71">
        <f t="shared" si="32"/>
        <v>44084</v>
      </c>
      <c r="D642" s="7">
        <v>44084</v>
      </c>
      <c r="E642" s="6">
        <v>2.2321</v>
      </c>
      <c r="F642" s="20">
        <f t="shared" si="33"/>
        <v>8.7533333333333338E-2</v>
      </c>
      <c r="G642" s="6">
        <v>1.319</v>
      </c>
      <c r="H642" s="21">
        <f t="shared" si="34"/>
        <v>6.6363406621177665E-2</v>
      </c>
    </row>
    <row r="643" spans="1:8" x14ac:dyDescent="0.45">
      <c r="A643" s="6">
        <v>1399</v>
      </c>
      <c r="B643" s="12" t="s">
        <v>21</v>
      </c>
      <c r="C643" s="71">
        <f t="shared" si="32"/>
        <v>44083</v>
      </c>
      <c r="D643" s="7">
        <v>44083</v>
      </c>
      <c r="E643" s="6">
        <v>2.2711000000000001</v>
      </c>
      <c r="F643" s="20">
        <f t="shared" si="33"/>
        <v>8.9062745098039214E-2</v>
      </c>
      <c r="G643" s="6">
        <v>1.3141</v>
      </c>
      <c r="H643" s="21">
        <f t="shared" si="34"/>
        <v>6.777470900086692E-2</v>
      </c>
    </row>
    <row r="644" spans="1:8" x14ac:dyDescent="0.45">
      <c r="A644" s="6">
        <v>1399</v>
      </c>
      <c r="B644" s="12" t="s">
        <v>21</v>
      </c>
      <c r="C644" s="71">
        <f t="shared" si="32"/>
        <v>44082</v>
      </c>
      <c r="D644" s="7">
        <v>44082</v>
      </c>
      <c r="E644" s="6">
        <v>2.3210000000000002</v>
      </c>
      <c r="F644" s="20">
        <f t="shared" si="33"/>
        <v>9.1019607843137257E-2</v>
      </c>
      <c r="G644" s="6">
        <v>1.3231999999999999</v>
      </c>
      <c r="H644" s="21">
        <f t="shared" si="34"/>
        <v>6.8787490812528163E-2</v>
      </c>
    </row>
    <row r="645" spans="1:8" x14ac:dyDescent="0.45">
      <c r="A645" s="6">
        <v>1399</v>
      </c>
      <c r="B645" s="12" t="s">
        <v>21</v>
      </c>
      <c r="C645" s="71">
        <f t="shared" si="32"/>
        <v>44081</v>
      </c>
      <c r="D645" s="7">
        <v>44081</v>
      </c>
      <c r="E645" s="6">
        <v>2.3292000000000002</v>
      </c>
      <c r="F645" s="20">
        <f t="shared" si="33"/>
        <v>9.1341176470588245E-2</v>
      </c>
      <c r="G645" s="6">
        <v>1.3096000000000001</v>
      </c>
      <c r="H645" s="21">
        <f t="shared" si="34"/>
        <v>6.9747385820546917E-2</v>
      </c>
    </row>
    <row r="646" spans="1:8" x14ac:dyDescent="0.45">
      <c r="A646" s="6">
        <v>1399</v>
      </c>
      <c r="B646" s="12" t="s">
        <v>21</v>
      </c>
      <c r="C646" s="71">
        <f t="shared" si="32"/>
        <v>44080</v>
      </c>
      <c r="D646" s="7">
        <v>44080</v>
      </c>
      <c r="E646" s="6">
        <v>2.3258000000000001</v>
      </c>
      <c r="F646" s="20">
        <f t="shared" si="33"/>
        <v>9.1207843137254899E-2</v>
      </c>
      <c r="G646" s="6">
        <v>1.3061</v>
      </c>
      <c r="H646" s="21">
        <f t="shared" si="34"/>
        <v>6.9832205142986672E-2</v>
      </c>
    </row>
    <row r="647" spans="1:8" x14ac:dyDescent="0.45">
      <c r="A647" s="6">
        <v>1399</v>
      </c>
      <c r="B647" s="12" t="s">
        <v>21</v>
      </c>
      <c r="C647" s="71">
        <f t="shared" si="32"/>
        <v>44079</v>
      </c>
      <c r="D647" s="7">
        <v>44079</v>
      </c>
      <c r="E647" s="6">
        <v>2.3224</v>
      </c>
      <c r="F647" s="20">
        <f t="shared" si="33"/>
        <v>9.1074509803921566E-2</v>
      </c>
      <c r="G647" s="6">
        <v>1.3061</v>
      </c>
      <c r="H647" s="21">
        <f t="shared" si="34"/>
        <v>6.9730120055065889E-2</v>
      </c>
    </row>
    <row r="648" spans="1:8" x14ac:dyDescent="0.45">
      <c r="A648" s="6">
        <v>1399</v>
      </c>
      <c r="B648" s="12" t="s">
        <v>21</v>
      </c>
      <c r="C648" s="71">
        <f t="shared" si="32"/>
        <v>44078</v>
      </c>
      <c r="D648" s="7">
        <v>44078</v>
      </c>
      <c r="E648" s="6">
        <v>2.3397000000000001</v>
      </c>
      <c r="F648" s="20">
        <f t="shared" si="33"/>
        <v>9.1752941176470593E-2</v>
      </c>
      <c r="G648" s="6">
        <v>1.3061</v>
      </c>
      <c r="H648" s="21">
        <f t="shared" si="34"/>
        <v>7.0249553002427523E-2</v>
      </c>
    </row>
    <row r="649" spans="1:8" x14ac:dyDescent="0.45">
      <c r="A649" s="6">
        <v>1399</v>
      </c>
      <c r="B649" s="12" t="s">
        <v>21</v>
      </c>
      <c r="C649" s="71">
        <f t="shared" si="32"/>
        <v>44077</v>
      </c>
      <c r="D649" s="7">
        <v>44077</v>
      </c>
      <c r="E649" s="6">
        <v>2.4073000000000002</v>
      </c>
      <c r="F649" s="20">
        <f t="shared" si="33"/>
        <v>9.4403921568627466E-2</v>
      </c>
      <c r="G649" s="6">
        <v>1.3126</v>
      </c>
      <c r="H649" s="21">
        <f t="shared" si="34"/>
        <v>7.1921317666179693E-2</v>
      </c>
    </row>
    <row r="650" spans="1:8" x14ac:dyDescent="0.45">
      <c r="A650" s="6">
        <v>1399</v>
      </c>
      <c r="B650" s="12" t="s">
        <v>21</v>
      </c>
      <c r="C650" s="71">
        <f t="shared" si="32"/>
        <v>44076</v>
      </c>
      <c r="D650" s="7">
        <v>44076</v>
      </c>
      <c r="E650" s="6">
        <v>2.3702999999999999</v>
      </c>
      <c r="F650" s="20">
        <f t="shared" si="33"/>
        <v>9.2952941176470585E-2</v>
      </c>
      <c r="G650" s="6">
        <v>1.3042</v>
      </c>
      <c r="H650" s="21">
        <f t="shared" si="34"/>
        <v>7.1271999061854455E-2</v>
      </c>
    </row>
    <row r="651" spans="1:8" x14ac:dyDescent="0.45">
      <c r="A651" s="6">
        <v>1399</v>
      </c>
      <c r="B651" s="12" t="s">
        <v>21</v>
      </c>
      <c r="C651" s="71">
        <f t="shared" si="32"/>
        <v>44075</v>
      </c>
      <c r="D651" s="7">
        <v>44075</v>
      </c>
      <c r="E651" s="6">
        <v>2.3437999999999999</v>
      </c>
      <c r="F651" s="20">
        <f t="shared" si="33"/>
        <v>9.191372549019608E-2</v>
      </c>
      <c r="G651" s="6">
        <v>1.3062</v>
      </c>
      <c r="H651" s="21">
        <f t="shared" si="34"/>
        <v>7.0367268021892568E-2</v>
      </c>
    </row>
    <row r="652" spans="1:8" x14ac:dyDescent="0.45">
      <c r="A652" s="6">
        <v>1399</v>
      </c>
      <c r="B652" s="12" t="s">
        <v>21</v>
      </c>
      <c r="C652" s="71">
        <f t="shared" si="32"/>
        <v>44074</v>
      </c>
      <c r="D652" s="7">
        <v>44074</v>
      </c>
      <c r="E652" s="6">
        <v>2.0867</v>
      </c>
      <c r="F652" s="20">
        <f t="shared" si="33"/>
        <v>8.1831372549019607E-2</v>
      </c>
      <c r="G652" s="6">
        <v>1.3045</v>
      </c>
      <c r="H652" s="21">
        <f t="shared" si="34"/>
        <v>6.2730067113085167E-2</v>
      </c>
    </row>
    <row r="653" spans="1:8" x14ac:dyDescent="0.45">
      <c r="A653" s="6">
        <v>1399</v>
      </c>
      <c r="B653" s="12" t="s">
        <v>21</v>
      </c>
      <c r="C653" s="71">
        <f t="shared" si="32"/>
        <v>44073</v>
      </c>
      <c r="D653" s="7">
        <v>44073</v>
      </c>
      <c r="E653" s="6">
        <v>2.1318000000000001</v>
      </c>
      <c r="F653" s="20">
        <f t="shared" si="33"/>
        <v>8.3600000000000008E-2</v>
      </c>
      <c r="G653" s="6">
        <v>1.3097000000000001</v>
      </c>
      <c r="H653" s="21">
        <f t="shared" si="34"/>
        <v>6.3831411773688632E-2</v>
      </c>
    </row>
    <row r="654" spans="1:8" x14ac:dyDescent="0.45">
      <c r="A654" s="6">
        <v>1399</v>
      </c>
      <c r="B654" s="12" t="s">
        <v>21</v>
      </c>
      <c r="C654" s="71">
        <f t="shared" si="32"/>
        <v>44072</v>
      </c>
      <c r="D654" s="7">
        <v>44072</v>
      </c>
      <c r="E654" s="6">
        <v>2.1324999999999998</v>
      </c>
      <c r="F654" s="20">
        <f t="shared" si="33"/>
        <v>8.3627450980392148E-2</v>
      </c>
      <c r="G654" s="6">
        <v>1.3097000000000001</v>
      </c>
      <c r="H654" s="21">
        <f t="shared" si="34"/>
        <v>6.3852371520494874E-2</v>
      </c>
    </row>
    <row r="655" spans="1:8" x14ac:dyDescent="0.45">
      <c r="A655" s="6">
        <v>1399</v>
      </c>
      <c r="B655" s="12" t="s">
        <v>21</v>
      </c>
      <c r="C655" s="71">
        <f t="shared" si="32"/>
        <v>44071</v>
      </c>
      <c r="D655" s="7">
        <v>44071</v>
      </c>
      <c r="E655" s="6">
        <v>2.141</v>
      </c>
      <c r="F655" s="20">
        <f t="shared" si="33"/>
        <v>8.3960784313725487E-2</v>
      </c>
      <c r="G655" s="6">
        <v>1.3097000000000001</v>
      </c>
      <c r="H655" s="21">
        <f t="shared" si="34"/>
        <v>6.4106882731713735E-2</v>
      </c>
    </row>
    <row r="656" spans="1:8" x14ac:dyDescent="0.45">
      <c r="A656" s="6">
        <v>1399</v>
      </c>
      <c r="B656" s="12" t="s">
        <v>21</v>
      </c>
      <c r="C656" s="71">
        <f t="shared" si="32"/>
        <v>44070</v>
      </c>
      <c r="D656" s="7">
        <v>44070</v>
      </c>
      <c r="E656" s="6">
        <v>2.1463000000000001</v>
      </c>
      <c r="F656" s="20">
        <f t="shared" si="33"/>
        <v>8.4168627450980402E-2</v>
      </c>
      <c r="G656" s="6">
        <v>1.3123</v>
      </c>
      <c r="H656" s="21">
        <f t="shared" si="34"/>
        <v>6.413825150573832E-2</v>
      </c>
    </row>
    <row r="657" spans="1:8" x14ac:dyDescent="0.45">
      <c r="A657" s="6">
        <v>1399</v>
      </c>
      <c r="B657" s="12" t="s">
        <v>21</v>
      </c>
      <c r="C657" s="71">
        <f t="shared" si="32"/>
        <v>44069</v>
      </c>
      <c r="D657" s="7">
        <v>44069</v>
      </c>
      <c r="E657" s="6">
        <v>2.1282000000000001</v>
      </c>
      <c r="F657" s="20">
        <f t="shared" si="33"/>
        <v>8.3458823529411766E-2</v>
      </c>
      <c r="G657" s="6">
        <v>1.3139000000000001</v>
      </c>
      <c r="H657" s="21">
        <f t="shared" si="34"/>
        <v>6.3519920488173953E-2</v>
      </c>
    </row>
    <row r="658" spans="1:8" x14ac:dyDescent="0.45">
      <c r="A658" s="6">
        <v>1399</v>
      </c>
      <c r="B658" s="12" t="s">
        <v>21</v>
      </c>
      <c r="C658" s="71">
        <f t="shared" si="32"/>
        <v>44068</v>
      </c>
      <c r="D658" s="7">
        <v>44068</v>
      </c>
      <c r="E658" s="6">
        <v>2.1179000000000001</v>
      </c>
      <c r="F658" s="20">
        <f t="shared" si="33"/>
        <v>8.3054901960784314E-2</v>
      </c>
      <c r="G658" s="6">
        <v>1.3168</v>
      </c>
      <c r="H658" s="21">
        <f t="shared" si="34"/>
        <v>6.3073285207156979E-2</v>
      </c>
    </row>
    <row r="659" spans="1:8" x14ac:dyDescent="0.45">
      <c r="A659" s="6">
        <v>1399</v>
      </c>
      <c r="B659" s="12" t="s">
        <v>21</v>
      </c>
      <c r="C659" s="71">
        <f t="shared" si="32"/>
        <v>44067</v>
      </c>
      <c r="D659" s="7">
        <v>44067</v>
      </c>
      <c r="E659" s="6">
        <v>2.1097999999999999</v>
      </c>
      <c r="F659" s="20">
        <f t="shared" si="33"/>
        <v>8.273725490196078E-2</v>
      </c>
      <c r="G659" s="6">
        <v>1.3216000000000001</v>
      </c>
      <c r="H659" s="21">
        <f t="shared" si="34"/>
        <v>6.2603855101362571E-2</v>
      </c>
    </row>
    <row r="660" spans="1:8" x14ac:dyDescent="0.45">
      <c r="A660" s="6">
        <v>1399</v>
      </c>
      <c r="B660" s="12" t="s">
        <v>21</v>
      </c>
      <c r="C660" s="71">
        <f t="shared" si="32"/>
        <v>44066</v>
      </c>
      <c r="D660" s="7">
        <v>44066</v>
      </c>
      <c r="E660" s="6">
        <v>2.0752999999999999</v>
      </c>
      <c r="F660" s="20">
        <f t="shared" si="33"/>
        <v>8.1384313725490195E-2</v>
      </c>
      <c r="G660" s="6">
        <v>1.3174999999999999</v>
      </c>
      <c r="H660" s="21">
        <f t="shared" si="34"/>
        <v>6.1771775123711729E-2</v>
      </c>
    </row>
    <row r="661" spans="1:8" x14ac:dyDescent="0.45">
      <c r="A661" s="6">
        <v>1399</v>
      </c>
      <c r="B661" s="12" t="s">
        <v>21</v>
      </c>
      <c r="C661" s="71">
        <f t="shared" si="32"/>
        <v>44065</v>
      </c>
      <c r="D661" s="7">
        <v>44065</v>
      </c>
      <c r="E661" s="6">
        <v>2.0718999999999999</v>
      </c>
      <c r="F661" s="20">
        <f t="shared" si="33"/>
        <v>8.1250980392156863E-2</v>
      </c>
      <c r="G661" s="6">
        <v>1.3174999999999999</v>
      </c>
      <c r="H661" s="21">
        <f>F661/G661</f>
        <v>6.1670573352680738E-2</v>
      </c>
    </row>
    <row r="662" spans="1:8" x14ac:dyDescent="0.45">
      <c r="A662" s="6">
        <v>1399</v>
      </c>
      <c r="B662" s="6" t="s">
        <v>22</v>
      </c>
      <c r="C662" s="71">
        <f t="shared" si="32"/>
        <v>44064</v>
      </c>
      <c r="D662" s="7">
        <v>44064</v>
      </c>
      <c r="E662" s="6">
        <v>2.0844</v>
      </c>
      <c r="F662" s="20">
        <f t="shared" ref="F662:F680" si="35">E662/25.5</f>
        <v>8.1741176470588234E-2</v>
      </c>
      <c r="G662" s="6">
        <v>1.3174999999999999</v>
      </c>
      <c r="H662" s="21">
        <f t="shared" ref="H662:H680" si="36">F662/G662</f>
        <v>6.2042638687353505E-2</v>
      </c>
    </row>
    <row r="663" spans="1:8" x14ac:dyDescent="0.45">
      <c r="A663" s="6">
        <v>1399</v>
      </c>
      <c r="B663" s="6" t="s">
        <v>22</v>
      </c>
      <c r="C663" s="71">
        <f t="shared" si="32"/>
        <v>44063</v>
      </c>
      <c r="D663" s="7">
        <v>44063</v>
      </c>
      <c r="E663" s="6">
        <v>2.1173999999999999</v>
      </c>
      <c r="F663" s="20">
        <f t="shared" si="35"/>
        <v>8.3035294117647054E-2</v>
      </c>
      <c r="G663" s="6">
        <v>1.3182</v>
      </c>
      <c r="H663" s="21">
        <f t="shared" si="36"/>
        <v>6.2991423242032357E-2</v>
      </c>
    </row>
    <row r="664" spans="1:8" x14ac:dyDescent="0.45">
      <c r="A664" s="6">
        <v>1399</v>
      </c>
      <c r="B664" s="6" t="s">
        <v>22</v>
      </c>
      <c r="C664" s="71">
        <f t="shared" ref="C664:C727" si="37">D664</f>
        <v>44062</v>
      </c>
      <c r="D664" s="7">
        <v>44062</v>
      </c>
      <c r="E664" s="6">
        <v>2.1364000000000001</v>
      </c>
      <c r="F664" s="20">
        <f t="shared" si="35"/>
        <v>8.3780392156862754E-2</v>
      </c>
      <c r="G664" s="6">
        <v>1.3212999999999999</v>
      </c>
      <c r="H664" s="21">
        <f t="shared" si="36"/>
        <v>6.3407547231410552E-2</v>
      </c>
    </row>
    <row r="665" spans="1:8" x14ac:dyDescent="0.45">
      <c r="A665" s="6">
        <v>1399</v>
      </c>
      <c r="B665" s="6" t="s">
        <v>22</v>
      </c>
      <c r="C665" s="71">
        <f t="shared" si="37"/>
        <v>44061</v>
      </c>
      <c r="D665" s="7">
        <v>44061</v>
      </c>
      <c r="E665" s="6">
        <v>2.1074999999999999</v>
      </c>
      <c r="F665" s="20">
        <f t="shared" si="35"/>
        <v>8.2647058823529407E-2</v>
      </c>
      <c r="G665" s="6">
        <v>1.3167</v>
      </c>
      <c r="H665" s="21">
        <f t="shared" si="36"/>
        <v>6.276832902219899E-2</v>
      </c>
    </row>
    <row r="666" spans="1:8" x14ac:dyDescent="0.45">
      <c r="A666" s="6">
        <v>1399</v>
      </c>
      <c r="B666" s="6" t="s">
        <v>22</v>
      </c>
      <c r="C666" s="71">
        <f t="shared" si="37"/>
        <v>44060</v>
      </c>
      <c r="D666" s="7">
        <v>44060</v>
      </c>
      <c r="E666" s="6">
        <v>2.0847000000000002</v>
      </c>
      <c r="F666" s="20">
        <f t="shared" si="35"/>
        <v>8.1752941176470598E-2</v>
      </c>
      <c r="G666" s="6">
        <v>1.3213999999999999</v>
      </c>
      <c r="H666" s="21">
        <f t="shared" si="36"/>
        <v>6.1868428315779177E-2</v>
      </c>
    </row>
    <row r="667" spans="1:8" x14ac:dyDescent="0.45">
      <c r="A667" s="6">
        <v>1399</v>
      </c>
      <c r="B667" s="6" t="s">
        <v>22</v>
      </c>
      <c r="C667" s="71">
        <f t="shared" si="37"/>
        <v>44059</v>
      </c>
      <c r="D667" s="7">
        <v>44059</v>
      </c>
      <c r="E667" s="6">
        <v>2.0615999999999999</v>
      </c>
      <c r="F667" s="20">
        <f t="shared" si="35"/>
        <v>8.0847058823529411E-2</v>
      </c>
      <c r="G667" s="6">
        <v>1.3266</v>
      </c>
      <c r="H667" s="21">
        <f t="shared" si="36"/>
        <v>6.0943056553240928E-2</v>
      </c>
    </row>
    <row r="668" spans="1:8" x14ac:dyDescent="0.45">
      <c r="A668" s="6">
        <v>1399</v>
      </c>
      <c r="B668" s="6" t="s">
        <v>22</v>
      </c>
      <c r="C668" s="71">
        <f t="shared" si="37"/>
        <v>44058</v>
      </c>
      <c r="D668" s="7">
        <v>44058</v>
      </c>
      <c r="E668" s="6">
        <v>2.0587</v>
      </c>
      <c r="F668" s="20">
        <f t="shared" si="35"/>
        <v>8.0733333333333338E-2</v>
      </c>
      <c r="G668" s="6">
        <v>1.3266</v>
      </c>
      <c r="H668" s="21">
        <f t="shared" si="36"/>
        <v>6.0857329514045932E-2</v>
      </c>
    </row>
    <row r="669" spans="1:8" x14ac:dyDescent="0.45">
      <c r="A669" s="6">
        <v>1399</v>
      </c>
      <c r="B669" s="6" t="s">
        <v>22</v>
      </c>
      <c r="C669" s="71">
        <f t="shared" si="37"/>
        <v>44057</v>
      </c>
      <c r="D669" s="7">
        <v>44057</v>
      </c>
      <c r="E669" s="6">
        <v>2.0565000000000002</v>
      </c>
      <c r="F669" s="20">
        <f t="shared" si="35"/>
        <v>8.0647058823529419E-2</v>
      </c>
      <c r="G669" s="6">
        <v>1.3266</v>
      </c>
      <c r="H669" s="21">
        <f t="shared" si="36"/>
        <v>6.0792295208449733E-2</v>
      </c>
    </row>
    <row r="670" spans="1:8" x14ac:dyDescent="0.45">
      <c r="A670" s="6">
        <v>1399</v>
      </c>
      <c r="B670" s="6" t="s">
        <v>22</v>
      </c>
      <c r="C670" s="71">
        <f t="shared" si="37"/>
        <v>44056</v>
      </c>
      <c r="D670" s="7">
        <v>44056</v>
      </c>
      <c r="E670" s="6">
        <v>2.0392999999999999</v>
      </c>
      <c r="F670" s="20">
        <f t="shared" si="35"/>
        <v>7.9972549019607833E-2</v>
      </c>
      <c r="G670" s="6">
        <v>1.3220000000000001</v>
      </c>
      <c r="H670" s="21">
        <f t="shared" si="36"/>
        <v>6.049360742784253E-2</v>
      </c>
    </row>
    <row r="671" spans="1:8" x14ac:dyDescent="0.45">
      <c r="A671" s="6">
        <v>1399</v>
      </c>
      <c r="B671" s="6" t="s">
        <v>22</v>
      </c>
      <c r="C671" s="71">
        <f t="shared" si="37"/>
        <v>44055</v>
      </c>
      <c r="D671" s="7">
        <v>44055</v>
      </c>
      <c r="E671" s="6">
        <v>2.0148999999999999</v>
      </c>
      <c r="F671" s="20">
        <f t="shared" si="35"/>
        <v>7.9015686274509805E-2</v>
      </c>
      <c r="G671" s="6">
        <v>1.3244</v>
      </c>
      <c r="H671" s="21">
        <f t="shared" si="36"/>
        <v>5.9661496734000154E-2</v>
      </c>
    </row>
    <row r="672" spans="1:8" x14ac:dyDescent="0.45">
      <c r="A672" s="6">
        <v>1399</v>
      </c>
      <c r="B672" s="6" t="s">
        <v>22</v>
      </c>
      <c r="C672" s="71">
        <f t="shared" si="37"/>
        <v>44054</v>
      </c>
      <c r="D672" s="7">
        <v>44054</v>
      </c>
      <c r="E672" s="6">
        <v>1.9829000000000001</v>
      </c>
      <c r="F672" s="20">
        <f t="shared" si="35"/>
        <v>7.7760784313725489E-2</v>
      </c>
      <c r="G672" s="6">
        <v>1.33</v>
      </c>
      <c r="H672" s="21">
        <f t="shared" si="36"/>
        <v>5.8466755123101871E-2</v>
      </c>
    </row>
    <row r="673" spans="1:8" x14ac:dyDescent="0.45">
      <c r="A673" s="6">
        <v>1399</v>
      </c>
      <c r="B673" s="6" t="s">
        <v>22</v>
      </c>
      <c r="C673" s="71">
        <f t="shared" si="37"/>
        <v>44053</v>
      </c>
      <c r="D673" s="7">
        <v>44053</v>
      </c>
      <c r="E673" s="6">
        <v>1.9530000000000001</v>
      </c>
      <c r="F673" s="20">
        <f t="shared" si="35"/>
        <v>7.6588235294117651E-2</v>
      </c>
      <c r="G673" s="6">
        <v>1.335</v>
      </c>
      <c r="H673" s="21">
        <f t="shared" si="36"/>
        <v>5.7369464639788502E-2</v>
      </c>
    </row>
    <row r="674" spans="1:8" x14ac:dyDescent="0.45">
      <c r="A674" s="6">
        <v>1399</v>
      </c>
      <c r="B674" s="6" t="s">
        <v>22</v>
      </c>
      <c r="C674" s="71">
        <f t="shared" si="37"/>
        <v>44052</v>
      </c>
      <c r="D674" s="7">
        <v>44052</v>
      </c>
      <c r="E674" s="6">
        <v>1.9585999999999999</v>
      </c>
      <c r="F674" s="20">
        <f t="shared" si="35"/>
        <v>7.6807843137254903E-2</v>
      </c>
      <c r="G674" s="6">
        <v>1.3384</v>
      </c>
      <c r="H674" s="21">
        <f t="shared" si="36"/>
        <v>5.7387808679957339E-2</v>
      </c>
    </row>
    <row r="675" spans="1:8" x14ac:dyDescent="0.45">
      <c r="A675" s="6">
        <v>1399</v>
      </c>
      <c r="B675" s="6" t="s">
        <v>22</v>
      </c>
      <c r="C675" s="71">
        <f t="shared" si="37"/>
        <v>44051</v>
      </c>
      <c r="D675" s="7">
        <v>44051</v>
      </c>
      <c r="E675" s="6">
        <v>1.9573</v>
      </c>
      <c r="F675" s="20">
        <f t="shared" si="35"/>
        <v>7.6756862745098034E-2</v>
      </c>
      <c r="G675" s="6">
        <v>1.3384</v>
      </c>
      <c r="H675" s="21">
        <f t="shared" si="36"/>
        <v>5.734971812992979E-2</v>
      </c>
    </row>
    <row r="676" spans="1:8" x14ac:dyDescent="0.45">
      <c r="A676" s="6">
        <v>1399</v>
      </c>
      <c r="B676" s="6" t="s">
        <v>22</v>
      </c>
      <c r="C676" s="71">
        <f t="shared" si="37"/>
        <v>44050</v>
      </c>
      <c r="D676" s="7">
        <v>44050</v>
      </c>
      <c r="E676" s="6">
        <v>1.9677</v>
      </c>
      <c r="F676" s="20">
        <f t="shared" si="35"/>
        <v>7.7164705882352941E-2</v>
      </c>
      <c r="G676" s="6">
        <v>1.3384</v>
      </c>
      <c r="H676" s="21">
        <f t="shared" si="36"/>
        <v>5.7654442530150132E-2</v>
      </c>
    </row>
    <row r="677" spans="1:8" x14ac:dyDescent="0.45">
      <c r="A677" s="6">
        <v>1399</v>
      </c>
      <c r="B677" s="6" t="s">
        <v>22</v>
      </c>
      <c r="C677" s="71">
        <f t="shared" si="37"/>
        <v>44049</v>
      </c>
      <c r="D677" s="7">
        <v>44049</v>
      </c>
      <c r="E677" s="6">
        <v>2.0122</v>
      </c>
      <c r="F677" s="20">
        <f t="shared" si="35"/>
        <v>7.8909803921568628E-2</v>
      </c>
      <c r="G677" s="6">
        <v>1.3306</v>
      </c>
      <c r="H677" s="21">
        <f t="shared" si="36"/>
        <v>5.9303925989454852E-2</v>
      </c>
    </row>
    <row r="678" spans="1:8" x14ac:dyDescent="0.45">
      <c r="A678" s="6">
        <v>1399</v>
      </c>
      <c r="B678" s="6" t="s">
        <v>22</v>
      </c>
      <c r="C678" s="71">
        <f t="shared" si="37"/>
        <v>44048</v>
      </c>
      <c r="D678" s="7">
        <v>44048</v>
      </c>
      <c r="E678" s="6">
        <v>2.0026000000000002</v>
      </c>
      <c r="F678" s="20">
        <f t="shared" si="35"/>
        <v>7.8533333333333344E-2</v>
      </c>
      <c r="G678" s="6">
        <v>1.3266</v>
      </c>
      <c r="H678" s="21">
        <f t="shared" si="36"/>
        <v>5.9198954721342789E-2</v>
      </c>
    </row>
    <row r="679" spans="1:8" x14ac:dyDescent="0.45">
      <c r="A679" s="6">
        <v>1399</v>
      </c>
      <c r="B679" s="6" t="s">
        <v>22</v>
      </c>
      <c r="C679" s="71">
        <f t="shared" si="37"/>
        <v>44047</v>
      </c>
      <c r="D679" s="7">
        <v>44047</v>
      </c>
      <c r="E679" s="6">
        <v>1.96</v>
      </c>
      <c r="F679" s="20">
        <f t="shared" si="35"/>
        <v>7.6862745098039212E-2</v>
      </c>
      <c r="G679" s="6">
        <v>1.3319000000000001</v>
      </c>
      <c r="H679" s="21">
        <f t="shared" si="36"/>
        <v>5.7709096101838879E-2</v>
      </c>
    </row>
    <row r="680" spans="1:8" x14ac:dyDescent="0.45">
      <c r="A680" s="6">
        <v>1399</v>
      </c>
      <c r="B680" s="6" t="s">
        <v>22</v>
      </c>
      <c r="C680" s="71">
        <f t="shared" si="37"/>
        <v>44046</v>
      </c>
      <c r="D680" s="7">
        <v>44046</v>
      </c>
      <c r="E680" s="6">
        <v>1.9004000000000001</v>
      </c>
      <c r="F680" s="20">
        <f t="shared" si="35"/>
        <v>7.4525490196078431E-2</v>
      </c>
      <c r="G680" s="6">
        <v>1.3391</v>
      </c>
      <c r="H680" s="21">
        <f t="shared" si="36"/>
        <v>5.565341662017656E-2</v>
      </c>
    </row>
    <row r="681" spans="1:8" x14ac:dyDescent="0.45">
      <c r="A681" s="6">
        <v>1399</v>
      </c>
      <c r="B681" s="6" t="s">
        <v>22</v>
      </c>
      <c r="C681" s="71">
        <f t="shared" si="37"/>
        <v>44045</v>
      </c>
      <c r="D681" s="7">
        <v>44045</v>
      </c>
      <c r="E681" s="6">
        <v>1.9016999999999999</v>
      </c>
      <c r="F681" s="20">
        <f t="shared" ref="F681:F724" si="38">E681/25.5</f>
        <v>7.4576470588235286E-2</v>
      </c>
      <c r="G681" s="6">
        <v>1.3398000000000001</v>
      </c>
      <c r="H681" s="21">
        <f t="shared" ref="H681:H724" si="39">F681/G681</f>
        <v>5.5662390347988713E-2</v>
      </c>
    </row>
    <row r="682" spans="1:8" x14ac:dyDescent="0.45">
      <c r="A682" s="6">
        <v>1399</v>
      </c>
      <c r="B682" s="6" t="s">
        <v>22</v>
      </c>
      <c r="C682" s="71">
        <f t="shared" si="37"/>
        <v>44044</v>
      </c>
      <c r="D682" s="7">
        <v>44044</v>
      </c>
      <c r="E682" s="6">
        <v>1.8959999999999999</v>
      </c>
      <c r="F682" s="20">
        <f t="shared" si="38"/>
        <v>7.435294117647058E-2</v>
      </c>
      <c r="G682" s="6">
        <v>1.3414999999999999</v>
      </c>
      <c r="H682" s="21">
        <f t="shared" si="39"/>
        <v>5.5425226370831596E-2</v>
      </c>
    </row>
    <row r="683" spans="1:8" x14ac:dyDescent="0.45">
      <c r="A683" s="6">
        <v>1399</v>
      </c>
      <c r="B683" s="6" t="s">
        <v>22</v>
      </c>
      <c r="C683" s="71">
        <f t="shared" si="37"/>
        <v>44043</v>
      </c>
      <c r="D683" s="7">
        <v>44043</v>
      </c>
      <c r="E683" s="6">
        <v>1.8738999999999999</v>
      </c>
      <c r="F683" s="20">
        <f t="shared" si="38"/>
        <v>7.3486274509803912E-2</v>
      </c>
      <c r="G683" s="6">
        <v>1.3414999999999999</v>
      </c>
      <c r="H683" s="21">
        <f t="shared" si="39"/>
        <v>5.4779183384125171E-2</v>
      </c>
    </row>
    <row r="684" spans="1:8" x14ac:dyDescent="0.45">
      <c r="A684" s="6">
        <v>1399</v>
      </c>
      <c r="B684" s="6" t="s">
        <v>22</v>
      </c>
      <c r="C684" s="71">
        <f t="shared" si="37"/>
        <v>44042</v>
      </c>
      <c r="D684" s="7">
        <v>44042</v>
      </c>
      <c r="E684" s="6">
        <v>1.8852</v>
      </c>
      <c r="F684" s="20">
        <f t="shared" si="38"/>
        <v>7.3929411764705882E-2</v>
      </c>
      <c r="G684" s="6">
        <v>1.3424</v>
      </c>
      <c r="H684" s="21">
        <f t="shared" si="39"/>
        <v>5.5072565378952533E-2</v>
      </c>
    </row>
    <row r="685" spans="1:8" x14ac:dyDescent="0.45">
      <c r="A685" s="6">
        <v>1399</v>
      </c>
      <c r="B685" s="6" t="s">
        <v>22</v>
      </c>
      <c r="C685" s="71">
        <f t="shared" si="37"/>
        <v>44041</v>
      </c>
      <c r="D685" s="7">
        <v>44041</v>
      </c>
      <c r="E685" s="6">
        <v>1.8747</v>
      </c>
      <c r="F685" s="20">
        <f t="shared" si="38"/>
        <v>7.3517647058823535E-2</v>
      </c>
      <c r="G685" s="6">
        <v>1.3342000000000001</v>
      </c>
      <c r="H685" s="21">
        <f t="shared" si="39"/>
        <v>5.5102418721948383E-2</v>
      </c>
    </row>
    <row r="686" spans="1:8" x14ac:dyDescent="0.45">
      <c r="A686" s="6">
        <v>1399</v>
      </c>
      <c r="B686" s="6" t="s">
        <v>22</v>
      </c>
      <c r="C686" s="71">
        <f t="shared" si="37"/>
        <v>44040</v>
      </c>
      <c r="D686" s="7">
        <v>44040</v>
      </c>
      <c r="E686" s="6">
        <v>1.8911</v>
      </c>
      <c r="F686" s="20">
        <f t="shared" si="38"/>
        <v>7.4160784313725484E-2</v>
      </c>
      <c r="G686" s="6">
        <v>1.3378000000000001</v>
      </c>
      <c r="H686" s="21">
        <f t="shared" si="39"/>
        <v>5.5434881382662192E-2</v>
      </c>
    </row>
    <row r="687" spans="1:8" x14ac:dyDescent="0.45">
      <c r="A687" s="6">
        <v>1399</v>
      </c>
      <c r="B687" s="6" t="s">
        <v>22</v>
      </c>
      <c r="C687" s="71">
        <f t="shared" si="37"/>
        <v>44039</v>
      </c>
      <c r="D687" s="7">
        <v>44039</v>
      </c>
      <c r="E687" s="6">
        <v>1.8354999999999999</v>
      </c>
      <c r="F687" s="20">
        <f t="shared" si="38"/>
        <v>7.1980392156862735E-2</v>
      </c>
      <c r="G687" s="6">
        <v>1.3357000000000001</v>
      </c>
      <c r="H687" s="21">
        <f t="shared" si="39"/>
        <v>5.3889640006635271E-2</v>
      </c>
    </row>
    <row r="688" spans="1:8" x14ac:dyDescent="0.45">
      <c r="A688" s="6">
        <v>1399</v>
      </c>
      <c r="B688" s="6" t="s">
        <v>22</v>
      </c>
      <c r="C688" s="71">
        <f t="shared" si="37"/>
        <v>44038</v>
      </c>
      <c r="D688" s="7">
        <v>44038</v>
      </c>
      <c r="E688" s="6">
        <v>1.8480000000000001</v>
      </c>
      <c r="F688" s="20">
        <f t="shared" si="38"/>
        <v>7.247058823529412E-2</v>
      </c>
      <c r="G688" s="6">
        <v>1.3414999999999999</v>
      </c>
      <c r="H688" s="21">
        <f t="shared" si="39"/>
        <v>5.4022056082962448E-2</v>
      </c>
    </row>
    <row r="689" spans="1:8" x14ac:dyDescent="0.45">
      <c r="A689" s="6">
        <v>1399</v>
      </c>
      <c r="B689" s="6" t="s">
        <v>22</v>
      </c>
      <c r="C689" s="71">
        <f t="shared" si="37"/>
        <v>44037</v>
      </c>
      <c r="D689" s="7">
        <v>44037</v>
      </c>
      <c r="E689" s="6">
        <v>1.8504</v>
      </c>
      <c r="F689" s="20">
        <f t="shared" si="38"/>
        <v>7.2564705882352948E-2</v>
      </c>
      <c r="G689" s="6">
        <v>1.3414999999999999</v>
      </c>
      <c r="H689" s="21">
        <f t="shared" si="39"/>
        <v>5.4092214597355907E-2</v>
      </c>
    </row>
    <row r="690" spans="1:8" x14ac:dyDescent="0.45">
      <c r="A690" s="6">
        <v>1399</v>
      </c>
      <c r="B690" s="6" t="s">
        <v>22</v>
      </c>
      <c r="C690" s="71">
        <f t="shared" si="37"/>
        <v>44036</v>
      </c>
      <c r="D690" s="7">
        <v>44036</v>
      </c>
      <c r="E690" s="6">
        <v>1.8523000000000001</v>
      </c>
      <c r="F690" s="20">
        <f t="shared" si="38"/>
        <v>7.2639215686274516E-2</v>
      </c>
      <c r="G690" s="6">
        <v>1.3414999999999999</v>
      </c>
      <c r="H690" s="21">
        <f t="shared" si="39"/>
        <v>5.414775675458406E-2</v>
      </c>
    </row>
    <row r="691" spans="1:8" x14ac:dyDescent="0.45">
      <c r="A691" s="6">
        <v>1399</v>
      </c>
      <c r="B691" s="6" t="s">
        <v>22</v>
      </c>
      <c r="C691" s="71">
        <f t="shared" si="37"/>
        <v>44035</v>
      </c>
      <c r="D691" s="7">
        <v>44035</v>
      </c>
      <c r="E691" s="6">
        <v>1.8165</v>
      </c>
      <c r="F691" s="20">
        <f t="shared" si="38"/>
        <v>7.1235294117647063E-2</v>
      </c>
      <c r="G691" s="6">
        <v>1.3411</v>
      </c>
      <c r="H691" s="21">
        <f t="shared" si="39"/>
        <v>5.3117063692228073E-2</v>
      </c>
    </row>
    <row r="692" spans="1:8" x14ac:dyDescent="0.45">
      <c r="A692" s="6">
        <v>1399</v>
      </c>
      <c r="B692" s="6" t="s">
        <v>22</v>
      </c>
      <c r="C692" s="71">
        <f t="shared" si="37"/>
        <v>44034</v>
      </c>
      <c r="D692" s="7">
        <v>44034</v>
      </c>
      <c r="E692" s="6">
        <v>1.8172999999999999</v>
      </c>
      <c r="F692" s="20">
        <f t="shared" si="38"/>
        <v>7.1266666666666659E-2</v>
      </c>
      <c r="G692" s="6">
        <v>1.3416999999999999</v>
      </c>
      <c r="H692" s="21">
        <f t="shared" si="39"/>
        <v>5.3116692752975078E-2</v>
      </c>
    </row>
    <row r="693" spans="1:8" x14ac:dyDescent="0.45">
      <c r="A693" s="6">
        <v>1399</v>
      </c>
      <c r="B693" s="6" t="s">
        <v>23</v>
      </c>
      <c r="C693" s="71">
        <f t="shared" si="37"/>
        <v>44033</v>
      </c>
      <c r="D693" s="7">
        <v>44033</v>
      </c>
      <c r="E693" s="6">
        <v>1.8376999999999999</v>
      </c>
      <c r="F693" s="20">
        <f t="shared" si="38"/>
        <v>7.2066666666666668E-2</v>
      </c>
      <c r="G693" s="6">
        <v>1.3459000000000001</v>
      </c>
      <c r="H693" s="21">
        <f t="shared" si="39"/>
        <v>5.3545335215593036E-2</v>
      </c>
    </row>
    <row r="694" spans="1:8" x14ac:dyDescent="0.45">
      <c r="A694" s="6">
        <v>1399</v>
      </c>
      <c r="B694" s="6" t="s">
        <v>23</v>
      </c>
      <c r="C694" s="71">
        <f t="shared" si="37"/>
        <v>44032</v>
      </c>
      <c r="D694" s="7">
        <v>44032</v>
      </c>
      <c r="E694" s="6">
        <v>1.8277000000000001</v>
      </c>
      <c r="F694" s="20">
        <f t="shared" si="38"/>
        <v>7.1674509803921579E-2</v>
      </c>
      <c r="G694" s="6">
        <v>1.3534999999999999</v>
      </c>
      <c r="H694" s="21">
        <f t="shared" si="39"/>
        <v>5.2954938902047714E-2</v>
      </c>
    </row>
    <row r="695" spans="1:8" x14ac:dyDescent="0.45">
      <c r="A695" s="6">
        <v>1399</v>
      </c>
      <c r="B695" s="6" t="s">
        <v>23</v>
      </c>
      <c r="C695" s="71">
        <f t="shared" si="37"/>
        <v>44031</v>
      </c>
      <c r="D695" s="7">
        <v>44031</v>
      </c>
      <c r="E695" s="6">
        <v>1.8129999999999999</v>
      </c>
      <c r="F695" s="20">
        <f t="shared" si="38"/>
        <v>7.1098039215686276E-2</v>
      </c>
      <c r="G695" s="6">
        <v>1.3577999999999999</v>
      </c>
      <c r="H695" s="21">
        <f t="shared" si="39"/>
        <v>5.2362674337668495E-2</v>
      </c>
    </row>
    <row r="696" spans="1:8" x14ac:dyDescent="0.45">
      <c r="A696" s="6">
        <v>1399</v>
      </c>
      <c r="B696" s="6" t="s">
        <v>23</v>
      </c>
      <c r="C696" s="71">
        <f t="shared" si="37"/>
        <v>44030</v>
      </c>
      <c r="D696" s="7">
        <v>44030</v>
      </c>
      <c r="E696" s="6">
        <v>1.8121</v>
      </c>
      <c r="F696" s="20">
        <f t="shared" si="38"/>
        <v>7.1062745098039212E-2</v>
      </c>
      <c r="G696" s="6">
        <v>1.3577999999999999</v>
      </c>
      <c r="H696" s="21">
        <f t="shared" si="39"/>
        <v>5.2336680732095464E-2</v>
      </c>
    </row>
    <row r="697" spans="1:8" x14ac:dyDescent="0.45">
      <c r="A697" s="6">
        <v>1399</v>
      </c>
      <c r="B697" s="6" t="s">
        <v>23</v>
      </c>
      <c r="C697" s="71">
        <f t="shared" si="37"/>
        <v>44029</v>
      </c>
      <c r="D697" s="7">
        <v>44029</v>
      </c>
      <c r="E697" s="6">
        <v>1.8189</v>
      </c>
      <c r="F697" s="20">
        <f t="shared" si="38"/>
        <v>7.1329411764705877E-2</v>
      </c>
      <c r="G697" s="6">
        <v>1.3577999999999999</v>
      </c>
      <c r="H697" s="21">
        <f t="shared" si="39"/>
        <v>5.2533076863091679E-2</v>
      </c>
    </row>
    <row r="698" spans="1:8" x14ac:dyDescent="0.45">
      <c r="A698" s="6">
        <v>1399</v>
      </c>
      <c r="B698" s="6" t="s">
        <v>23</v>
      </c>
      <c r="C698" s="71">
        <f t="shared" si="37"/>
        <v>44028</v>
      </c>
      <c r="D698" s="7">
        <v>44028</v>
      </c>
      <c r="E698" s="6">
        <v>1.8484</v>
      </c>
      <c r="F698" s="20">
        <f t="shared" si="38"/>
        <v>7.2486274509803925E-2</v>
      </c>
      <c r="G698" s="6">
        <v>1.3572</v>
      </c>
      <c r="H698" s="21">
        <f t="shared" si="39"/>
        <v>5.3408690325526031E-2</v>
      </c>
    </row>
    <row r="699" spans="1:8" x14ac:dyDescent="0.45">
      <c r="A699" s="6">
        <v>1399</v>
      </c>
      <c r="B699" s="6" t="s">
        <v>23</v>
      </c>
      <c r="C699" s="71">
        <f t="shared" si="37"/>
        <v>44027</v>
      </c>
      <c r="D699" s="7">
        <v>44027</v>
      </c>
      <c r="E699" s="6">
        <v>1.8349</v>
      </c>
      <c r="F699" s="20">
        <f t="shared" si="38"/>
        <v>7.1956862745098035E-2</v>
      </c>
      <c r="G699" s="6">
        <v>1.3509</v>
      </c>
      <c r="H699" s="21">
        <f t="shared" si="39"/>
        <v>5.3265869231695934E-2</v>
      </c>
    </row>
    <row r="700" spans="1:8" x14ac:dyDescent="0.45">
      <c r="A700" s="6">
        <v>1399</v>
      </c>
      <c r="B700" s="6" t="s">
        <v>23</v>
      </c>
      <c r="C700" s="71">
        <f t="shared" si="37"/>
        <v>44026</v>
      </c>
      <c r="D700" s="7">
        <v>44026</v>
      </c>
      <c r="E700" s="6">
        <v>1.8333999999999999</v>
      </c>
      <c r="F700" s="20">
        <f t="shared" si="38"/>
        <v>7.1898039215686271E-2</v>
      </c>
      <c r="G700" s="6">
        <v>1.3613999999999999</v>
      </c>
      <c r="H700" s="21">
        <f t="shared" si="39"/>
        <v>5.2811840176058673E-2</v>
      </c>
    </row>
    <row r="701" spans="1:8" x14ac:dyDescent="0.45">
      <c r="A701" s="6">
        <v>1399</v>
      </c>
      <c r="B701" s="6" t="s">
        <v>23</v>
      </c>
      <c r="C701" s="71">
        <f t="shared" si="37"/>
        <v>44025</v>
      </c>
      <c r="D701" s="7">
        <v>44025</v>
      </c>
      <c r="E701" s="6">
        <v>1.827</v>
      </c>
      <c r="F701" s="20">
        <f t="shared" si="38"/>
        <v>7.1647058823529411E-2</v>
      </c>
      <c r="G701" s="6">
        <v>1.361</v>
      </c>
      <c r="H701" s="21">
        <f t="shared" si="39"/>
        <v>5.2642952846090676E-2</v>
      </c>
    </row>
    <row r="702" spans="1:8" x14ac:dyDescent="0.45">
      <c r="A702" s="6">
        <v>1399</v>
      </c>
      <c r="B702" s="6" t="s">
        <v>23</v>
      </c>
      <c r="C702" s="71">
        <f t="shared" si="37"/>
        <v>44024</v>
      </c>
      <c r="D702" s="7">
        <v>44024</v>
      </c>
      <c r="E702" s="6">
        <v>1.8030999999999999</v>
      </c>
      <c r="F702" s="20">
        <f t="shared" si="38"/>
        <v>7.0709803921568629E-2</v>
      </c>
      <c r="G702" s="6">
        <v>1.3593</v>
      </c>
      <c r="H702" s="21">
        <f t="shared" si="39"/>
        <v>5.2019277511637339E-2</v>
      </c>
    </row>
    <row r="703" spans="1:8" x14ac:dyDescent="0.45">
      <c r="A703" s="6">
        <v>1399</v>
      </c>
      <c r="B703" s="6" t="s">
        <v>23</v>
      </c>
      <c r="C703" s="71">
        <f t="shared" si="37"/>
        <v>44023</v>
      </c>
      <c r="D703" s="7">
        <v>44023</v>
      </c>
      <c r="E703" s="6">
        <v>1.8003</v>
      </c>
      <c r="F703" s="20">
        <f t="shared" si="38"/>
        <v>7.0599999999999996E-2</v>
      </c>
      <c r="G703" s="6">
        <v>1.3593</v>
      </c>
      <c r="H703" s="21">
        <f t="shared" si="39"/>
        <v>5.1938497756198042E-2</v>
      </c>
    </row>
    <row r="704" spans="1:8" x14ac:dyDescent="0.45">
      <c r="A704" s="6">
        <v>1399</v>
      </c>
      <c r="B704" s="6" t="s">
        <v>23</v>
      </c>
      <c r="C704" s="71">
        <f t="shared" si="37"/>
        <v>44022</v>
      </c>
      <c r="D704" s="7">
        <v>44022</v>
      </c>
      <c r="E704" s="6">
        <v>1.8047</v>
      </c>
      <c r="F704" s="20">
        <f t="shared" si="38"/>
        <v>7.0772549019607847E-2</v>
      </c>
      <c r="G704" s="6">
        <v>1.3593</v>
      </c>
      <c r="H704" s="21">
        <f t="shared" si="39"/>
        <v>5.206543737188836E-2</v>
      </c>
    </row>
    <row r="705" spans="1:8" x14ac:dyDescent="0.45">
      <c r="A705" s="6">
        <v>1399</v>
      </c>
      <c r="B705" s="6" t="s">
        <v>23</v>
      </c>
      <c r="C705" s="71">
        <f t="shared" si="37"/>
        <v>44021</v>
      </c>
      <c r="D705" s="7">
        <v>44021</v>
      </c>
      <c r="E705" s="6">
        <v>1.8323</v>
      </c>
      <c r="F705" s="20">
        <f t="shared" si="38"/>
        <v>7.1854901960784312E-2</v>
      </c>
      <c r="G705" s="6">
        <v>1.3586</v>
      </c>
      <c r="H705" s="21">
        <f t="shared" si="39"/>
        <v>5.2888931223895416E-2</v>
      </c>
    </row>
    <row r="706" spans="1:8" x14ac:dyDescent="0.45">
      <c r="A706" s="6">
        <v>1399</v>
      </c>
      <c r="B706" s="6" t="s">
        <v>23</v>
      </c>
      <c r="C706" s="71">
        <f t="shared" si="37"/>
        <v>44020</v>
      </c>
      <c r="D706" s="7">
        <v>44020</v>
      </c>
      <c r="E706" s="6">
        <v>1.855</v>
      </c>
      <c r="F706" s="20">
        <f t="shared" si="38"/>
        <v>7.274509803921568E-2</v>
      </c>
      <c r="G706" s="6">
        <v>1.3512</v>
      </c>
      <c r="H706" s="21">
        <f t="shared" si="39"/>
        <v>5.3837402338081472E-2</v>
      </c>
    </row>
    <row r="707" spans="1:8" x14ac:dyDescent="0.45">
      <c r="A707" s="6">
        <v>1399</v>
      </c>
      <c r="B707" s="6" t="s">
        <v>23</v>
      </c>
      <c r="C707" s="71">
        <f t="shared" si="37"/>
        <v>44019</v>
      </c>
      <c r="D707" s="7">
        <v>44019</v>
      </c>
      <c r="E707" s="6">
        <v>1.8498000000000001</v>
      </c>
      <c r="F707" s="20">
        <f t="shared" si="38"/>
        <v>7.2541176470588234E-2</v>
      </c>
      <c r="G707" s="6">
        <v>1.3604000000000001</v>
      </c>
      <c r="H707" s="21">
        <f t="shared" si="39"/>
        <v>5.3323416988083086E-2</v>
      </c>
    </row>
    <row r="708" spans="1:8" x14ac:dyDescent="0.45">
      <c r="A708" s="6">
        <v>1399</v>
      </c>
      <c r="B708" s="6" t="s">
        <v>23</v>
      </c>
      <c r="C708" s="71">
        <f t="shared" si="37"/>
        <v>44018</v>
      </c>
      <c r="D708" s="7">
        <v>44018</v>
      </c>
      <c r="E708" s="6">
        <v>1.7924</v>
      </c>
      <c r="F708" s="20">
        <f t="shared" si="38"/>
        <v>7.0290196078431372E-2</v>
      </c>
      <c r="G708" s="6">
        <v>1.3537999999999999</v>
      </c>
      <c r="H708" s="21">
        <f t="shared" si="39"/>
        <v>5.1920664853324992E-2</v>
      </c>
    </row>
    <row r="709" spans="1:8" x14ac:dyDescent="0.45">
      <c r="A709" s="6">
        <v>1399</v>
      </c>
      <c r="B709" s="6" t="s">
        <v>23</v>
      </c>
      <c r="C709" s="71">
        <f t="shared" si="37"/>
        <v>44017</v>
      </c>
      <c r="D709" s="7">
        <v>44017</v>
      </c>
      <c r="E709" s="6">
        <v>1.7062999999999999</v>
      </c>
      <c r="F709" s="20">
        <f t="shared" si="38"/>
        <v>6.6913725490196072E-2</v>
      </c>
      <c r="G709" s="6">
        <v>1.3547</v>
      </c>
      <c r="H709" s="21">
        <f t="shared" si="39"/>
        <v>4.9393759127626835E-2</v>
      </c>
    </row>
    <row r="710" spans="1:8" x14ac:dyDescent="0.45">
      <c r="A710" s="6">
        <v>1399</v>
      </c>
      <c r="B710" s="6" t="s">
        <v>23</v>
      </c>
      <c r="C710" s="71">
        <f t="shared" si="37"/>
        <v>44016</v>
      </c>
      <c r="D710" s="7">
        <v>44016</v>
      </c>
      <c r="E710" s="6">
        <v>1.7018</v>
      </c>
      <c r="F710" s="20">
        <f t="shared" si="38"/>
        <v>6.673725490196078E-2</v>
      </c>
      <c r="G710" s="6">
        <v>1.3547</v>
      </c>
      <c r="H710" s="21">
        <f t="shared" si="39"/>
        <v>4.9263493690086944E-2</v>
      </c>
    </row>
    <row r="711" spans="1:8" x14ac:dyDescent="0.45">
      <c r="A711" s="6">
        <v>1399</v>
      </c>
      <c r="B711" s="6" t="s">
        <v>23</v>
      </c>
      <c r="C711" s="71">
        <f t="shared" si="37"/>
        <v>44015</v>
      </c>
      <c r="D711" s="7">
        <v>44015</v>
      </c>
      <c r="E711" s="6">
        <v>1.6959</v>
      </c>
      <c r="F711" s="20">
        <f t="shared" si="38"/>
        <v>6.6505882352941179E-2</v>
      </c>
      <c r="G711" s="6">
        <v>1.3547</v>
      </c>
      <c r="H711" s="21">
        <f t="shared" si="39"/>
        <v>4.9092701227534639E-2</v>
      </c>
    </row>
    <row r="712" spans="1:8" x14ac:dyDescent="0.45">
      <c r="A712" s="6">
        <v>1399</v>
      </c>
      <c r="B712" s="6" t="s">
        <v>23</v>
      </c>
      <c r="C712" s="71">
        <f t="shared" si="37"/>
        <v>44014</v>
      </c>
      <c r="D712" s="7">
        <v>44014</v>
      </c>
      <c r="E712" s="6">
        <v>1.6876</v>
      </c>
      <c r="F712" s="20">
        <f t="shared" si="38"/>
        <v>6.618039215686275E-2</v>
      </c>
      <c r="G712" s="6">
        <v>1.3564000000000001</v>
      </c>
      <c r="H712" s="21">
        <f t="shared" si="39"/>
        <v>4.8791206249530185E-2</v>
      </c>
    </row>
    <row r="713" spans="1:8" x14ac:dyDescent="0.45">
      <c r="A713" s="6">
        <v>1399</v>
      </c>
      <c r="B713" s="6" t="s">
        <v>23</v>
      </c>
      <c r="C713" s="71">
        <f t="shared" si="37"/>
        <v>44013</v>
      </c>
      <c r="D713" s="7">
        <v>44013</v>
      </c>
      <c r="E713" s="6">
        <v>1.7567999999999999</v>
      </c>
      <c r="F713" s="20">
        <f t="shared" si="38"/>
        <v>6.8894117647058814E-2</v>
      </c>
      <c r="G713" s="6">
        <v>1.3587</v>
      </c>
      <c r="H713" s="21">
        <f t="shared" si="39"/>
        <v>5.0705908329328635E-2</v>
      </c>
    </row>
    <row r="714" spans="1:8" x14ac:dyDescent="0.45">
      <c r="A714" s="6">
        <v>1399</v>
      </c>
      <c r="B714" s="6" t="s">
        <v>23</v>
      </c>
      <c r="C714" s="71">
        <f t="shared" si="37"/>
        <v>44012</v>
      </c>
      <c r="D714" s="7">
        <v>44012</v>
      </c>
      <c r="E714" s="6">
        <v>1.831</v>
      </c>
      <c r="F714" s="20">
        <f t="shared" si="38"/>
        <v>7.1803921568627443E-2</v>
      </c>
      <c r="G714" s="6">
        <v>1.3575999999999999</v>
      </c>
      <c r="H714" s="21">
        <f t="shared" si="39"/>
        <v>5.2890337042300714E-2</v>
      </c>
    </row>
    <row r="715" spans="1:8" x14ac:dyDescent="0.45">
      <c r="A715" s="6">
        <v>1399</v>
      </c>
      <c r="B715" s="6" t="s">
        <v>23</v>
      </c>
      <c r="C715" s="71">
        <f t="shared" si="37"/>
        <v>44011</v>
      </c>
      <c r="D715" s="7">
        <v>44011</v>
      </c>
      <c r="E715" s="6">
        <v>1.8335999999999999</v>
      </c>
      <c r="F715" s="20">
        <f t="shared" si="38"/>
        <v>7.1905882352941167E-2</v>
      </c>
      <c r="G715" s="6">
        <v>1.3658999999999999</v>
      </c>
      <c r="H715" s="21">
        <f t="shared" si="39"/>
        <v>5.2643592029388078E-2</v>
      </c>
    </row>
    <row r="716" spans="1:8" x14ac:dyDescent="0.45">
      <c r="A716" s="6">
        <v>1399</v>
      </c>
      <c r="B716" s="6" t="s">
        <v>23</v>
      </c>
      <c r="C716" s="71">
        <f t="shared" si="37"/>
        <v>44010</v>
      </c>
      <c r="D716" s="7">
        <v>44010</v>
      </c>
      <c r="E716" s="6">
        <v>1.7915000000000001</v>
      </c>
      <c r="F716" s="20">
        <f t="shared" si="38"/>
        <v>7.0254901960784322E-2</v>
      </c>
      <c r="G716" s="6">
        <v>1.369</v>
      </c>
      <c r="H716" s="21">
        <f t="shared" si="39"/>
        <v>5.131840902906086E-2</v>
      </c>
    </row>
    <row r="717" spans="1:8" x14ac:dyDescent="0.45">
      <c r="A717" s="6">
        <v>1399</v>
      </c>
      <c r="B717" s="6" t="s">
        <v>23</v>
      </c>
      <c r="C717" s="71">
        <f t="shared" si="37"/>
        <v>44009</v>
      </c>
      <c r="D717" s="7">
        <v>44009</v>
      </c>
      <c r="E717" s="6">
        <v>1.7898000000000001</v>
      </c>
      <c r="F717" s="20">
        <f t="shared" si="38"/>
        <v>7.0188235294117648E-2</v>
      </c>
      <c r="G717" s="6">
        <v>1.369</v>
      </c>
      <c r="H717" s="21">
        <f t="shared" si="39"/>
        <v>5.1269711683066217E-2</v>
      </c>
    </row>
    <row r="718" spans="1:8" x14ac:dyDescent="0.45">
      <c r="A718" s="6">
        <v>1399</v>
      </c>
      <c r="B718" s="6" t="s">
        <v>23</v>
      </c>
      <c r="C718" s="71">
        <f t="shared" si="37"/>
        <v>44008</v>
      </c>
      <c r="D718" s="7">
        <v>44008</v>
      </c>
      <c r="E718" s="6">
        <v>1.7979000000000001</v>
      </c>
      <c r="F718" s="20">
        <f t="shared" si="38"/>
        <v>7.0505882352941182E-2</v>
      </c>
      <c r="G718" s="6">
        <v>1.369</v>
      </c>
      <c r="H718" s="21">
        <f t="shared" si="39"/>
        <v>5.1501740213981871E-2</v>
      </c>
    </row>
    <row r="719" spans="1:8" x14ac:dyDescent="0.45">
      <c r="A719" s="6">
        <v>1399</v>
      </c>
      <c r="B719" s="6" t="s">
        <v>23</v>
      </c>
      <c r="C719" s="71">
        <f t="shared" si="37"/>
        <v>44007</v>
      </c>
      <c r="D719" s="7">
        <v>44007</v>
      </c>
      <c r="E719" s="6">
        <v>1.8429</v>
      </c>
      <c r="F719" s="20">
        <f t="shared" si="38"/>
        <v>7.2270588235294114E-2</v>
      </c>
      <c r="G719" s="6">
        <v>1.3636999999999999</v>
      </c>
      <c r="H719" s="21">
        <f t="shared" si="39"/>
        <v>5.2995958227831721E-2</v>
      </c>
    </row>
    <row r="720" spans="1:8" x14ac:dyDescent="0.45">
      <c r="A720" s="6">
        <v>1399</v>
      </c>
      <c r="B720" s="6" t="s">
        <v>23</v>
      </c>
      <c r="C720" s="71">
        <f t="shared" si="37"/>
        <v>44006</v>
      </c>
      <c r="D720" s="7">
        <v>44006</v>
      </c>
      <c r="E720" s="6">
        <v>1.8619000000000001</v>
      </c>
      <c r="F720" s="20">
        <f t="shared" si="38"/>
        <v>7.3015686274509814E-2</v>
      </c>
      <c r="G720" s="6">
        <v>1.3640000000000001</v>
      </c>
      <c r="H720" s="21">
        <f t="shared" si="39"/>
        <v>5.3530561784831239E-2</v>
      </c>
    </row>
    <row r="721" spans="1:21" x14ac:dyDescent="0.45">
      <c r="A721" s="6">
        <v>1399</v>
      </c>
      <c r="B721" s="6" t="s">
        <v>23</v>
      </c>
      <c r="C721" s="71">
        <f t="shared" si="37"/>
        <v>44005</v>
      </c>
      <c r="D721" s="7">
        <v>44005</v>
      </c>
      <c r="E721" s="6">
        <v>1.8503000000000001</v>
      </c>
      <c r="F721" s="20">
        <f t="shared" si="38"/>
        <v>7.2560784313725493E-2</v>
      </c>
      <c r="G721" s="6">
        <v>1.3548</v>
      </c>
      <c r="H721" s="21">
        <f t="shared" si="39"/>
        <v>5.3558299611548191E-2</v>
      </c>
    </row>
    <row r="722" spans="1:21" x14ac:dyDescent="0.45">
      <c r="A722" s="6">
        <v>1399</v>
      </c>
      <c r="B722" s="6" t="s">
        <v>23</v>
      </c>
      <c r="C722" s="71">
        <f t="shared" si="37"/>
        <v>44004</v>
      </c>
      <c r="D722" s="7">
        <v>44004</v>
      </c>
      <c r="E722" s="6">
        <v>1.8412999999999999</v>
      </c>
      <c r="F722" s="20">
        <f t="shared" si="38"/>
        <v>7.2207843137254896E-2</v>
      </c>
      <c r="G722" s="6">
        <v>1.3522000000000001</v>
      </c>
      <c r="H722" s="21">
        <f t="shared" si="39"/>
        <v>5.3400268552917386E-2</v>
      </c>
    </row>
    <row r="723" spans="1:21" x14ac:dyDescent="0.45">
      <c r="A723" s="6">
        <v>1399</v>
      </c>
      <c r="B723" s="6" t="s">
        <v>23</v>
      </c>
      <c r="C723" s="71">
        <f t="shared" si="37"/>
        <v>44003</v>
      </c>
      <c r="D723" s="7">
        <v>44003</v>
      </c>
      <c r="E723" s="6">
        <v>1.8234999999999999</v>
      </c>
      <c r="F723" s="20">
        <f t="shared" si="38"/>
        <v>7.1509803921568624E-2</v>
      </c>
      <c r="G723" s="6">
        <v>1.3606</v>
      </c>
      <c r="H723" s="21">
        <f t="shared" si="39"/>
        <v>5.2557551022761002E-2</v>
      </c>
    </row>
    <row r="724" spans="1:21" x14ac:dyDescent="0.45">
      <c r="A724" s="6">
        <v>1399</v>
      </c>
      <c r="B724" s="6" t="s">
        <v>12</v>
      </c>
      <c r="C724" s="71">
        <f t="shared" si="37"/>
        <v>44002</v>
      </c>
      <c r="D724" s="7">
        <v>44002</v>
      </c>
      <c r="E724" s="6">
        <v>1.8268</v>
      </c>
      <c r="F724" s="20">
        <f t="shared" si="38"/>
        <v>7.1639215686274516E-2</v>
      </c>
      <c r="G724" s="6">
        <v>1.3606</v>
      </c>
      <c r="H724" s="21">
        <f t="shared" si="39"/>
        <v>5.2652664770156191E-2</v>
      </c>
    </row>
    <row r="725" spans="1:21" x14ac:dyDescent="0.45">
      <c r="A725" s="6">
        <v>1399</v>
      </c>
      <c r="B725" s="6" t="s">
        <v>12</v>
      </c>
      <c r="C725" s="71">
        <f t="shared" si="37"/>
        <v>44001</v>
      </c>
      <c r="D725" s="7">
        <v>44001</v>
      </c>
      <c r="E725" s="6">
        <v>1.8287</v>
      </c>
      <c r="F725" s="20">
        <f t="shared" ref="F725:F749" si="40">E725/25.5</f>
        <v>7.1713725490196084E-2</v>
      </c>
      <c r="G725" s="6">
        <v>1.3606</v>
      </c>
      <c r="H725" s="21">
        <f t="shared" ref="H725:H749" si="41">F725/G725</f>
        <v>5.2707427230777662E-2</v>
      </c>
    </row>
    <row r="726" spans="1:21" x14ac:dyDescent="0.45">
      <c r="A726" s="6">
        <v>1399</v>
      </c>
      <c r="B726" s="6" t="s">
        <v>12</v>
      </c>
      <c r="C726" s="71">
        <f t="shared" si="37"/>
        <v>44000</v>
      </c>
      <c r="D726" s="7">
        <v>44000</v>
      </c>
      <c r="E726" s="6">
        <v>1.8323</v>
      </c>
      <c r="F726" s="20">
        <f t="shared" si="40"/>
        <v>7.1854901960784312E-2</v>
      </c>
      <c r="G726" s="6">
        <v>1.3601000000000001</v>
      </c>
      <c r="H726" s="21">
        <f t="shared" si="41"/>
        <v>5.2830602132772818E-2</v>
      </c>
    </row>
    <row r="727" spans="1:21" x14ac:dyDescent="0.45">
      <c r="A727" s="6">
        <v>1399</v>
      </c>
      <c r="B727" s="6" t="s">
        <v>12</v>
      </c>
      <c r="C727" s="71">
        <f t="shared" si="37"/>
        <v>43999</v>
      </c>
      <c r="D727" s="7">
        <v>43999</v>
      </c>
      <c r="E727" s="6">
        <v>1.7912999999999999</v>
      </c>
      <c r="F727" s="20">
        <f t="shared" si="40"/>
        <v>7.0247058823529412E-2</v>
      </c>
      <c r="G727" s="6">
        <v>1.3565</v>
      </c>
      <c r="H727" s="21">
        <f t="shared" si="41"/>
        <v>5.1785520695561672E-2</v>
      </c>
    </row>
    <row r="728" spans="1:21" x14ac:dyDescent="0.45">
      <c r="A728" s="6">
        <v>1399</v>
      </c>
      <c r="B728" s="6" t="s">
        <v>12</v>
      </c>
      <c r="C728" s="71">
        <f t="shared" ref="C728:C791" si="42">D728</f>
        <v>43998</v>
      </c>
      <c r="D728" s="7">
        <v>43998</v>
      </c>
      <c r="E728" s="6">
        <v>1.7739</v>
      </c>
      <c r="F728" s="20">
        <f t="shared" si="40"/>
        <v>6.9564705882352945E-2</v>
      </c>
      <c r="G728" s="6">
        <v>1.3544</v>
      </c>
      <c r="H728" s="21">
        <f t="shared" si="41"/>
        <v>5.1362009659150137E-2</v>
      </c>
    </row>
    <row r="729" spans="1:21" x14ac:dyDescent="0.45">
      <c r="A729" s="6">
        <v>1399</v>
      </c>
      <c r="B729" s="6" t="s">
        <v>12</v>
      </c>
      <c r="C729" s="71">
        <f t="shared" si="42"/>
        <v>43997</v>
      </c>
      <c r="D729" s="7">
        <v>43997</v>
      </c>
      <c r="E729" s="6">
        <v>1.7987</v>
      </c>
      <c r="F729" s="20">
        <f t="shared" si="40"/>
        <v>7.0537254901960778E-2</v>
      </c>
      <c r="G729" s="6">
        <v>1.3572</v>
      </c>
      <c r="H729" s="21">
        <f t="shared" si="41"/>
        <v>5.1972631080136146E-2</v>
      </c>
      <c r="S729" s="13" t="s">
        <v>7</v>
      </c>
      <c r="T729" t="s">
        <v>11</v>
      </c>
      <c r="U729"/>
    </row>
    <row r="730" spans="1:21" x14ac:dyDescent="0.45">
      <c r="A730" s="6">
        <v>1399</v>
      </c>
      <c r="B730" s="6" t="s">
        <v>12</v>
      </c>
      <c r="C730" s="71">
        <f t="shared" si="42"/>
        <v>43996</v>
      </c>
      <c r="D730" s="7">
        <v>43996</v>
      </c>
      <c r="E730" s="6">
        <v>1.8278000000000001</v>
      </c>
      <c r="F730" s="20">
        <f t="shared" si="40"/>
        <v>7.167843137254902E-2</v>
      </c>
      <c r="G730" s="6">
        <v>1.3572</v>
      </c>
      <c r="H730" s="21">
        <f t="shared" si="41"/>
        <v>5.2813462549770866E-2</v>
      </c>
      <c r="S730" s="14">
        <v>1397</v>
      </c>
      <c r="T730" s="16">
        <v>4.5370876742338404E-2</v>
      </c>
      <c r="U730"/>
    </row>
    <row r="731" spans="1:21" x14ac:dyDescent="0.45">
      <c r="A731" s="6">
        <v>1399</v>
      </c>
      <c r="B731" s="6" t="s">
        <v>12</v>
      </c>
      <c r="C731" s="71">
        <f t="shared" si="42"/>
        <v>43995</v>
      </c>
      <c r="D731" s="7">
        <v>43995</v>
      </c>
      <c r="E731" s="6">
        <v>1.8317000000000001</v>
      </c>
      <c r="F731" s="20">
        <f t="shared" si="40"/>
        <v>7.1831372549019612E-2</v>
      </c>
      <c r="G731" s="6">
        <v>1.3572</v>
      </c>
      <c r="H731" s="21">
        <f t="shared" si="41"/>
        <v>5.2926151303433255E-2</v>
      </c>
      <c r="S731" s="15" t="s">
        <v>14</v>
      </c>
      <c r="T731" s="16">
        <v>4.737618131708294E-2</v>
      </c>
      <c r="U731"/>
    </row>
    <row r="732" spans="1:21" x14ac:dyDescent="0.45">
      <c r="A732" s="6">
        <v>1399</v>
      </c>
      <c r="B732" s="6" t="s">
        <v>12</v>
      </c>
      <c r="C732" s="71">
        <f t="shared" si="42"/>
        <v>43994</v>
      </c>
      <c r="D732" s="7">
        <v>43994</v>
      </c>
      <c r="E732" s="6">
        <v>1.84</v>
      </c>
      <c r="F732" s="20">
        <f t="shared" si="40"/>
        <v>7.2156862745098041E-2</v>
      </c>
      <c r="G732" s="6">
        <v>1.3585</v>
      </c>
      <c r="H732" s="21">
        <f t="shared" si="41"/>
        <v>5.311509955472804E-2</v>
      </c>
      <c r="S732" s="15" t="s">
        <v>13</v>
      </c>
      <c r="T732" s="16">
        <v>2.9471610615670635E-2</v>
      </c>
      <c r="U732"/>
    </row>
    <row r="733" spans="1:21" x14ac:dyDescent="0.45">
      <c r="A733" s="6">
        <v>1399</v>
      </c>
      <c r="B733" s="6" t="s">
        <v>12</v>
      </c>
      <c r="C733" s="71">
        <f t="shared" si="42"/>
        <v>43993</v>
      </c>
      <c r="D733" s="7">
        <v>43993</v>
      </c>
      <c r="E733" s="6">
        <v>1.863</v>
      </c>
      <c r="F733" s="20">
        <f t="shared" si="40"/>
        <v>7.3058823529411759E-2</v>
      </c>
      <c r="G733" s="6">
        <v>1.3627</v>
      </c>
      <c r="H733" s="21">
        <f t="shared" si="41"/>
        <v>5.3613285043965481E-2</v>
      </c>
      <c r="S733" s="15" t="s">
        <v>12</v>
      </c>
      <c r="T733" s="16">
        <v>2.9561718839196657E-2</v>
      </c>
      <c r="U733"/>
    </row>
    <row r="734" spans="1:21" x14ac:dyDescent="0.45">
      <c r="A734" s="6">
        <v>1399</v>
      </c>
      <c r="B734" s="6" t="s">
        <v>12</v>
      </c>
      <c r="C734" s="71">
        <f t="shared" si="42"/>
        <v>43992</v>
      </c>
      <c r="D734" s="7">
        <v>43992</v>
      </c>
      <c r="E734" s="6">
        <v>1.8579000000000001</v>
      </c>
      <c r="F734" s="20">
        <f t="shared" si="40"/>
        <v>7.2858823529411768E-2</v>
      </c>
      <c r="G734" s="6">
        <v>1.3412999999999999</v>
      </c>
      <c r="H734" s="21">
        <f t="shared" si="41"/>
        <v>5.4319558286298197E-2</v>
      </c>
      <c r="I734" s="2"/>
      <c r="S734" s="15" t="s">
        <v>23</v>
      </c>
      <c r="T734" s="16">
        <v>3.8410962934200057E-2</v>
      </c>
      <c r="U734"/>
    </row>
    <row r="735" spans="1:21" x14ac:dyDescent="0.45">
      <c r="A735" s="6">
        <v>1399</v>
      </c>
      <c r="B735" s="6" t="s">
        <v>12</v>
      </c>
      <c r="C735" s="71">
        <f t="shared" si="42"/>
        <v>43991</v>
      </c>
      <c r="D735" s="7">
        <v>43991</v>
      </c>
      <c r="E735" s="6">
        <v>1.8593999999999999</v>
      </c>
      <c r="F735" s="20">
        <f t="shared" si="40"/>
        <v>7.2917647058823531E-2</v>
      </c>
      <c r="G735" s="6">
        <v>1.3414999999999999</v>
      </c>
      <c r="H735" s="21">
        <f t="shared" si="41"/>
        <v>5.4355309026331372E-2</v>
      </c>
      <c r="I735" s="2"/>
      <c r="S735" s="15" t="s">
        <v>22</v>
      </c>
      <c r="T735" s="16">
        <v>3.7383588821634464E-2</v>
      </c>
      <c r="U735"/>
    </row>
    <row r="736" spans="1:21" x14ac:dyDescent="0.45">
      <c r="A736" s="6">
        <v>1399</v>
      </c>
      <c r="B736" s="6" t="s">
        <v>12</v>
      </c>
      <c r="C736" s="71">
        <f t="shared" si="42"/>
        <v>43990</v>
      </c>
      <c r="D736" s="7">
        <v>43990</v>
      </c>
      <c r="E736" s="6">
        <v>1.8585</v>
      </c>
      <c r="F736" s="20">
        <f t="shared" si="40"/>
        <v>7.2882352941176468E-2</v>
      </c>
      <c r="G736" s="6">
        <v>1.3384</v>
      </c>
      <c r="H736" s="21">
        <f t="shared" si="41"/>
        <v>5.445483632783657E-2</v>
      </c>
      <c r="I736" s="2"/>
      <c r="S736" s="15" t="s">
        <v>21</v>
      </c>
      <c r="T736" s="16">
        <v>3.3941772049711001E-2</v>
      </c>
      <c r="U736"/>
    </row>
    <row r="737" spans="1:21" x14ac:dyDescent="0.45">
      <c r="A737" s="6">
        <v>1399</v>
      </c>
      <c r="B737" s="6" t="s">
        <v>12</v>
      </c>
      <c r="C737" s="71">
        <f t="shared" si="42"/>
        <v>43989</v>
      </c>
      <c r="D737" s="7">
        <v>43989</v>
      </c>
      <c r="E737" s="6">
        <v>1.8705000000000001</v>
      </c>
      <c r="F737" s="20">
        <f t="shared" si="40"/>
        <v>7.3352941176470593E-2</v>
      </c>
      <c r="G737" s="6">
        <v>1.3384</v>
      </c>
      <c r="H737" s="21">
        <f t="shared" si="41"/>
        <v>5.4806441405013888E-2</v>
      </c>
      <c r="I737" s="2"/>
      <c r="S737" s="15" t="s">
        <v>20</v>
      </c>
      <c r="T737" s="16">
        <v>4.6820402984124848E-2</v>
      </c>
      <c r="U737"/>
    </row>
    <row r="738" spans="1:21" x14ac:dyDescent="0.45">
      <c r="A738" s="6">
        <v>1399</v>
      </c>
      <c r="B738" s="6" t="s">
        <v>12</v>
      </c>
      <c r="C738" s="71">
        <f t="shared" si="42"/>
        <v>43988</v>
      </c>
      <c r="D738" s="7">
        <v>43988</v>
      </c>
      <c r="E738" s="6">
        <v>1.8687</v>
      </c>
      <c r="F738" s="20">
        <f t="shared" si="40"/>
        <v>7.3282352941176465E-2</v>
      </c>
      <c r="G738" s="6">
        <v>1.3384</v>
      </c>
      <c r="H738" s="21">
        <f t="shared" si="41"/>
        <v>5.4753700643437285E-2</v>
      </c>
      <c r="I738" s="2"/>
      <c r="S738" s="15" t="s">
        <v>19</v>
      </c>
      <c r="T738" s="16">
        <v>4.9746202705921679E-2</v>
      </c>
      <c r="U738"/>
    </row>
    <row r="739" spans="1:21" x14ac:dyDescent="0.45">
      <c r="A739" s="6">
        <v>1399</v>
      </c>
      <c r="B739" s="6" t="s">
        <v>12</v>
      </c>
      <c r="C739" s="71">
        <f t="shared" si="42"/>
        <v>43987</v>
      </c>
      <c r="D739" s="7">
        <v>43987</v>
      </c>
      <c r="E739" s="6">
        <v>1.8833</v>
      </c>
      <c r="F739" s="20">
        <f t="shared" si="40"/>
        <v>7.3854901960784314E-2</v>
      </c>
      <c r="G739" s="6">
        <v>1.3426</v>
      </c>
      <c r="H739" s="21">
        <f t="shared" si="41"/>
        <v>5.5008864859812538E-2</v>
      </c>
      <c r="I739" s="2"/>
      <c r="S739" s="15" t="s">
        <v>18</v>
      </c>
      <c r="T739" s="16">
        <v>5.0434999523899397E-2</v>
      </c>
      <c r="U739"/>
    </row>
    <row r="740" spans="1:21" x14ac:dyDescent="0.45">
      <c r="A740" s="6">
        <v>1399</v>
      </c>
      <c r="B740" s="6" t="s">
        <v>12</v>
      </c>
      <c r="C740" s="71">
        <f t="shared" si="42"/>
        <v>43986</v>
      </c>
      <c r="D740" s="7">
        <v>43986</v>
      </c>
      <c r="E740" s="6">
        <v>1.9202999999999999</v>
      </c>
      <c r="F740" s="20">
        <f t="shared" si="40"/>
        <v>7.5305882352941167E-2</v>
      </c>
      <c r="G740" s="6">
        <v>1.35</v>
      </c>
      <c r="H740" s="21">
        <f t="shared" si="41"/>
        <v>5.5782135076252716E-2</v>
      </c>
      <c r="I740" s="2"/>
      <c r="S740" s="15" t="s">
        <v>17</v>
      </c>
      <c r="T740" s="16">
        <v>5.2972294265933528E-2</v>
      </c>
      <c r="U740"/>
    </row>
    <row r="741" spans="1:21" x14ac:dyDescent="0.45">
      <c r="A741" s="6">
        <v>1399</v>
      </c>
      <c r="B741" s="6" t="s">
        <v>12</v>
      </c>
      <c r="C741" s="71">
        <f t="shared" si="42"/>
        <v>43985</v>
      </c>
      <c r="D741" s="7">
        <v>43985</v>
      </c>
      <c r="E741" s="6">
        <v>1.9179999999999999</v>
      </c>
      <c r="F741" s="20">
        <f t="shared" si="40"/>
        <v>7.5215686274509808E-2</v>
      </c>
      <c r="G741" s="6">
        <v>1.3494999999999999</v>
      </c>
      <c r="H741" s="21">
        <f t="shared" si="41"/>
        <v>5.5735966116717162E-2</v>
      </c>
      <c r="I741" s="2"/>
      <c r="S741" s="15" t="s">
        <v>16</v>
      </c>
      <c r="T741" s="16">
        <v>6.1811641641821409E-2</v>
      </c>
      <c r="U741"/>
    </row>
    <row r="742" spans="1:21" x14ac:dyDescent="0.45">
      <c r="A742" s="6">
        <v>1399</v>
      </c>
      <c r="B742" s="6" t="s">
        <v>12</v>
      </c>
      <c r="C742" s="71">
        <f t="shared" si="42"/>
        <v>43984</v>
      </c>
      <c r="D742" s="7">
        <v>43984</v>
      </c>
      <c r="E742" s="6">
        <v>1.8737999999999999</v>
      </c>
      <c r="F742" s="20">
        <f t="shared" si="40"/>
        <v>7.3482352941176471E-2</v>
      </c>
      <c r="G742" s="6">
        <v>1.3519000000000001</v>
      </c>
      <c r="H742" s="21">
        <f t="shared" si="41"/>
        <v>5.4354873097992799E-2</v>
      </c>
      <c r="I742" s="2"/>
      <c r="S742" s="15" t="s">
        <v>15</v>
      </c>
      <c r="T742" s="16">
        <v>6.8268316212187916E-2</v>
      </c>
      <c r="U742"/>
    </row>
    <row r="743" spans="1:21" x14ac:dyDescent="0.45">
      <c r="A743" s="6">
        <v>1399</v>
      </c>
      <c r="B743" s="6" t="s">
        <v>12</v>
      </c>
      <c r="C743" s="71">
        <f t="shared" si="42"/>
        <v>43983</v>
      </c>
      <c r="D743" s="7">
        <v>43983</v>
      </c>
      <c r="E743" s="6">
        <v>1.8564000000000001</v>
      </c>
      <c r="F743" s="20">
        <f t="shared" si="40"/>
        <v>7.2800000000000004E-2</v>
      </c>
      <c r="G743" s="6">
        <v>1.3573</v>
      </c>
      <c r="H743" s="21">
        <f t="shared" si="41"/>
        <v>5.363589479112945E-2</v>
      </c>
      <c r="I743" s="2"/>
      <c r="S743" s="14">
        <v>1398</v>
      </c>
      <c r="T743" s="16">
        <v>4.687853908406011E-2</v>
      </c>
      <c r="U743"/>
    </row>
    <row r="744" spans="1:21" x14ac:dyDescent="0.45">
      <c r="A744" s="6">
        <v>1399</v>
      </c>
      <c r="B744" s="6" t="s">
        <v>12</v>
      </c>
      <c r="C744" s="71">
        <f t="shared" si="42"/>
        <v>43982</v>
      </c>
      <c r="D744" s="7">
        <v>43982</v>
      </c>
      <c r="E744" s="6">
        <v>1.8220000000000001</v>
      </c>
      <c r="F744" s="20">
        <f t="shared" si="40"/>
        <v>7.145098039215686E-2</v>
      </c>
      <c r="G744" s="6">
        <v>1.3573</v>
      </c>
      <c r="H744" s="21">
        <f t="shared" si="41"/>
        <v>5.2641995426329379E-2</v>
      </c>
      <c r="I744" s="2"/>
      <c r="S744" s="15" t="s">
        <v>14</v>
      </c>
      <c r="T744" s="16">
        <v>4.1801740423646143E-2</v>
      </c>
      <c r="U744"/>
    </row>
    <row r="745" spans="1:21" x14ac:dyDescent="0.45">
      <c r="A745" s="6">
        <v>1399</v>
      </c>
      <c r="B745" s="6" t="s">
        <v>12</v>
      </c>
      <c r="C745" s="71">
        <f t="shared" si="42"/>
        <v>43981</v>
      </c>
      <c r="D745" s="7">
        <v>43981</v>
      </c>
      <c r="E745" s="6">
        <v>1.8242</v>
      </c>
      <c r="F745" s="20">
        <f t="shared" si="40"/>
        <v>7.1537254901960792E-2</v>
      </c>
      <c r="G745" s="6">
        <v>1.3573</v>
      </c>
      <c r="H745" s="21">
        <f t="shared" si="41"/>
        <v>5.2705558757799156E-2</v>
      </c>
      <c r="I745" s="2"/>
      <c r="S745" s="15" t="s">
        <v>13</v>
      </c>
      <c r="T745" s="16">
        <v>3.9881402618024184E-2</v>
      </c>
      <c r="U745"/>
    </row>
    <row r="746" spans="1:21" x14ac:dyDescent="0.45">
      <c r="A746" s="6">
        <v>1399</v>
      </c>
      <c r="B746" s="6" t="s">
        <v>12</v>
      </c>
      <c r="C746" s="71">
        <f t="shared" si="42"/>
        <v>43980</v>
      </c>
      <c r="D746" s="7">
        <v>43980</v>
      </c>
      <c r="E746" s="6">
        <v>1.8245</v>
      </c>
      <c r="F746" s="20">
        <f t="shared" si="40"/>
        <v>7.1549019607843142E-2</v>
      </c>
      <c r="G746" s="6">
        <v>1.3771</v>
      </c>
      <c r="H746" s="21">
        <f t="shared" si="41"/>
        <v>5.195629918513045E-2</v>
      </c>
      <c r="I746" s="2"/>
      <c r="S746" s="15" t="s">
        <v>12</v>
      </c>
      <c r="T746" s="16">
        <v>2.5872564256404097E-2</v>
      </c>
      <c r="U746"/>
    </row>
    <row r="747" spans="1:21" x14ac:dyDescent="0.45">
      <c r="A747" s="6">
        <v>1399</v>
      </c>
      <c r="B747" s="6" t="s">
        <v>12</v>
      </c>
      <c r="C747" s="71">
        <f t="shared" si="42"/>
        <v>43979</v>
      </c>
      <c r="D747" s="7">
        <v>43979</v>
      </c>
      <c r="E747" s="6">
        <v>1.8472999999999999</v>
      </c>
      <c r="F747" s="20">
        <f t="shared" si="40"/>
        <v>7.2443137254901965E-2</v>
      </c>
      <c r="G747" s="6">
        <v>1.3763000000000001</v>
      </c>
      <c r="H747" s="21">
        <f t="shared" si="41"/>
        <v>5.2636152913537716E-2</v>
      </c>
      <c r="I747" s="2"/>
      <c r="S747" s="15" t="s">
        <v>23</v>
      </c>
      <c r="T747" s="16">
        <v>2.942232124170446E-2</v>
      </c>
    </row>
    <row r="748" spans="1:21" x14ac:dyDescent="0.45">
      <c r="A748" s="6">
        <v>1399</v>
      </c>
      <c r="B748" s="6" t="s">
        <v>12</v>
      </c>
      <c r="C748" s="71">
        <f t="shared" si="42"/>
        <v>43978</v>
      </c>
      <c r="D748" s="7">
        <v>43978</v>
      </c>
      <c r="E748" s="6">
        <v>1.8582000000000001</v>
      </c>
      <c r="F748" s="20">
        <f t="shared" si="40"/>
        <v>7.2870588235294118E-2</v>
      </c>
      <c r="G748" s="6">
        <v>1.3753</v>
      </c>
      <c r="H748" s="21">
        <f t="shared" si="41"/>
        <v>5.29852310298074E-2</v>
      </c>
      <c r="I748" s="2"/>
      <c r="S748" s="15" t="s">
        <v>22</v>
      </c>
      <c r="T748" s="16">
        <v>3.3632796953628988E-2</v>
      </c>
    </row>
    <row r="749" spans="1:21" x14ac:dyDescent="0.45">
      <c r="A749" s="6">
        <v>1399</v>
      </c>
      <c r="B749" s="6" t="s">
        <v>12</v>
      </c>
      <c r="C749" s="71">
        <f t="shared" si="42"/>
        <v>43977</v>
      </c>
      <c r="D749" s="7">
        <v>43977</v>
      </c>
      <c r="E749" s="6">
        <v>1.8502000000000001</v>
      </c>
      <c r="F749" s="20">
        <f t="shared" si="40"/>
        <v>7.2556862745098039E-2</v>
      </c>
      <c r="G749" s="6">
        <v>1.3778999999999999</v>
      </c>
      <c r="H749" s="21">
        <f t="shared" si="41"/>
        <v>5.2657567853326107E-2</v>
      </c>
      <c r="I749" s="2"/>
      <c r="S749" s="15" t="s">
        <v>21</v>
      </c>
      <c r="T749" s="16">
        <v>2.591789713821847E-2</v>
      </c>
    </row>
    <row r="750" spans="1:21" x14ac:dyDescent="0.45">
      <c r="A750" s="6">
        <v>1399</v>
      </c>
      <c r="B750" s="6" t="s">
        <v>12</v>
      </c>
      <c r="C750" s="71">
        <f t="shared" si="42"/>
        <v>43976</v>
      </c>
      <c r="D750" s="7">
        <v>43976</v>
      </c>
      <c r="E750" s="6">
        <v>1.8163</v>
      </c>
      <c r="F750" s="20">
        <f>E750/25.5</f>
        <v>7.1227450980392154E-2</v>
      </c>
      <c r="G750" s="6">
        <v>1.3986000000000001</v>
      </c>
      <c r="H750" s="21">
        <f>F750/G750</f>
        <v>5.0927678378658768E-2</v>
      </c>
      <c r="I750" s="2"/>
      <c r="S750" s="15" t="s">
        <v>20</v>
      </c>
      <c r="T750" s="16">
        <v>4.625962315100858E-2</v>
      </c>
    </row>
    <row r="751" spans="1:21" x14ac:dyDescent="0.45">
      <c r="A751" s="6">
        <v>1399</v>
      </c>
      <c r="B751" s="6" t="s">
        <v>12</v>
      </c>
      <c r="C751" s="71">
        <f t="shared" si="42"/>
        <v>43975</v>
      </c>
      <c r="D751" s="7">
        <v>43975</v>
      </c>
      <c r="E751" s="6">
        <v>1.8183</v>
      </c>
      <c r="F751" s="20">
        <f t="shared" ref="F751:F814" si="43">E751/25.5</f>
        <v>7.1305882352941177E-2</v>
      </c>
      <c r="G751" s="6">
        <v>1.3986000000000001</v>
      </c>
      <c r="H751" s="21">
        <f t="shared" ref="H751:H814" si="44">F751/G751</f>
        <v>5.0983756866109807E-2</v>
      </c>
      <c r="I751" s="2"/>
      <c r="S751" s="15" t="s">
        <v>19</v>
      </c>
      <c r="T751" s="16">
        <v>6.8102648283152586E-2</v>
      </c>
    </row>
    <row r="752" spans="1:21" x14ac:dyDescent="0.45">
      <c r="A752" s="6">
        <v>1399</v>
      </c>
      <c r="B752" s="6" t="s">
        <v>12</v>
      </c>
      <c r="C752" s="71">
        <f t="shared" si="42"/>
        <v>43974</v>
      </c>
      <c r="D752" s="7">
        <v>43974</v>
      </c>
      <c r="E752" s="6">
        <v>1.8214999999999999</v>
      </c>
      <c r="F752" s="20">
        <f t="shared" si="43"/>
        <v>7.1431372549019601E-2</v>
      </c>
      <c r="G752" s="6">
        <v>1.3986000000000001</v>
      </c>
      <c r="H752" s="21">
        <f t="shared" si="44"/>
        <v>5.1073482446031458E-2</v>
      </c>
      <c r="I752" s="3"/>
      <c r="S752" s="15" t="s">
        <v>18</v>
      </c>
      <c r="T752" s="16">
        <v>7.2827580818064161E-2</v>
      </c>
    </row>
    <row r="753" spans="1:20" x14ac:dyDescent="0.45">
      <c r="A753" s="6">
        <v>1399</v>
      </c>
      <c r="B753" s="6" t="s">
        <v>12</v>
      </c>
      <c r="C753" s="71">
        <f t="shared" si="42"/>
        <v>43973</v>
      </c>
      <c r="D753" s="7">
        <v>43973</v>
      </c>
      <c r="E753" s="6">
        <v>1.8240000000000001</v>
      </c>
      <c r="F753" s="20">
        <f t="shared" si="43"/>
        <v>7.1529411764705883E-2</v>
      </c>
      <c r="G753" s="6">
        <v>1.3996</v>
      </c>
      <c r="H753" s="21">
        <f t="shared" si="44"/>
        <v>5.1107038985928756E-2</v>
      </c>
      <c r="I753" s="3"/>
      <c r="S753" s="15" t="s">
        <v>17</v>
      </c>
      <c r="T753" s="16">
        <v>7.0457970244741902E-2</v>
      </c>
    </row>
    <row r="754" spans="1:20" x14ac:dyDescent="0.45">
      <c r="A754" s="6">
        <v>1399</v>
      </c>
      <c r="B754" s="6" t="s">
        <v>12</v>
      </c>
      <c r="C754" s="71">
        <f t="shared" si="42"/>
        <v>43972</v>
      </c>
      <c r="D754" s="7">
        <v>43972</v>
      </c>
      <c r="E754" s="6">
        <v>1.8446</v>
      </c>
      <c r="F754" s="20">
        <f t="shared" si="43"/>
        <v>7.2337254901960787E-2</v>
      </c>
      <c r="G754" s="6">
        <v>1.3954</v>
      </c>
      <c r="H754" s="21">
        <f t="shared" si="44"/>
        <v>5.1839798553791595E-2</v>
      </c>
      <c r="I754" s="3"/>
      <c r="S754" s="15" t="s">
        <v>16</v>
      </c>
      <c r="T754" s="16">
        <v>6.1599655306984309E-2</v>
      </c>
    </row>
    <row r="755" spans="1:20" x14ac:dyDescent="0.45">
      <c r="A755" s="6">
        <v>1399</v>
      </c>
      <c r="B755" s="12" t="s">
        <v>13</v>
      </c>
      <c r="C755" s="71">
        <f t="shared" si="42"/>
        <v>43971</v>
      </c>
      <c r="D755" s="7">
        <v>43971</v>
      </c>
      <c r="E755" s="6">
        <v>1.8678999999999999</v>
      </c>
      <c r="F755" s="20">
        <f t="shared" si="43"/>
        <v>7.3250980392156856E-2</v>
      </c>
      <c r="G755" s="6">
        <v>1.3902000000000001</v>
      </c>
      <c r="H755" s="21">
        <f t="shared" si="44"/>
        <v>5.269096561081632E-2</v>
      </c>
      <c r="I755" s="3"/>
      <c r="S755" s="15" t="s">
        <v>15</v>
      </c>
      <c r="T755" s="16">
        <v>5.2440713248014491E-2</v>
      </c>
    </row>
    <row r="756" spans="1:20" x14ac:dyDescent="0.45">
      <c r="A756" s="6">
        <v>1399</v>
      </c>
      <c r="B756" s="12" t="s">
        <v>13</v>
      </c>
      <c r="C756" s="71">
        <f t="shared" si="42"/>
        <v>43970</v>
      </c>
      <c r="D756" s="7">
        <v>43970</v>
      </c>
      <c r="E756" s="6">
        <v>1.8665</v>
      </c>
      <c r="F756" s="20">
        <f t="shared" si="43"/>
        <v>7.3196078431372547E-2</v>
      </c>
      <c r="G756" s="6">
        <v>1.3943000000000001</v>
      </c>
      <c r="H756" s="21">
        <f t="shared" si="44"/>
        <v>5.2496649524042559E-2</v>
      </c>
      <c r="I756" s="3"/>
      <c r="S756" s="14">
        <v>1399</v>
      </c>
      <c r="T756" s="16">
        <v>6.8168753742971183E-2</v>
      </c>
    </row>
    <row r="757" spans="1:20" x14ac:dyDescent="0.45">
      <c r="A757" s="6">
        <v>1399</v>
      </c>
      <c r="B757" s="12" t="s">
        <v>13</v>
      </c>
      <c r="C757" s="71">
        <f t="shared" si="42"/>
        <v>43969</v>
      </c>
      <c r="D757" s="7">
        <v>43969</v>
      </c>
      <c r="E757" s="6">
        <v>1.8213999999999999</v>
      </c>
      <c r="F757" s="20">
        <f t="shared" si="43"/>
        <v>7.142745098039216E-2</v>
      </c>
      <c r="G757" s="6">
        <v>1.3935999999999999</v>
      </c>
      <c r="H757" s="21">
        <f t="shared" si="44"/>
        <v>5.12539114382837E-2</v>
      </c>
      <c r="I757" s="3"/>
      <c r="S757" s="15" t="s">
        <v>14</v>
      </c>
      <c r="T757" s="16">
        <v>4.8966350529471916E-2</v>
      </c>
    </row>
    <row r="758" spans="1:20" x14ac:dyDescent="0.45">
      <c r="A758" s="6">
        <v>1399</v>
      </c>
      <c r="B758" s="12" t="s">
        <v>13</v>
      </c>
      <c r="C758" s="71">
        <f t="shared" si="42"/>
        <v>43968</v>
      </c>
      <c r="D758" s="7">
        <v>43968</v>
      </c>
      <c r="E758" s="6">
        <v>1.8139000000000001</v>
      </c>
      <c r="F758" s="20">
        <f t="shared" si="43"/>
        <v>7.113333333333334E-2</v>
      </c>
      <c r="G758" s="6">
        <v>1.3935999999999999</v>
      </c>
      <c r="H758" s="21">
        <f t="shared" si="44"/>
        <v>5.1042862610026794E-2</v>
      </c>
      <c r="I758" s="3"/>
      <c r="S758" s="15" t="s">
        <v>13</v>
      </c>
      <c r="T758" s="16">
        <v>5.1255785729724182E-2</v>
      </c>
    </row>
    <row r="759" spans="1:20" x14ac:dyDescent="0.45">
      <c r="A759" s="6">
        <v>1399</v>
      </c>
      <c r="B759" s="12" t="s">
        <v>13</v>
      </c>
      <c r="C759" s="71">
        <f t="shared" si="42"/>
        <v>43967</v>
      </c>
      <c r="D759" s="7">
        <v>43967</v>
      </c>
      <c r="E759" s="6">
        <v>1.8108</v>
      </c>
      <c r="F759" s="20">
        <f t="shared" si="43"/>
        <v>7.1011764705882358E-2</v>
      </c>
      <c r="G759" s="6">
        <v>1.3935999999999999</v>
      </c>
      <c r="H759" s="21">
        <f t="shared" si="44"/>
        <v>5.0955629094347275E-2</v>
      </c>
      <c r="I759" s="3"/>
      <c r="S759" s="15" t="s">
        <v>12</v>
      </c>
      <c r="T759" s="16">
        <v>5.3048419162829825E-2</v>
      </c>
    </row>
    <row r="760" spans="1:20" x14ac:dyDescent="0.45">
      <c r="A760" s="6">
        <v>1399</v>
      </c>
      <c r="B760" s="12" t="s">
        <v>13</v>
      </c>
      <c r="C760" s="71">
        <f t="shared" si="42"/>
        <v>43966</v>
      </c>
      <c r="D760" s="7">
        <v>43966</v>
      </c>
      <c r="E760" s="6">
        <v>1.8097000000000001</v>
      </c>
      <c r="F760" s="20">
        <f t="shared" si="43"/>
        <v>7.0968627450980398E-2</v>
      </c>
      <c r="G760" s="6">
        <v>1.411</v>
      </c>
      <c r="H760" s="21">
        <f t="shared" si="44"/>
        <v>5.0296688484039967E-2</v>
      </c>
      <c r="I760" s="3"/>
      <c r="S760" s="15" t="s">
        <v>23</v>
      </c>
      <c r="T760" s="16">
        <v>5.2153844661121641E-2</v>
      </c>
    </row>
    <row r="761" spans="1:20" x14ac:dyDescent="0.45">
      <c r="A761" s="6">
        <v>1399</v>
      </c>
      <c r="B761" s="12" t="s">
        <v>13</v>
      </c>
      <c r="C761" s="71">
        <f t="shared" si="42"/>
        <v>43965</v>
      </c>
      <c r="D761" s="7">
        <v>43965</v>
      </c>
      <c r="E761" s="6">
        <v>1.8106</v>
      </c>
      <c r="F761" s="20">
        <f t="shared" si="43"/>
        <v>7.1003921568627448E-2</v>
      </c>
      <c r="G761" s="6">
        <v>1.405</v>
      </c>
      <c r="H761" s="21">
        <f t="shared" si="44"/>
        <v>5.0536598981229502E-2</v>
      </c>
      <c r="I761" s="3"/>
      <c r="S761" s="15" t="s">
        <v>22</v>
      </c>
      <c r="T761" s="16">
        <v>5.773489754662401E-2</v>
      </c>
    </row>
    <row r="762" spans="1:20" x14ac:dyDescent="0.45">
      <c r="A762" s="6">
        <v>1399</v>
      </c>
      <c r="B762" s="12" t="s">
        <v>13</v>
      </c>
      <c r="C762" s="71">
        <f t="shared" si="42"/>
        <v>43964</v>
      </c>
      <c r="D762" s="7">
        <v>43964</v>
      </c>
      <c r="E762" s="6">
        <v>1.8197000000000001</v>
      </c>
      <c r="F762" s="20">
        <f t="shared" si="43"/>
        <v>7.13607843137255E-2</v>
      </c>
      <c r="G762" s="6">
        <v>1.4100999999999999</v>
      </c>
      <c r="H762" s="21">
        <f t="shared" si="44"/>
        <v>5.060689618730977E-2</v>
      </c>
      <c r="I762" s="3"/>
      <c r="S762" s="15" t="s">
        <v>21</v>
      </c>
      <c r="T762" s="16">
        <v>6.5794105932092714E-2</v>
      </c>
    </row>
    <row r="763" spans="1:20" x14ac:dyDescent="0.45">
      <c r="A763" s="6">
        <v>1399</v>
      </c>
      <c r="B763" s="12" t="s">
        <v>13</v>
      </c>
      <c r="C763" s="71">
        <f t="shared" si="42"/>
        <v>43963</v>
      </c>
      <c r="D763" s="7">
        <v>43963</v>
      </c>
      <c r="E763" s="6">
        <v>1.8536999999999999</v>
      </c>
      <c r="F763" s="20">
        <f t="shared" si="43"/>
        <v>7.2694117647058826E-2</v>
      </c>
      <c r="G763" s="6">
        <v>1.4078999999999999</v>
      </c>
      <c r="H763" s="21">
        <f t="shared" si="44"/>
        <v>5.163301203711828E-2</v>
      </c>
      <c r="I763" s="3"/>
      <c r="S763" s="15" t="s">
        <v>20</v>
      </c>
      <c r="T763" s="16">
        <v>6.0498887961151881E-2</v>
      </c>
    </row>
    <row r="764" spans="1:20" x14ac:dyDescent="0.45">
      <c r="A764" s="6">
        <v>1399</v>
      </c>
      <c r="B764" s="12" t="s">
        <v>13</v>
      </c>
      <c r="C764" s="71">
        <f t="shared" si="42"/>
        <v>43962</v>
      </c>
      <c r="D764" s="7">
        <v>43962</v>
      </c>
      <c r="E764" s="6">
        <v>1.8788</v>
      </c>
      <c r="F764" s="20">
        <f t="shared" si="43"/>
        <v>7.3678431372549022E-2</v>
      </c>
      <c r="G764" s="6">
        <v>1.4008</v>
      </c>
      <c r="H764" s="21">
        <f t="shared" si="44"/>
        <v>5.2597395325920206E-2</v>
      </c>
      <c r="I764" s="3"/>
      <c r="S764" s="15" t="s">
        <v>19</v>
      </c>
      <c r="T764" s="16">
        <v>8.1308879686938978E-2</v>
      </c>
    </row>
    <row r="765" spans="1:20" x14ac:dyDescent="0.45">
      <c r="A765" s="6">
        <v>1399</v>
      </c>
      <c r="B765" s="12" t="s">
        <v>13</v>
      </c>
      <c r="C765" s="71">
        <f t="shared" si="42"/>
        <v>43961</v>
      </c>
      <c r="D765" s="7">
        <v>43961</v>
      </c>
      <c r="E765" s="6">
        <v>1.8915</v>
      </c>
      <c r="F765" s="20">
        <f t="shared" si="43"/>
        <v>7.4176470588235288E-2</v>
      </c>
      <c r="G765" s="6">
        <v>1.4008</v>
      </c>
      <c r="H765" s="21">
        <f t="shared" si="44"/>
        <v>5.2952934457620851E-2</v>
      </c>
      <c r="I765" s="3"/>
      <c r="S765" s="15" t="s">
        <v>18</v>
      </c>
      <c r="T765" s="16">
        <v>8.0972854050694459E-2</v>
      </c>
    </row>
    <row r="766" spans="1:20" x14ac:dyDescent="0.45">
      <c r="A766" s="6">
        <v>1399</v>
      </c>
      <c r="B766" s="12" t="s">
        <v>13</v>
      </c>
      <c r="C766" s="71">
        <f t="shared" si="42"/>
        <v>43960</v>
      </c>
      <c r="D766" s="7">
        <v>43960</v>
      </c>
      <c r="E766" s="6">
        <v>1.8886000000000001</v>
      </c>
      <c r="F766" s="20">
        <f t="shared" si="43"/>
        <v>7.4062745098039215E-2</v>
      </c>
      <c r="G766" s="6">
        <v>1.4008</v>
      </c>
      <c r="H766" s="21">
        <f t="shared" si="44"/>
        <v>5.2871748356681333E-2</v>
      </c>
      <c r="I766" s="3"/>
      <c r="S766" s="15" t="s">
        <v>17</v>
      </c>
      <c r="T766" s="16">
        <v>7.8945764524993231E-2</v>
      </c>
    </row>
    <row r="767" spans="1:20" x14ac:dyDescent="0.45">
      <c r="A767" s="6">
        <v>1399</v>
      </c>
      <c r="B767" s="12" t="s">
        <v>13</v>
      </c>
      <c r="C767" s="71">
        <f t="shared" si="42"/>
        <v>43959</v>
      </c>
      <c r="D767" s="7">
        <v>43959</v>
      </c>
      <c r="E767" s="6">
        <v>1.9087000000000001</v>
      </c>
      <c r="F767" s="20">
        <f t="shared" si="43"/>
        <v>7.485098039215686E-2</v>
      </c>
      <c r="G767" s="6">
        <v>1.3927</v>
      </c>
      <c r="H767" s="21">
        <f t="shared" si="44"/>
        <v>5.3745228974048147E-2</v>
      </c>
      <c r="I767" s="3"/>
      <c r="S767" s="15" t="s">
        <v>16</v>
      </c>
      <c r="T767" s="16">
        <v>9.4432843977072245E-2</v>
      </c>
    </row>
    <row r="768" spans="1:20" x14ac:dyDescent="0.45">
      <c r="A768" s="6">
        <v>1399</v>
      </c>
      <c r="B768" s="12" t="s">
        <v>13</v>
      </c>
      <c r="C768" s="71">
        <f t="shared" si="42"/>
        <v>43958</v>
      </c>
      <c r="D768" s="7">
        <v>43958</v>
      </c>
      <c r="E768" s="6">
        <v>1.9355</v>
      </c>
      <c r="F768" s="20">
        <f t="shared" si="43"/>
        <v>7.590196078431373E-2</v>
      </c>
      <c r="G768" s="6">
        <v>1.3972</v>
      </c>
      <c r="H768" s="21">
        <f t="shared" si="44"/>
        <v>5.4324334944398603E-2</v>
      </c>
      <c r="I768" s="3"/>
      <c r="S768" s="15" t="s">
        <v>15</v>
      </c>
      <c r="T768" s="16">
        <v>8.861648177786341E-2</v>
      </c>
    </row>
    <row r="769" spans="1:20" x14ac:dyDescent="0.45">
      <c r="A769" s="6">
        <v>1399</v>
      </c>
      <c r="B769" s="12" t="s">
        <v>13</v>
      </c>
      <c r="C769" s="71">
        <f t="shared" si="42"/>
        <v>43957</v>
      </c>
      <c r="D769" s="7">
        <v>43957</v>
      </c>
      <c r="E769" s="6">
        <v>1.9636</v>
      </c>
      <c r="F769" s="20">
        <f t="shared" si="43"/>
        <v>7.7003921568627454E-2</v>
      </c>
      <c r="G769" s="6">
        <v>1.4145000000000001</v>
      </c>
      <c r="H769" s="21">
        <f t="shared" si="44"/>
        <v>5.4438968942119088E-2</v>
      </c>
      <c r="I769" s="3"/>
      <c r="S769" s="14">
        <v>1401</v>
      </c>
      <c r="T769" s="16">
        <v>0.18219202706411883</v>
      </c>
    </row>
    <row r="770" spans="1:20" x14ac:dyDescent="0.45">
      <c r="A770" s="6">
        <v>1399</v>
      </c>
      <c r="B770" s="12" t="s">
        <v>13</v>
      </c>
      <c r="C770" s="71">
        <f t="shared" si="42"/>
        <v>43956</v>
      </c>
      <c r="D770" s="7">
        <v>43956</v>
      </c>
      <c r="E770" s="6">
        <v>1.9839</v>
      </c>
      <c r="F770" s="20">
        <f t="shared" si="43"/>
        <v>7.7799999999999994E-2</v>
      </c>
      <c r="G770" s="6">
        <v>1.4047000000000001</v>
      </c>
      <c r="H770" s="21">
        <f t="shared" si="44"/>
        <v>5.5385491564035022E-2</v>
      </c>
      <c r="I770" s="3"/>
      <c r="S770" s="15" t="s">
        <v>14</v>
      </c>
      <c r="T770" s="16">
        <v>0.16279273943778627</v>
      </c>
    </row>
    <row r="771" spans="1:20" x14ac:dyDescent="0.45">
      <c r="A771" s="6">
        <v>1399</v>
      </c>
      <c r="B771" s="12" t="s">
        <v>13</v>
      </c>
      <c r="C771" s="71">
        <f t="shared" si="42"/>
        <v>43955</v>
      </c>
      <c r="D771" s="7">
        <v>43955</v>
      </c>
      <c r="E771" s="6">
        <v>1.8863000000000001</v>
      </c>
      <c r="F771" s="20">
        <f t="shared" si="43"/>
        <v>7.3972549019607842E-2</v>
      </c>
      <c r="G771" s="6">
        <v>1.4085000000000001</v>
      </c>
      <c r="H771" s="21">
        <f t="shared" si="44"/>
        <v>5.2518671650413802E-2</v>
      </c>
      <c r="I771" s="3"/>
      <c r="S771" s="15" t="s">
        <v>13</v>
      </c>
      <c r="T771" s="16">
        <v>0.18830868759135508</v>
      </c>
    </row>
    <row r="772" spans="1:20" x14ac:dyDescent="0.45">
      <c r="A772" s="6">
        <v>1399</v>
      </c>
      <c r="B772" s="12" t="s">
        <v>13</v>
      </c>
      <c r="C772" s="71">
        <f t="shared" si="42"/>
        <v>43954</v>
      </c>
      <c r="D772" s="7">
        <v>43954</v>
      </c>
      <c r="E772" s="6">
        <v>1.8241000000000001</v>
      </c>
      <c r="F772" s="20">
        <f t="shared" si="43"/>
        <v>7.1533333333333338E-2</v>
      </c>
      <c r="G772" s="6">
        <v>1.4085000000000001</v>
      </c>
      <c r="H772" s="21">
        <f t="shared" si="44"/>
        <v>5.0786889125547276E-2</v>
      </c>
      <c r="I772" s="3"/>
      <c r="S772" s="15" t="s">
        <v>12</v>
      </c>
      <c r="T772" s="16">
        <v>0.20278009906771799</v>
      </c>
    </row>
    <row r="773" spans="1:20" x14ac:dyDescent="0.45">
      <c r="A773" s="6">
        <v>1399</v>
      </c>
      <c r="B773" s="12" t="s">
        <v>13</v>
      </c>
      <c r="C773" s="71">
        <f t="shared" si="42"/>
        <v>43953</v>
      </c>
      <c r="D773" s="7">
        <v>43953</v>
      </c>
      <c r="E773" s="6">
        <v>1.8224</v>
      </c>
      <c r="F773" s="20">
        <f t="shared" si="43"/>
        <v>7.1466666666666664E-2</v>
      </c>
      <c r="G773" s="6">
        <v>1.4085000000000001</v>
      </c>
      <c r="H773" s="21">
        <f t="shared" si="44"/>
        <v>5.0739557448822623E-2</v>
      </c>
      <c r="I773" s="3"/>
      <c r="S773" s="14">
        <v>1400</v>
      </c>
      <c r="T773" s="16">
        <v>0.11513941475042638</v>
      </c>
    </row>
    <row r="774" spans="1:20" x14ac:dyDescent="0.45">
      <c r="A774" s="6">
        <v>1399</v>
      </c>
      <c r="B774" s="12" t="s">
        <v>13</v>
      </c>
      <c r="C774" s="71">
        <f t="shared" si="42"/>
        <v>43952</v>
      </c>
      <c r="D774" s="7">
        <v>43952</v>
      </c>
      <c r="E774" s="6">
        <v>1.8240000000000001</v>
      </c>
      <c r="F774" s="20">
        <f t="shared" si="43"/>
        <v>7.1529411764705883E-2</v>
      </c>
      <c r="G774" s="6">
        <v>1.4086000000000001</v>
      </c>
      <c r="H774" s="21">
        <f t="shared" si="44"/>
        <v>5.0780499619981455E-2</v>
      </c>
      <c r="I774" s="3"/>
      <c r="S774" s="15" t="s">
        <v>14</v>
      </c>
      <c r="T774" s="16">
        <v>8.1441876423769516E-2</v>
      </c>
    </row>
    <row r="775" spans="1:20" x14ac:dyDescent="0.45">
      <c r="A775" s="6">
        <v>1399</v>
      </c>
      <c r="B775" s="12" t="s">
        <v>13</v>
      </c>
      <c r="C775" s="71">
        <f t="shared" si="42"/>
        <v>43951</v>
      </c>
      <c r="D775" s="7">
        <v>43951</v>
      </c>
      <c r="E775" s="6">
        <v>1.7634000000000001</v>
      </c>
      <c r="F775" s="20">
        <f t="shared" si="43"/>
        <v>6.9152941176470598E-2</v>
      </c>
      <c r="G775" s="6">
        <v>1.3944000000000001</v>
      </c>
      <c r="H775" s="21">
        <f t="shared" si="44"/>
        <v>4.959333130842699E-2</v>
      </c>
      <c r="I775" s="3"/>
      <c r="S775" s="15" t="s">
        <v>13</v>
      </c>
      <c r="T775" s="16">
        <v>8.7622147768671582E-2</v>
      </c>
    </row>
    <row r="776" spans="1:20" x14ac:dyDescent="0.45">
      <c r="A776" s="6">
        <v>1399</v>
      </c>
      <c r="B776" s="12" t="s">
        <v>13</v>
      </c>
      <c r="C776" s="71">
        <f t="shared" si="42"/>
        <v>43950</v>
      </c>
      <c r="D776" s="7">
        <v>43950</v>
      </c>
      <c r="E776" s="6">
        <v>1.7807999999999999</v>
      </c>
      <c r="F776" s="20">
        <f t="shared" si="43"/>
        <v>6.9835294117647051E-2</v>
      </c>
      <c r="G776" s="6">
        <v>1.3878999999999999</v>
      </c>
      <c r="H776" s="21">
        <f t="shared" si="44"/>
        <v>5.0317237637904071E-2</v>
      </c>
      <c r="I776" s="3"/>
      <c r="S776" s="15" t="s">
        <v>12</v>
      </c>
      <c r="T776" s="16">
        <v>9.3565745243208293E-2</v>
      </c>
    </row>
    <row r="777" spans="1:20" x14ac:dyDescent="0.45">
      <c r="A777" s="6">
        <v>1399</v>
      </c>
      <c r="B777" s="12" t="s">
        <v>13</v>
      </c>
      <c r="C777" s="71">
        <f t="shared" si="42"/>
        <v>43949</v>
      </c>
      <c r="D777" s="7">
        <v>43949</v>
      </c>
      <c r="E777" s="6">
        <v>1.7787999999999999</v>
      </c>
      <c r="F777" s="20">
        <f t="shared" si="43"/>
        <v>6.9756862745098042E-2</v>
      </c>
      <c r="G777" s="6">
        <v>1.3995</v>
      </c>
      <c r="H777" s="21">
        <f t="shared" si="44"/>
        <v>4.9844132007930003E-2</v>
      </c>
      <c r="I777" s="3"/>
      <c r="S777" s="15" t="s">
        <v>23</v>
      </c>
      <c r="T777" s="16">
        <v>0.1047150181683065</v>
      </c>
    </row>
    <row r="778" spans="1:20" x14ac:dyDescent="0.45">
      <c r="A778" s="6">
        <v>1399</v>
      </c>
      <c r="B778" s="12" t="s">
        <v>13</v>
      </c>
      <c r="C778" s="71">
        <f t="shared" si="42"/>
        <v>43948</v>
      </c>
      <c r="D778" s="7">
        <v>43948</v>
      </c>
      <c r="E778" s="6">
        <v>1.7481</v>
      </c>
      <c r="F778" s="20">
        <f t="shared" si="43"/>
        <v>6.8552941176470594E-2</v>
      </c>
      <c r="G778" s="6">
        <v>1.4031</v>
      </c>
      <c r="H778" s="21">
        <f t="shared" si="44"/>
        <v>4.8858200539142325E-2</v>
      </c>
      <c r="I778" s="3"/>
      <c r="S778" s="15" t="s">
        <v>22</v>
      </c>
      <c r="T778" s="16">
        <v>9.7086148631778474E-2</v>
      </c>
    </row>
    <row r="779" spans="1:20" x14ac:dyDescent="0.45">
      <c r="A779" s="6">
        <v>1399</v>
      </c>
      <c r="B779" s="12" t="s">
        <v>13</v>
      </c>
      <c r="C779" s="71">
        <f t="shared" si="42"/>
        <v>43947</v>
      </c>
      <c r="D779" s="7">
        <v>43947</v>
      </c>
      <c r="E779" s="6">
        <v>1.7888999999999999</v>
      </c>
      <c r="F779" s="20">
        <f t="shared" si="43"/>
        <v>7.0152941176470585E-2</v>
      </c>
      <c r="G779" s="6">
        <v>1.4031</v>
      </c>
      <c r="H779" s="21">
        <f t="shared" si="44"/>
        <v>4.9998532660872771E-2</v>
      </c>
      <c r="I779" s="3"/>
      <c r="S779" s="15" t="s">
        <v>21</v>
      </c>
      <c r="T779" s="16">
        <v>0.10645058328860489</v>
      </c>
    </row>
    <row r="780" spans="1:20" x14ac:dyDescent="0.45">
      <c r="A780" s="6">
        <v>1399</v>
      </c>
      <c r="B780" s="12" t="s">
        <v>13</v>
      </c>
      <c r="C780" s="71">
        <f t="shared" si="42"/>
        <v>43945</v>
      </c>
      <c r="D780" s="7">
        <v>43945</v>
      </c>
      <c r="E780" s="6">
        <v>1.7994000000000001</v>
      </c>
      <c r="F780" s="20">
        <f t="shared" si="43"/>
        <v>7.0564705882352946E-2</v>
      </c>
      <c r="G780" s="6">
        <v>1.4104000000000001</v>
      </c>
      <c r="H780" s="21">
        <f t="shared" si="44"/>
        <v>5.0031697307397149E-2</v>
      </c>
      <c r="I780" s="3"/>
      <c r="S780" s="15" t="s">
        <v>20</v>
      </c>
      <c r="T780" s="16">
        <v>0.12285170022625126</v>
      </c>
    </row>
    <row r="781" spans="1:20" x14ac:dyDescent="0.45">
      <c r="A781" s="6">
        <v>1399</v>
      </c>
      <c r="B781" s="12" t="s">
        <v>13</v>
      </c>
      <c r="C781" s="71">
        <f t="shared" si="42"/>
        <v>43944</v>
      </c>
      <c r="D781" s="7">
        <v>43944</v>
      </c>
      <c r="E781" s="6">
        <v>1.8029999999999999</v>
      </c>
      <c r="F781" s="20">
        <f t="shared" si="43"/>
        <v>7.0705882352941174E-2</v>
      </c>
      <c r="G781" s="6">
        <v>1.4073</v>
      </c>
      <c r="H781" s="21">
        <f t="shared" si="44"/>
        <v>5.0242224367896805E-2</v>
      </c>
      <c r="I781" s="3"/>
      <c r="S781" s="15" t="s">
        <v>19</v>
      </c>
      <c r="T781" s="16">
        <v>0.1501587104670988</v>
      </c>
    </row>
    <row r="782" spans="1:20" x14ac:dyDescent="0.45">
      <c r="A782" s="6">
        <v>1399</v>
      </c>
      <c r="B782" s="12" t="s">
        <v>13</v>
      </c>
      <c r="C782" s="71">
        <f t="shared" si="42"/>
        <v>43943</v>
      </c>
      <c r="D782" s="7">
        <v>43943</v>
      </c>
      <c r="E782" s="6">
        <v>1.7902</v>
      </c>
      <c r="F782" s="20">
        <f t="shared" si="43"/>
        <v>7.0203921568627453E-2</v>
      </c>
      <c r="G782" s="6">
        <v>1.4161999999999999</v>
      </c>
      <c r="H782" s="21">
        <f t="shared" si="44"/>
        <v>4.9572038955392923E-2</v>
      </c>
      <c r="I782" s="3"/>
      <c r="S782" s="15" t="s">
        <v>18</v>
      </c>
      <c r="T782" s="16">
        <v>0.13398615036625985</v>
      </c>
    </row>
    <row r="783" spans="1:20" x14ac:dyDescent="0.45">
      <c r="A783" s="6">
        <v>1399</v>
      </c>
      <c r="B783" s="12" t="s">
        <v>13</v>
      </c>
      <c r="C783" s="71">
        <f t="shared" si="42"/>
        <v>43942</v>
      </c>
      <c r="D783" s="7">
        <v>43942</v>
      </c>
      <c r="E783" s="6">
        <v>1.7697000000000001</v>
      </c>
      <c r="F783" s="20">
        <f t="shared" si="43"/>
        <v>6.9400000000000003E-2</v>
      </c>
      <c r="G783" s="6">
        <v>1.421</v>
      </c>
      <c r="H783" s="21">
        <f t="shared" si="44"/>
        <v>4.8838845883180861E-2</v>
      </c>
      <c r="I783" s="3"/>
      <c r="S783" s="15" t="s">
        <v>17</v>
      </c>
      <c r="T783" s="16">
        <v>0.13194493036504232</v>
      </c>
    </row>
    <row r="784" spans="1:20" x14ac:dyDescent="0.45">
      <c r="A784" s="6">
        <v>1399</v>
      </c>
      <c r="B784" s="12" t="s">
        <v>13</v>
      </c>
      <c r="C784" s="71">
        <f t="shared" si="42"/>
        <v>43941</v>
      </c>
      <c r="D784" s="7">
        <v>43941</v>
      </c>
      <c r="E784" s="6">
        <v>1.7217</v>
      </c>
      <c r="F784" s="20">
        <f t="shared" si="43"/>
        <v>6.7517647058823529E-2</v>
      </c>
      <c r="G784" s="6">
        <v>1.4148000000000001</v>
      </c>
      <c r="H784" s="21">
        <f t="shared" si="44"/>
        <v>4.7722396846779425E-2</v>
      </c>
      <c r="I784" s="3"/>
      <c r="S784" s="15" t="s">
        <v>16</v>
      </c>
      <c r="T784" s="16">
        <v>0.1352113561219403</v>
      </c>
    </row>
    <row r="785" spans="1:20" x14ac:dyDescent="0.45">
      <c r="A785" s="6">
        <v>1399</v>
      </c>
      <c r="B785" s="12" t="s">
        <v>14</v>
      </c>
      <c r="C785" s="71">
        <f t="shared" si="42"/>
        <v>43938</v>
      </c>
      <c r="D785" s="7">
        <v>43938</v>
      </c>
      <c r="E785" s="6">
        <v>1.7166999999999999</v>
      </c>
      <c r="F785" s="20">
        <f t="shared" si="43"/>
        <v>6.7321568627450978E-2</v>
      </c>
      <c r="G785" s="6">
        <v>1.4148000000000001</v>
      </c>
      <c r="H785" s="21">
        <f t="shared" si="44"/>
        <v>4.7583805928365121E-2</v>
      </c>
      <c r="I785" s="3"/>
      <c r="S785" s="15" t="s">
        <v>15</v>
      </c>
      <c r="T785" s="16">
        <v>0.14057471869008614</v>
      </c>
    </row>
    <row r="786" spans="1:20" x14ac:dyDescent="0.45">
      <c r="A786" s="6">
        <v>1399</v>
      </c>
      <c r="B786" s="12" t="s">
        <v>14</v>
      </c>
      <c r="C786" s="71">
        <f t="shared" si="42"/>
        <v>43937</v>
      </c>
      <c r="D786" s="7">
        <v>43937</v>
      </c>
      <c r="E786" s="6">
        <v>1.7175</v>
      </c>
      <c r="F786" s="20">
        <f t="shared" si="43"/>
        <v>6.7352941176470588E-2</v>
      </c>
      <c r="G786" s="6">
        <v>1.4031</v>
      </c>
      <c r="H786" s="21">
        <f t="shared" si="44"/>
        <v>4.8002951447844479E-2</v>
      </c>
      <c r="I786" s="3"/>
      <c r="S786" s="14" t="s">
        <v>8</v>
      </c>
      <c r="T786" s="16">
        <v>7.9316895181214694E-2</v>
      </c>
    </row>
    <row r="787" spans="1:20" x14ac:dyDescent="0.45">
      <c r="A787" s="6">
        <v>1399</v>
      </c>
      <c r="B787" s="12" t="s">
        <v>14</v>
      </c>
      <c r="C787" s="71">
        <f t="shared" si="42"/>
        <v>43936</v>
      </c>
      <c r="D787" s="7">
        <v>43936</v>
      </c>
      <c r="E787" s="6">
        <v>1.7336</v>
      </c>
      <c r="F787" s="20">
        <f t="shared" si="43"/>
        <v>6.79843137254902E-2</v>
      </c>
      <c r="G787" s="6">
        <v>1.411</v>
      </c>
      <c r="H787" s="21">
        <f t="shared" si="44"/>
        <v>4.8181653951445927E-2</v>
      </c>
      <c r="I787" s="3"/>
    </row>
    <row r="788" spans="1:20" x14ac:dyDescent="0.45">
      <c r="A788" s="6">
        <v>1399</v>
      </c>
      <c r="B788" s="12" t="s">
        <v>14</v>
      </c>
      <c r="C788" s="71">
        <f t="shared" si="42"/>
        <v>43935</v>
      </c>
      <c r="D788" s="7">
        <v>43935</v>
      </c>
      <c r="E788" s="6">
        <v>1.7498</v>
      </c>
      <c r="F788" s="20">
        <f t="shared" si="43"/>
        <v>6.8619607843137254E-2</v>
      </c>
      <c r="G788" s="6">
        <v>1.4104000000000001</v>
      </c>
      <c r="H788" s="21">
        <f t="shared" si="44"/>
        <v>4.8652586389064979E-2</v>
      </c>
      <c r="I788" s="3"/>
    </row>
    <row r="789" spans="1:20" x14ac:dyDescent="0.45">
      <c r="A789" s="6">
        <v>1399</v>
      </c>
      <c r="B789" s="12" t="s">
        <v>14</v>
      </c>
      <c r="C789" s="71">
        <f t="shared" si="42"/>
        <v>43934</v>
      </c>
      <c r="D789" s="7">
        <v>43934</v>
      </c>
      <c r="E789" s="6">
        <v>1.7697000000000001</v>
      </c>
      <c r="F789" s="20">
        <f t="shared" si="43"/>
        <v>6.9400000000000003E-2</v>
      </c>
      <c r="G789" s="6">
        <v>1.4073</v>
      </c>
      <c r="H789" s="21">
        <f t="shared" si="44"/>
        <v>4.9314289774745973E-2</v>
      </c>
      <c r="I789" s="3"/>
    </row>
    <row r="790" spans="1:20" x14ac:dyDescent="0.45">
      <c r="A790" s="6">
        <v>1399</v>
      </c>
      <c r="B790" s="12" t="s">
        <v>14</v>
      </c>
      <c r="C790" s="71">
        <f t="shared" si="42"/>
        <v>43931</v>
      </c>
      <c r="D790" s="7">
        <v>43931</v>
      </c>
      <c r="E790" s="6">
        <v>1.7698</v>
      </c>
      <c r="F790" s="20">
        <f t="shared" si="43"/>
        <v>6.9403921568627458E-2</v>
      </c>
      <c r="G790" s="6">
        <v>1.4161999999999999</v>
      </c>
      <c r="H790" s="21">
        <f t="shared" si="44"/>
        <v>4.9007146990981118E-2</v>
      </c>
      <c r="I790" s="3"/>
    </row>
    <row r="791" spans="1:20" x14ac:dyDescent="0.45">
      <c r="A791" s="6">
        <v>1399</v>
      </c>
      <c r="B791" s="12" t="s">
        <v>14</v>
      </c>
      <c r="C791" s="71">
        <f t="shared" si="42"/>
        <v>43930</v>
      </c>
      <c r="D791" s="7">
        <v>43930</v>
      </c>
      <c r="E791" s="6">
        <v>1.7646999999999999</v>
      </c>
      <c r="F791" s="20">
        <f t="shared" si="43"/>
        <v>6.9203921568627452E-2</v>
      </c>
      <c r="G791" s="6">
        <v>1.421</v>
      </c>
      <c r="H791" s="21">
        <f t="shared" si="44"/>
        <v>4.8700859654206508E-2</v>
      </c>
      <c r="I791" s="3"/>
    </row>
    <row r="792" spans="1:20" x14ac:dyDescent="0.45">
      <c r="A792" s="6">
        <v>1399</v>
      </c>
      <c r="B792" s="12" t="s">
        <v>14</v>
      </c>
      <c r="C792" s="71">
        <f t="shared" ref="C792:C855" si="45">D792</f>
        <v>43929</v>
      </c>
      <c r="D792" s="7">
        <v>43929</v>
      </c>
      <c r="E792" s="6">
        <v>1.7362</v>
      </c>
      <c r="F792" s="20">
        <f t="shared" si="43"/>
        <v>6.8086274509803923E-2</v>
      </c>
      <c r="G792" s="6">
        <v>1.4148000000000001</v>
      </c>
      <c r="H792" s="21">
        <f t="shared" si="44"/>
        <v>4.8124310510180887E-2</v>
      </c>
      <c r="I792" s="3"/>
    </row>
    <row r="793" spans="1:20" x14ac:dyDescent="0.45">
      <c r="A793" s="6">
        <v>1399</v>
      </c>
      <c r="B793" s="12" t="s">
        <v>14</v>
      </c>
      <c r="C793" s="71">
        <f t="shared" si="45"/>
        <v>43928</v>
      </c>
      <c r="D793" s="7">
        <v>43928</v>
      </c>
      <c r="E793" s="6">
        <v>1.738</v>
      </c>
      <c r="F793" s="20">
        <f t="shared" si="43"/>
        <v>6.8156862745098037E-2</v>
      </c>
      <c r="G793" s="6">
        <v>1.4</v>
      </c>
      <c r="H793" s="21">
        <f t="shared" si="44"/>
        <v>4.8683473389355747E-2</v>
      </c>
      <c r="I793" s="3"/>
    </row>
    <row r="794" spans="1:20" x14ac:dyDescent="0.45">
      <c r="A794" s="6">
        <v>1399</v>
      </c>
      <c r="B794" s="12" t="s">
        <v>14</v>
      </c>
      <c r="C794" s="71">
        <f t="shared" si="45"/>
        <v>43927</v>
      </c>
      <c r="D794" s="7">
        <v>43927</v>
      </c>
      <c r="E794" s="6">
        <v>1.7001999999999999</v>
      </c>
      <c r="F794" s="20">
        <f t="shared" si="43"/>
        <v>6.6674509803921561E-2</v>
      </c>
      <c r="G794" s="6">
        <v>1.4080999999999999</v>
      </c>
      <c r="H794" s="21">
        <f t="shared" si="44"/>
        <v>4.7350692283162819E-2</v>
      </c>
      <c r="I794" s="3"/>
    </row>
    <row r="795" spans="1:20" x14ac:dyDescent="0.45">
      <c r="A795" s="6">
        <v>1399</v>
      </c>
      <c r="B795" s="12" t="s">
        <v>14</v>
      </c>
      <c r="C795" s="71">
        <f t="shared" si="45"/>
        <v>43924</v>
      </c>
      <c r="D795" s="7">
        <v>43924</v>
      </c>
      <c r="E795" s="6">
        <v>1.7249000000000001</v>
      </c>
      <c r="F795" s="20">
        <f t="shared" si="43"/>
        <v>6.7643137254901967E-2</v>
      </c>
      <c r="G795" s="6">
        <v>1.4115</v>
      </c>
      <c r="H795" s="21">
        <f t="shared" si="44"/>
        <v>4.7922874427844112E-2</v>
      </c>
      <c r="I795" s="3"/>
    </row>
    <row r="796" spans="1:20" x14ac:dyDescent="0.45">
      <c r="A796" s="6">
        <v>1399</v>
      </c>
      <c r="B796" s="12" t="s">
        <v>14</v>
      </c>
      <c r="C796" s="71">
        <f t="shared" si="45"/>
        <v>43923</v>
      </c>
      <c r="D796" s="7">
        <v>43923</v>
      </c>
      <c r="E796" s="6">
        <v>1.7767999999999999</v>
      </c>
      <c r="F796" s="20">
        <f t="shared" si="43"/>
        <v>6.9678431372549018E-2</v>
      </c>
      <c r="G796" s="6">
        <v>1.3883000000000001</v>
      </c>
      <c r="H796" s="21">
        <f t="shared" si="44"/>
        <v>5.0189751042677387E-2</v>
      </c>
      <c r="I796" s="3"/>
    </row>
    <row r="797" spans="1:20" x14ac:dyDescent="0.45">
      <c r="A797" s="6">
        <v>1399</v>
      </c>
      <c r="B797" s="12" t="s">
        <v>14</v>
      </c>
      <c r="C797" s="71">
        <f t="shared" si="45"/>
        <v>43922</v>
      </c>
      <c r="D797" s="7">
        <v>43922</v>
      </c>
      <c r="E797" s="6">
        <v>1.7441</v>
      </c>
      <c r="F797" s="20">
        <f t="shared" si="43"/>
        <v>6.8396078431372548E-2</v>
      </c>
      <c r="G797" s="6">
        <v>1.3904000000000001</v>
      </c>
      <c r="H797" s="21">
        <f t="shared" si="44"/>
        <v>4.9191655948915808E-2</v>
      </c>
      <c r="I797" s="3"/>
    </row>
    <row r="798" spans="1:20" x14ac:dyDescent="0.45">
      <c r="A798" s="6">
        <v>1399</v>
      </c>
      <c r="B798" s="12" t="s">
        <v>14</v>
      </c>
      <c r="C798" s="71">
        <f t="shared" si="45"/>
        <v>43921</v>
      </c>
      <c r="D798" s="7">
        <v>43921</v>
      </c>
      <c r="E798" s="6">
        <v>1.7441</v>
      </c>
      <c r="F798" s="20">
        <f t="shared" si="43"/>
        <v>6.8396078431372548E-2</v>
      </c>
      <c r="G798" s="6">
        <v>1.3954</v>
      </c>
      <c r="H798" s="21">
        <f t="shared" si="44"/>
        <v>4.9015392311432239E-2</v>
      </c>
      <c r="I798" s="3"/>
    </row>
    <row r="799" spans="1:20" x14ac:dyDescent="0.45">
      <c r="A799" s="6">
        <v>1399</v>
      </c>
      <c r="B799" s="12" t="s">
        <v>14</v>
      </c>
      <c r="C799" s="71">
        <f t="shared" si="45"/>
        <v>43920</v>
      </c>
      <c r="D799" s="7">
        <v>43920</v>
      </c>
      <c r="E799" s="6">
        <v>1.7441</v>
      </c>
      <c r="F799" s="20">
        <f t="shared" si="43"/>
        <v>6.8396078431372548E-2</v>
      </c>
      <c r="G799" s="6">
        <v>1.3975</v>
      </c>
      <c r="H799" s="21">
        <f t="shared" si="44"/>
        <v>4.8941737696867653E-2</v>
      </c>
      <c r="I799" s="3"/>
    </row>
    <row r="800" spans="1:20" x14ac:dyDescent="0.45">
      <c r="A800" s="6">
        <v>1399</v>
      </c>
      <c r="B800" s="12" t="s">
        <v>14</v>
      </c>
      <c r="C800" s="71">
        <f t="shared" si="45"/>
        <v>43917</v>
      </c>
      <c r="D800" s="7">
        <v>43917</v>
      </c>
      <c r="E800" s="6">
        <v>1.7241</v>
      </c>
      <c r="F800" s="20">
        <f t="shared" si="43"/>
        <v>6.7611764705882357E-2</v>
      </c>
      <c r="G800" s="6">
        <v>1.4015</v>
      </c>
      <c r="H800" s="21">
        <f t="shared" si="44"/>
        <v>4.824242932991963E-2</v>
      </c>
      <c r="I800" s="3"/>
    </row>
    <row r="801" spans="1:9" x14ac:dyDescent="0.45">
      <c r="A801" s="6">
        <v>1399</v>
      </c>
      <c r="B801" s="12" t="s">
        <v>14</v>
      </c>
      <c r="C801" s="71">
        <f t="shared" si="45"/>
        <v>43916</v>
      </c>
      <c r="D801" s="7">
        <v>43916</v>
      </c>
      <c r="E801" s="6">
        <v>1.7644</v>
      </c>
      <c r="F801" s="20">
        <f t="shared" si="43"/>
        <v>6.9192156862745102E-2</v>
      </c>
      <c r="G801" s="6">
        <v>1.3995</v>
      </c>
      <c r="H801" s="21">
        <f t="shared" si="44"/>
        <v>4.9440626554301613E-2</v>
      </c>
      <c r="I801" s="3"/>
    </row>
    <row r="802" spans="1:9" x14ac:dyDescent="0.45">
      <c r="A802" s="6">
        <v>1399</v>
      </c>
      <c r="B802" s="12" t="s">
        <v>14</v>
      </c>
      <c r="C802" s="71">
        <f t="shared" si="45"/>
        <v>43915</v>
      </c>
      <c r="D802" s="7">
        <v>43915</v>
      </c>
      <c r="E802" s="6">
        <v>1.829</v>
      </c>
      <c r="F802" s="20">
        <f t="shared" si="43"/>
        <v>7.1725490196078434E-2</v>
      </c>
      <c r="G802" s="6">
        <v>1.4111</v>
      </c>
      <c r="H802" s="21">
        <f t="shared" si="44"/>
        <v>5.0829487772715211E-2</v>
      </c>
      <c r="I802" s="3"/>
    </row>
    <row r="803" spans="1:9" x14ac:dyDescent="0.45">
      <c r="A803" s="6">
        <v>1399</v>
      </c>
      <c r="B803" s="12" t="s">
        <v>14</v>
      </c>
      <c r="C803" s="71">
        <f t="shared" si="45"/>
        <v>43914</v>
      </c>
      <c r="D803" s="7">
        <v>43914</v>
      </c>
      <c r="E803" s="6">
        <v>1.8368</v>
      </c>
      <c r="F803" s="20">
        <f t="shared" si="43"/>
        <v>7.2031372549019604E-2</v>
      </c>
      <c r="G803" s="6">
        <v>1.4202999999999999</v>
      </c>
      <c r="H803" s="21">
        <f t="shared" si="44"/>
        <v>5.0715604132239391E-2</v>
      </c>
      <c r="I803" s="3"/>
    </row>
    <row r="804" spans="1:9" x14ac:dyDescent="0.45">
      <c r="A804" s="6">
        <v>1399</v>
      </c>
      <c r="B804" s="12" t="s">
        <v>14</v>
      </c>
      <c r="C804" s="71">
        <f t="shared" si="45"/>
        <v>43913</v>
      </c>
      <c r="D804" s="7">
        <v>43913</v>
      </c>
      <c r="E804" s="6">
        <v>1.8002</v>
      </c>
      <c r="F804" s="20">
        <f t="shared" si="43"/>
        <v>7.0596078431372555E-2</v>
      </c>
      <c r="G804" s="6">
        <v>1.4133</v>
      </c>
      <c r="H804" s="21">
        <f t="shared" si="44"/>
        <v>4.9951233589027491E-2</v>
      </c>
      <c r="I804" s="3"/>
    </row>
    <row r="805" spans="1:9" x14ac:dyDescent="0.45">
      <c r="A805" s="6">
        <v>1399</v>
      </c>
      <c r="B805" s="12" t="s">
        <v>14</v>
      </c>
      <c r="C805" s="71">
        <f t="shared" si="45"/>
        <v>43910</v>
      </c>
      <c r="D805" s="7">
        <v>43910</v>
      </c>
      <c r="E805" s="6">
        <v>1.8183</v>
      </c>
      <c r="F805" s="20">
        <f t="shared" si="43"/>
        <v>7.1305882352941177E-2</v>
      </c>
      <c r="G805" s="6">
        <v>1.419</v>
      </c>
      <c r="H805" s="21">
        <f t="shared" si="44"/>
        <v>5.025079799361605E-2</v>
      </c>
      <c r="I805" s="3"/>
    </row>
    <row r="806" spans="1:9" x14ac:dyDescent="0.45">
      <c r="A806" s="12">
        <v>1398</v>
      </c>
      <c r="B806" s="12" t="s">
        <v>15</v>
      </c>
      <c r="C806" s="71">
        <f t="shared" si="45"/>
        <v>43909</v>
      </c>
      <c r="D806" s="7">
        <v>43909</v>
      </c>
      <c r="E806" s="6">
        <v>1.8283</v>
      </c>
      <c r="F806" s="20">
        <f t="shared" si="43"/>
        <v>7.1698039215686279E-2</v>
      </c>
      <c r="G806" s="6">
        <v>1.4060999999999999</v>
      </c>
      <c r="H806" s="21">
        <f t="shared" si="44"/>
        <v>5.0990711340364328E-2</v>
      </c>
      <c r="I806" s="3"/>
    </row>
    <row r="807" spans="1:9" x14ac:dyDescent="0.45">
      <c r="A807" s="12">
        <v>1398</v>
      </c>
      <c r="B807" s="12" t="s">
        <v>15</v>
      </c>
      <c r="C807" s="71">
        <f t="shared" si="45"/>
        <v>43908</v>
      </c>
      <c r="D807" s="7">
        <v>43908</v>
      </c>
      <c r="E807" s="6">
        <v>1.8673999999999999</v>
      </c>
      <c r="F807" s="20">
        <f t="shared" si="43"/>
        <v>7.323137254901961E-2</v>
      </c>
      <c r="G807" s="6">
        <v>1.4171</v>
      </c>
      <c r="H807" s="21">
        <f t="shared" si="44"/>
        <v>5.1676926504141983E-2</v>
      </c>
      <c r="I807" s="3"/>
    </row>
    <row r="808" spans="1:9" x14ac:dyDescent="0.45">
      <c r="A808" s="12">
        <v>1398</v>
      </c>
      <c r="B808" s="12" t="s">
        <v>15</v>
      </c>
      <c r="C808" s="71">
        <f t="shared" si="45"/>
        <v>43907</v>
      </c>
      <c r="D808" s="7">
        <v>43907</v>
      </c>
      <c r="E808" s="6">
        <v>1.8481000000000001</v>
      </c>
      <c r="F808" s="20">
        <f t="shared" si="43"/>
        <v>7.2474509803921575E-2</v>
      </c>
      <c r="G808" s="6">
        <v>1.3979999999999999</v>
      </c>
      <c r="H808" s="21">
        <f t="shared" si="44"/>
        <v>5.1841566383348768E-2</v>
      </c>
      <c r="I808" s="3"/>
    </row>
    <row r="809" spans="1:9" x14ac:dyDescent="0.45">
      <c r="A809" s="12">
        <v>1398</v>
      </c>
      <c r="B809" s="12" t="s">
        <v>15</v>
      </c>
      <c r="C809" s="71">
        <f t="shared" si="45"/>
        <v>43906</v>
      </c>
      <c r="D809" s="7">
        <v>43906</v>
      </c>
      <c r="E809" s="6">
        <v>1.9208000000000001</v>
      </c>
      <c r="F809" s="20">
        <f t="shared" si="43"/>
        <v>7.532549019607844E-2</v>
      </c>
      <c r="G809" s="6">
        <v>1.4017999999999999</v>
      </c>
      <c r="H809" s="21">
        <f t="shared" si="44"/>
        <v>5.3734833925009592E-2</v>
      </c>
      <c r="I809" s="3"/>
    </row>
    <row r="810" spans="1:9" x14ac:dyDescent="0.45">
      <c r="A810" s="12">
        <v>1398</v>
      </c>
      <c r="B810" s="12" t="s">
        <v>15</v>
      </c>
      <c r="C810" s="71">
        <f t="shared" si="45"/>
        <v>43903</v>
      </c>
      <c r="D810" s="7">
        <v>43903</v>
      </c>
      <c r="E810" s="6">
        <v>1.9159999999999999</v>
      </c>
      <c r="F810" s="20">
        <f t="shared" si="43"/>
        <v>7.5137254901960784E-2</v>
      </c>
      <c r="G810" s="6">
        <v>1.4192</v>
      </c>
      <c r="H810" s="21">
        <f t="shared" si="44"/>
        <v>5.2943387050423327E-2</v>
      </c>
      <c r="I810" s="3"/>
    </row>
    <row r="811" spans="1:9" x14ac:dyDescent="0.45">
      <c r="A811" s="12">
        <v>1398</v>
      </c>
      <c r="B811" s="12" t="s">
        <v>15</v>
      </c>
      <c r="C811" s="71">
        <f t="shared" si="45"/>
        <v>43902</v>
      </c>
      <c r="D811" s="7">
        <v>43902</v>
      </c>
      <c r="E811" s="6">
        <v>1.8593</v>
      </c>
      <c r="F811" s="20">
        <f t="shared" si="43"/>
        <v>7.2913725490196077E-2</v>
      </c>
      <c r="G811" s="6">
        <v>1.4460999999999999</v>
      </c>
      <c r="H811" s="21">
        <f t="shared" si="44"/>
        <v>5.0420942874072387E-2</v>
      </c>
      <c r="I811" s="3"/>
    </row>
    <row r="812" spans="1:9" x14ac:dyDescent="0.45">
      <c r="A812" s="12">
        <v>1398</v>
      </c>
      <c r="B812" s="12" t="s">
        <v>15</v>
      </c>
      <c r="C812" s="71">
        <f t="shared" si="45"/>
        <v>43901</v>
      </c>
      <c r="D812" s="7">
        <v>43901</v>
      </c>
      <c r="E812" s="6">
        <v>1.8354999999999999</v>
      </c>
      <c r="F812" s="20">
        <f t="shared" si="43"/>
        <v>7.1980392156862735E-2</v>
      </c>
      <c r="G812" s="6">
        <v>1.4498</v>
      </c>
      <c r="H812" s="21">
        <f t="shared" si="44"/>
        <v>4.9648497832020098E-2</v>
      </c>
      <c r="I812" s="3"/>
    </row>
    <row r="813" spans="1:9" x14ac:dyDescent="0.45">
      <c r="A813" s="12">
        <v>1398</v>
      </c>
      <c r="B813" s="12" t="s">
        <v>15</v>
      </c>
      <c r="C813" s="71">
        <f t="shared" si="45"/>
        <v>43900</v>
      </c>
      <c r="D813" s="7">
        <v>43900</v>
      </c>
      <c r="E813" s="6">
        <v>1.7947</v>
      </c>
      <c r="F813" s="20">
        <f t="shared" si="43"/>
        <v>7.0380392156862745E-2</v>
      </c>
      <c r="G813" s="6">
        <v>1.4365000000000001</v>
      </c>
      <c r="H813" s="21">
        <f t="shared" si="44"/>
        <v>4.8994355834920109E-2</v>
      </c>
      <c r="I813" s="3"/>
    </row>
    <row r="814" spans="1:9" x14ac:dyDescent="0.45">
      <c r="A814" s="12">
        <v>1398</v>
      </c>
      <c r="B814" s="12" t="s">
        <v>15</v>
      </c>
      <c r="C814" s="71">
        <f t="shared" si="45"/>
        <v>43899</v>
      </c>
      <c r="D814" s="7">
        <v>43899</v>
      </c>
      <c r="E814" s="6">
        <v>1.7607999999999999</v>
      </c>
      <c r="F814" s="20">
        <f t="shared" si="43"/>
        <v>6.905098039215686E-2</v>
      </c>
      <c r="G814" s="6">
        <v>1.4512</v>
      </c>
      <c r="H814" s="21">
        <f t="shared" si="44"/>
        <v>4.7581987591067292E-2</v>
      </c>
      <c r="I814" s="3"/>
    </row>
    <row r="815" spans="1:9" x14ac:dyDescent="0.45">
      <c r="A815" s="12">
        <v>1398</v>
      </c>
      <c r="B815" s="12" t="s">
        <v>15</v>
      </c>
      <c r="C815" s="71">
        <f t="shared" si="45"/>
        <v>43898</v>
      </c>
      <c r="D815" s="7">
        <v>43898</v>
      </c>
      <c r="E815" s="6">
        <v>1.7576000000000001</v>
      </c>
      <c r="F815" s="20">
        <f t="shared" ref="F815:F878" si="46">E815/25.5</f>
        <v>6.8925490196078437E-2</v>
      </c>
      <c r="G815" s="6">
        <v>1.4483999999999999</v>
      </c>
      <c r="H815" s="21">
        <f t="shared" ref="H815:H878" si="47">F815/G815</f>
        <v>4.7587330983207984E-2</v>
      </c>
      <c r="I815" s="3"/>
    </row>
    <row r="816" spans="1:9" x14ac:dyDescent="0.45">
      <c r="A816" s="12">
        <v>1398</v>
      </c>
      <c r="B816" s="12" t="s">
        <v>15</v>
      </c>
      <c r="C816" s="71">
        <f t="shared" si="45"/>
        <v>43896</v>
      </c>
      <c r="D816" s="7">
        <v>43896</v>
      </c>
      <c r="E816" s="6">
        <v>1.7605999999999999</v>
      </c>
      <c r="F816" s="20">
        <f t="shared" si="46"/>
        <v>6.9043137254901965E-2</v>
      </c>
      <c r="G816" s="6">
        <v>1.4200999999999999</v>
      </c>
      <c r="H816" s="21">
        <f t="shared" si="47"/>
        <v>4.8618503806000961E-2</v>
      </c>
      <c r="I816" s="3"/>
    </row>
    <row r="817" spans="1:9" x14ac:dyDescent="0.45">
      <c r="A817" s="12">
        <v>1398</v>
      </c>
      <c r="B817" s="12" t="s">
        <v>15</v>
      </c>
      <c r="C817" s="71">
        <f t="shared" si="45"/>
        <v>43895</v>
      </c>
      <c r="D817" s="7">
        <v>43895</v>
      </c>
      <c r="E817" s="6">
        <v>1.7544999999999999</v>
      </c>
      <c r="F817" s="20">
        <f t="shared" si="46"/>
        <v>6.8803921568627455E-2</v>
      </c>
      <c r="G817" s="6">
        <v>1.4017999999999999</v>
      </c>
      <c r="H817" s="21">
        <f t="shared" si="47"/>
        <v>4.9082552124859083E-2</v>
      </c>
      <c r="I817" s="3"/>
    </row>
    <row r="818" spans="1:9" x14ac:dyDescent="0.45">
      <c r="A818" s="12">
        <v>1398</v>
      </c>
      <c r="B818" s="12" t="s">
        <v>15</v>
      </c>
      <c r="C818" s="71">
        <f t="shared" si="45"/>
        <v>43894</v>
      </c>
      <c r="D818" s="7">
        <v>43894</v>
      </c>
      <c r="E818" s="6">
        <v>1.7245999999999999</v>
      </c>
      <c r="F818" s="20">
        <f t="shared" si="46"/>
        <v>6.7631372549019603E-2</v>
      </c>
      <c r="G818" s="6">
        <v>1.3804000000000001</v>
      </c>
      <c r="H818" s="21">
        <f t="shared" si="47"/>
        <v>4.8994039806592005E-2</v>
      </c>
      <c r="I818" s="3"/>
    </row>
    <row r="819" spans="1:9" x14ac:dyDescent="0.45">
      <c r="A819" s="12">
        <v>1398</v>
      </c>
      <c r="B819" s="12" t="s">
        <v>15</v>
      </c>
      <c r="C819" s="71">
        <f t="shared" si="45"/>
        <v>43893</v>
      </c>
      <c r="D819" s="7">
        <v>43893</v>
      </c>
      <c r="E819" s="6">
        <v>1.7144999999999999</v>
      </c>
      <c r="F819" s="20">
        <f t="shared" si="46"/>
        <v>6.723529411764706E-2</v>
      </c>
      <c r="G819" s="6">
        <v>1.3928</v>
      </c>
      <c r="H819" s="21">
        <f t="shared" si="47"/>
        <v>4.8273473662871234E-2</v>
      </c>
      <c r="I819" s="3"/>
    </row>
    <row r="820" spans="1:9" x14ac:dyDescent="0.45">
      <c r="A820" s="12">
        <v>1398</v>
      </c>
      <c r="B820" s="12" t="s">
        <v>15</v>
      </c>
      <c r="C820" s="71">
        <f t="shared" si="45"/>
        <v>43892</v>
      </c>
      <c r="D820" s="7">
        <v>43892</v>
      </c>
      <c r="E820" s="6">
        <v>1.7137</v>
      </c>
      <c r="F820" s="20">
        <f t="shared" si="46"/>
        <v>6.720392156862745E-2</v>
      </c>
      <c r="G820" s="6">
        <v>1.3777999999999999</v>
      </c>
      <c r="H820" s="21">
        <f t="shared" si="47"/>
        <v>4.8776253134437113E-2</v>
      </c>
      <c r="I820" s="3"/>
    </row>
    <row r="821" spans="1:9" x14ac:dyDescent="0.45">
      <c r="A821" s="12">
        <v>1398</v>
      </c>
      <c r="B821" s="12" t="s">
        <v>15</v>
      </c>
      <c r="C821" s="71">
        <f t="shared" si="45"/>
        <v>43889</v>
      </c>
      <c r="D821" s="7">
        <v>43889</v>
      </c>
      <c r="E821" s="6">
        <v>1.9582999999999999</v>
      </c>
      <c r="F821" s="20">
        <f t="shared" si="46"/>
        <v>7.6796078431372553E-2</v>
      </c>
      <c r="G821" s="6">
        <v>1.3724000000000001</v>
      </c>
      <c r="H821" s="21">
        <f t="shared" si="47"/>
        <v>5.5957503957572534E-2</v>
      </c>
      <c r="I821" s="3"/>
    </row>
    <row r="822" spans="1:9" x14ac:dyDescent="0.45">
      <c r="A822" s="12">
        <v>1398</v>
      </c>
      <c r="B822" s="12" t="s">
        <v>15</v>
      </c>
      <c r="C822" s="71">
        <f t="shared" si="45"/>
        <v>43888</v>
      </c>
      <c r="D822" s="7">
        <v>43888</v>
      </c>
      <c r="E822" s="6">
        <v>1.9754</v>
      </c>
      <c r="F822" s="20">
        <f t="shared" si="46"/>
        <v>7.746666666666667E-2</v>
      </c>
      <c r="G822" s="6">
        <v>1.3703000000000001</v>
      </c>
      <c r="H822" s="21">
        <f t="shared" si="47"/>
        <v>5.653263275681724E-2</v>
      </c>
      <c r="I822" s="3"/>
    </row>
    <row r="823" spans="1:9" x14ac:dyDescent="0.45">
      <c r="A823" s="12">
        <v>1398</v>
      </c>
      <c r="B823" s="12" t="s">
        <v>15</v>
      </c>
      <c r="C823" s="71">
        <f t="shared" si="45"/>
        <v>43887</v>
      </c>
      <c r="D823" s="7">
        <v>43887</v>
      </c>
      <c r="E823" s="6">
        <v>2.0068000000000001</v>
      </c>
      <c r="F823" s="20">
        <f t="shared" si="46"/>
        <v>7.8698039215686286E-2</v>
      </c>
      <c r="G823" s="6">
        <v>1.3624000000000001</v>
      </c>
      <c r="H823" s="21">
        <f t="shared" si="47"/>
        <v>5.776426836148435E-2</v>
      </c>
      <c r="I823" s="3"/>
    </row>
    <row r="824" spans="1:9" x14ac:dyDescent="0.45">
      <c r="A824" s="12">
        <v>1398</v>
      </c>
      <c r="B824" s="12" t="s">
        <v>15</v>
      </c>
      <c r="C824" s="71">
        <f t="shared" si="45"/>
        <v>43886</v>
      </c>
      <c r="D824" s="7">
        <v>43886</v>
      </c>
      <c r="E824" s="6">
        <v>2.0221</v>
      </c>
      <c r="F824" s="20">
        <f t="shared" si="46"/>
        <v>7.9298039215686275E-2</v>
      </c>
      <c r="G824" s="6">
        <v>1.3424</v>
      </c>
      <c r="H824" s="21">
        <f t="shared" si="47"/>
        <v>5.9071840893687631E-2</v>
      </c>
      <c r="I824" s="3"/>
    </row>
    <row r="825" spans="1:9" x14ac:dyDescent="0.45">
      <c r="A825" s="12">
        <v>1398</v>
      </c>
      <c r="B825" s="12" t="s">
        <v>15</v>
      </c>
      <c r="C825" s="71">
        <f t="shared" si="45"/>
        <v>43885</v>
      </c>
      <c r="D825" s="7">
        <v>43885</v>
      </c>
      <c r="E825" s="6">
        <v>1.9991000000000001</v>
      </c>
      <c r="F825" s="20">
        <f t="shared" si="46"/>
        <v>7.8396078431372557E-2</v>
      </c>
      <c r="G825" s="6">
        <v>1.3407</v>
      </c>
      <c r="H825" s="21">
        <f t="shared" si="47"/>
        <v>5.8473990028621282E-2</v>
      </c>
      <c r="I825" s="3"/>
    </row>
    <row r="826" spans="1:9" x14ac:dyDescent="0.45">
      <c r="A826" s="12">
        <v>1398</v>
      </c>
      <c r="B826" s="12" t="s">
        <v>15</v>
      </c>
      <c r="C826" s="71">
        <f t="shared" si="45"/>
        <v>43882</v>
      </c>
      <c r="D826" s="7">
        <v>43882</v>
      </c>
      <c r="E826" s="6">
        <v>1.978</v>
      </c>
      <c r="F826" s="20">
        <f t="shared" si="46"/>
        <v>7.7568627450980393E-2</v>
      </c>
      <c r="G826" s="6">
        <v>1.3386</v>
      </c>
      <c r="H826" s="21">
        <f t="shared" si="47"/>
        <v>5.7947577656492152E-2</v>
      </c>
      <c r="I826" s="3"/>
    </row>
    <row r="827" spans="1:9" x14ac:dyDescent="0.45">
      <c r="A827" s="12">
        <v>1398</v>
      </c>
      <c r="B827" s="12" t="s">
        <v>15</v>
      </c>
      <c r="C827" s="71">
        <f t="shared" si="45"/>
        <v>43881</v>
      </c>
      <c r="D827" s="7">
        <v>43881</v>
      </c>
      <c r="E827" s="6">
        <v>2.0065</v>
      </c>
      <c r="F827" s="20">
        <f t="shared" si="46"/>
        <v>7.8686274509803922E-2</v>
      </c>
      <c r="G827" s="6">
        <v>1.3386</v>
      </c>
      <c r="H827" s="21">
        <f t="shared" si="47"/>
        <v>5.8782514948307128E-2</v>
      </c>
      <c r="I827" s="3"/>
    </row>
    <row r="828" spans="1:9" x14ac:dyDescent="0.45">
      <c r="A828" s="12">
        <v>1398</v>
      </c>
      <c r="B828" s="12" t="s">
        <v>16</v>
      </c>
      <c r="C828" s="71">
        <f t="shared" si="45"/>
        <v>43880</v>
      </c>
      <c r="D828" s="7">
        <v>43880</v>
      </c>
      <c r="E828" s="6">
        <v>2.036</v>
      </c>
      <c r="F828" s="20">
        <f t="shared" si="46"/>
        <v>7.9843137254901955E-2</v>
      </c>
      <c r="G828" s="6">
        <v>1.3324</v>
      </c>
      <c r="H828" s="21">
        <f t="shared" si="47"/>
        <v>5.9924299951142262E-2</v>
      </c>
      <c r="I828" s="3"/>
    </row>
    <row r="829" spans="1:9" x14ac:dyDescent="0.45">
      <c r="A829" s="12">
        <v>1398</v>
      </c>
      <c r="B829" s="12" t="s">
        <v>16</v>
      </c>
      <c r="C829" s="71">
        <f t="shared" si="45"/>
        <v>43879</v>
      </c>
      <c r="D829" s="7">
        <v>43879</v>
      </c>
      <c r="E829" s="6">
        <v>2.0703</v>
      </c>
      <c r="F829" s="20">
        <f t="shared" si="46"/>
        <v>8.1188235294117644E-2</v>
      </c>
      <c r="G829" s="6">
        <v>1.3398000000000001</v>
      </c>
      <c r="H829" s="21">
        <f t="shared" si="47"/>
        <v>6.0597279664216776E-2</v>
      </c>
      <c r="I829" s="3"/>
    </row>
    <row r="830" spans="1:9" x14ac:dyDescent="0.45">
      <c r="A830" s="12">
        <v>1398</v>
      </c>
      <c r="B830" s="12" t="s">
        <v>16</v>
      </c>
      <c r="C830" s="71">
        <f t="shared" si="45"/>
        <v>43878</v>
      </c>
      <c r="D830" s="7">
        <v>43878</v>
      </c>
      <c r="E830" s="6">
        <v>2.0011000000000001</v>
      </c>
      <c r="F830" s="20">
        <f t="shared" si="46"/>
        <v>7.8474509803921566E-2</v>
      </c>
      <c r="G830" s="6">
        <v>1.3391</v>
      </c>
      <c r="H830" s="21">
        <f t="shared" si="47"/>
        <v>5.8602426856785579E-2</v>
      </c>
      <c r="I830" s="3"/>
    </row>
    <row r="831" spans="1:9" x14ac:dyDescent="0.45">
      <c r="A831" s="12">
        <v>1398</v>
      </c>
      <c r="B831" s="12" t="s">
        <v>16</v>
      </c>
      <c r="C831" s="71">
        <f t="shared" si="45"/>
        <v>43875</v>
      </c>
      <c r="D831" s="7">
        <v>43875</v>
      </c>
      <c r="E831" s="6">
        <v>1.9862</v>
      </c>
      <c r="F831" s="20">
        <f t="shared" si="46"/>
        <v>7.7890196078431367E-2</v>
      </c>
      <c r="G831" s="6">
        <v>1.3331999999999999</v>
      </c>
      <c r="H831" s="21">
        <f t="shared" si="47"/>
        <v>5.8423489407764304E-2</v>
      </c>
      <c r="I831" s="3"/>
    </row>
    <row r="832" spans="1:9" x14ac:dyDescent="0.45">
      <c r="A832" s="12">
        <v>1398</v>
      </c>
      <c r="B832" s="12" t="s">
        <v>16</v>
      </c>
      <c r="C832" s="71">
        <f t="shared" si="45"/>
        <v>43874</v>
      </c>
      <c r="D832" s="7">
        <v>43874</v>
      </c>
      <c r="E832" s="6">
        <v>1.9958</v>
      </c>
      <c r="F832" s="20">
        <f t="shared" si="46"/>
        <v>7.8266666666666665E-2</v>
      </c>
      <c r="G832" s="6">
        <v>1.3279000000000001</v>
      </c>
      <c r="H832" s="21">
        <f t="shared" si="47"/>
        <v>5.8940181238547072E-2</v>
      </c>
      <c r="I832" s="3"/>
    </row>
    <row r="833" spans="1:9" x14ac:dyDescent="0.45">
      <c r="A833" s="12">
        <v>1398</v>
      </c>
      <c r="B833" s="12" t="s">
        <v>16</v>
      </c>
      <c r="C833" s="71">
        <f t="shared" si="45"/>
        <v>43873</v>
      </c>
      <c r="D833" s="7">
        <v>43873</v>
      </c>
      <c r="E833" s="6">
        <v>2.0246</v>
      </c>
      <c r="F833" s="20">
        <f t="shared" si="46"/>
        <v>7.9396078431372544E-2</v>
      </c>
      <c r="G833" s="6">
        <v>1.3293999999999999</v>
      </c>
      <c r="H833" s="21">
        <f t="shared" si="47"/>
        <v>5.9723242388575709E-2</v>
      </c>
      <c r="I833" s="3"/>
    </row>
    <row r="834" spans="1:9" x14ac:dyDescent="0.45">
      <c r="A834" s="12">
        <v>1398</v>
      </c>
      <c r="B834" s="12" t="s">
        <v>16</v>
      </c>
      <c r="C834" s="71">
        <f t="shared" si="45"/>
        <v>43872</v>
      </c>
      <c r="D834" s="7">
        <v>43872</v>
      </c>
      <c r="E834" s="8">
        <v>2.0055999999999998</v>
      </c>
      <c r="F834" s="20">
        <f t="shared" si="46"/>
        <v>7.8650980392156858E-2</v>
      </c>
      <c r="G834" s="6">
        <v>1.3224</v>
      </c>
      <c r="H834" s="21">
        <f t="shared" si="47"/>
        <v>5.947593798559956E-2</v>
      </c>
      <c r="I834" s="3"/>
    </row>
    <row r="835" spans="1:9" x14ac:dyDescent="0.45">
      <c r="A835" s="12">
        <v>1398</v>
      </c>
      <c r="B835" s="12" t="s">
        <v>16</v>
      </c>
      <c r="C835" s="71">
        <f t="shared" si="45"/>
        <v>43871</v>
      </c>
      <c r="D835" s="7">
        <v>43871</v>
      </c>
      <c r="E835" s="8">
        <v>2.0055999999999998</v>
      </c>
      <c r="F835" s="20">
        <f t="shared" si="46"/>
        <v>7.8650980392156858E-2</v>
      </c>
      <c r="G835" s="6">
        <v>1.3259000000000001</v>
      </c>
      <c r="H835" s="21">
        <f t="shared" si="47"/>
        <v>5.9318938375561396E-2</v>
      </c>
      <c r="I835" s="3"/>
    </row>
    <row r="836" spans="1:9" x14ac:dyDescent="0.45">
      <c r="A836" s="12">
        <v>1398</v>
      </c>
      <c r="B836" s="12" t="s">
        <v>16</v>
      </c>
      <c r="C836" s="71">
        <f t="shared" si="45"/>
        <v>43868</v>
      </c>
      <c r="D836" s="7">
        <v>43868</v>
      </c>
      <c r="E836" s="6">
        <v>1.9961</v>
      </c>
      <c r="F836" s="20">
        <f t="shared" si="46"/>
        <v>7.8278431372549015E-2</v>
      </c>
      <c r="G836" s="6">
        <v>1.3220000000000001</v>
      </c>
      <c r="H836" s="21">
        <f t="shared" si="47"/>
        <v>5.921212660555901E-2</v>
      </c>
      <c r="I836" s="3"/>
    </row>
    <row r="837" spans="1:9" x14ac:dyDescent="0.45">
      <c r="A837" s="12">
        <v>1398</v>
      </c>
      <c r="B837" s="12" t="s">
        <v>16</v>
      </c>
      <c r="C837" s="71">
        <f t="shared" si="45"/>
        <v>43867</v>
      </c>
      <c r="D837" s="7">
        <v>43867</v>
      </c>
      <c r="E837" s="6">
        <v>2.0066999999999999</v>
      </c>
      <c r="F837" s="20">
        <f t="shared" si="46"/>
        <v>7.8694117647058817E-2</v>
      </c>
      <c r="G837" s="6">
        <v>1.3258000000000001</v>
      </c>
      <c r="H837" s="21">
        <f t="shared" si="47"/>
        <v>5.9355949349116616E-2</v>
      </c>
      <c r="I837" s="3"/>
    </row>
    <row r="838" spans="1:9" x14ac:dyDescent="0.45">
      <c r="A838" s="12">
        <v>1398</v>
      </c>
      <c r="B838" s="12" t="s">
        <v>16</v>
      </c>
      <c r="C838" s="71">
        <f t="shared" si="45"/>
        <v>43866</v>
      </c>
      <c r="D838" s="7">
        <v>43866</v>
      </c>
      <c r="E838" s="6">
        <v>2.0150999999999999</v>
      </c>
      <c r="F838" s="20">
        <f t="shared" si="46"/>
        <v>7.9023529411764701E-2</v>
      </c>
      <c r="G838" s="6">
        <v>1.3234999999999999</v>
      </c>
      <c r="H838" s="21">
        <f t="shared" si="47"/>
        <v>5.9707993510966909E-2</v>
      </c>
      <c r="I838" s="3"/>
    </row>
    <row r="839" spans="1:9" x14ac:dyDescent="0.45">
      <c r="A839" s="12">
        <v>1398</v>
      </c>
      <c r="B839" s="12" t="s">
        <v>16</v>
      </c>
      <c r="C839" s="71">
        <f t="shared" si="45"/>
        <v>43865</v>
      </c>
      <c r="D839" s="7">
        <v>43865</v>
      </c>
      <c r="E839" s="6">
        <v>2.0308999999999999</v>
      </c>
      <c r="F839" s="20">
        <f t="shared" si="46"/>
        <v>7.9643137254901963E-2</v>
      </c>
      <c r="G839" s="6">
        <v>1.3252999999999999</v>
      </c>
      <c r="H839" s="21">
        <f t="shared" si="47"/>
        <v>6.0094421832718604E-2</v>
      </c>
      <c r="I839" s="3"/>
    </row>
    <row r="840" spans="1:9" x14ac:dyDescent="0.45">
      <c r="A840" s="12">
        <v>1398</v>
      </c>
      <c r="B840" s="12" t="s">
        <v>16</v>
      </c>
      <c r="C840" s="71">
        <f t="shared" si="45"/>
        <v>43864</v>
      </c>
      <c r="D840" s="7">
        <v>43864</v>
      </c>
      <c r="E840" s="6">
        <v>2.0215999999999998</v>
      </c>
      <c r="F840" s="20">
        <f t="shared" si="46"/>
        <v>7.9278431372549016E-2</v>
      </c>
      <c r="G840" s="6">
        <v>1.3268</v>
      </c>
      <c r="H840" s="21">
        <f t="shared" si="47"/>
        <v>5.9751606400775564E-2</v>
      </c>
      <c r="I840" s="3"/>
    </row>
    <row r="841" spans="1:9" x14ac:dyDescent="0.45">
      <c r="A841" s="12">
        <v>1398</v>
      </c>
      <c r="B841" s="12" t="s">
        <v>16</v>
      </c>
      <c r="C841" s="71">
        <f t="shared" si="45"/>
        <v>43861</v>
      </c>
      <c r="D841" s="7">
        <v>43861</v>
      </c>
      <c r="E841" s="6">
        <v>2.0701000000000001</v>
      </c>
      <c r="F841" s="20">
        <f t="shared" si="46"/>
        <v>8.1180392156862749E-2</v>
      </c>
      <c r="G841" s="6">
        <v>1.325</v>
      </c>
      <c r="H841" s="21">
        <f t="shared" si="47"/>
        <v>6.1268220495745471E-2</v>
      </c>
      <c r="I841" s="3"/>
    </row>
    <row r="842" spans="1:9" x14ac:dyDescent="0.45">
      <c r="A842" s="12">
        <v>1398</v>
      </c>
      <c r="B842" s="12" t="s">
        <v>16</v>
      </c>
      <c r="C842" s="71">
        <f t="shared" si="45"/>
        <v>43860</v>
      </c>
      <c r="D842" s="7">
        <v>43860</v>
      </c>
      <c r="E842" s="6">
        <v>2.1398999999999999</v>
      </c>
      <c r="F842" s="20">
        <f t="shared" si="46"/>
        <v>8.3917647058823527E-2</v>
      </c>
      <c r="G842" s="6">
        <v>1.3290999999999999</v>
      </c>
      <c r="H842" s="21">
        <f t="shared" si="47"/>
        <v>6.3138700668740902E-2</v>
      </c>
      <c r="I842" s="3"/>
    </row>
    <row r="843" spans="1:9" x14ac:dyDescent="0.45">
      <c r="A843" s="12">
        <v>1398</v>
      </c>
      <c r="B843" s="12" t="s">
        <v>16</v>
      </c>
      <c r="C843" s="71">
        <f t="shared" si="45"/>
        <v>43859</v>
      </c>
      <c r="D843" s="7">
        <v>43859</v>
      </c>
      <c r="E843" s="6">
        <v>2.1917</v>
      </c>
      <c r="F843" s="20">
        <f t="shared" si="46"/>
        <v>8.5949019607843138E-2</v>
      </c>
      <c r="G843" s="6">
        <v>1.3317000000000001</v>
      </c>
      <c r="H843" s="21">
        <f t="shared" si="47"/>
        <v>6.4540827219225896E-2</v>
      </c>
      <c r="I843" s="3"/>
    </row>
    <row r="844" spans="1:9" x14ac:dyDescent="0.45">
      <c r="A844" s="12">
        <v>1398</v>
      </c>
      <c r="B844" s="12" t="s">
        <v>16</v>
      </c>
      <c r="C844" s="71">
        <f t="shared" si="45"/>
        <v>43858</v>
      </c>
      <c r="D844" s="7">
        <v>43858</v>
      </c>
      <c r="E844" s="6">
        <v>2.2172000000000001</v>
      </c>
      <c r="F844" s="20">
        <f t="shared" si="46"/>
        <v>8.6949019607843139E-2</v>
      </c>
      <c r="G844" s="6">
        <v>1.3311999999999999</v>
      </c>
      <c r="H844" s="21">
        <f t="shared" si="47"/>
        <v>6.5316270739064861E-2</v>
      </c>
      <c r="I844" s="3"/>
    </row>
    <row r="845" spans="1:9" x14ac:dyDescent="0.45">
      <c r="A845" s="12">
        <v>1398</v>
      </c>
      <c r="B845" s="12" t="s">
        <v>16</v>
      </c>
      <c r="C845" s="71">
        <f t="shared" si="45"/>
        <v>43857</v>
      </c>
      <c r="D845" s="7">
        <v>43857</v>
      </c>
      <c r="E845" s="6">
        <v>2.2111999999999998</v>
      </c>
      <c r="F845" s="20">
        <f t="shared" si="46"/>
        <v>8.671372549019607E-2</v>
      </c>
      <c r="G845" s="6">
        <v>1.3284</v>
      </c>
      <c r="H845" s="21">
        <f t="shared" si="47"/>
        <v>6.5276818345525497E-2</v>
      </c>
      <c r="I845" s="3"/>
    </row>
    <row r="846" spans="1:9" x14ac:dyDescent="0.45">
      <c r="A846" s="12">
        <v>1398</v>
      </c>
      <c r="B846" s="12" t="s">
        <v>16</v>
      </c>
      <c r="C846" s="71">
        <f t="shared" si="45"/>
        <v>43854</v>
      </c>
      <c r="D846" s="7">
        <v>43854</v>
      </c>
      <c r="E846" s="6">
        <v>2.1993</v>
      </c>
      <c r="F846" s="20">
        <f t="shared" si="46"/>
        <v>8.6247058823529413E-2</v>
      </c>
      <c r="G846" s="6">
        <v>1.3280000000000001</v>
      </c>
      <c r="H846" s="21">
        <f t="shared" si="47"/>
        <v>6.4945074415308293E-2</v>
      </c>
      <c r="I846" s="3"/>
    </row>
    <row r="847" spans="1:9" x14ac:dyDescent="0.45">
      <c r="A847" s="12">
        <v>1398</v>
      </c>
      <c r="B847" s="12" t="s">
        <v>16</v>
      </c>
      <c r="C847" s="71">
        <f t="shared" si="45"/>
        <v>43853</v>
      </c>
      <c r="D847" s="7">
        <v>43853</v>
      </c>
      <c r="E847" s="6">
        <v>2.2092000000000001</v>
      </c>
      <c r="F847" s="20">
        <f t="shared" si="46"/>
        <v>8.663529411764706E-2</v>
      </c>
      <c r="G847" s="6">
        <v>1.3273999999999999</v>
      </c>
      <c r="H847" s="21">
        <f t="shared" si="47"/>
        <v>6.5266908330305157E-2</v>
      </c>
      <c r="I847" s="3"/>
    </row>
    <row r="848" spans="1:9" x14ac:dyDescent="0.45">
      <c r="A848" s="12">
        <v>1398</v>
      </c>
      <c r="B848" s="12" t="s">
        <v>16</v>
      </c>
      <c r="C848" s="71">
        <f t="shared" si="45"/>
        <v>43852</v>
      </c>
      <c r="D848" s="7">
        <v>43852</v>
      </c>
      <c r="E848" s="6">
        <v>2.2166000000000001</v>
      </c>
      <c r="F848" s="20">
        <f t="shared" si="46"/>
        <v>8.6925490196078439E-2</v>
      </c>
      <c r="G848" s="6">
        <v>1.3286</v>
      </c>
      <c r="H848" s="21">
        <f t="shared" si="47"/>
        <v>6.5426381300676226E-2</v>
      </c>
      <c r="I848" s="3"/>
    </row>
    <row r="849" spans="1:9" x14ac:dyDescent="0.45">
      <c r="A849" s="12">
        <v>1398</v>
      </c>
      <c r="B849" s="12" t="s">
        <v>16</v>
      </c>
      <c r="C849" s="71">
        <f t="shared" si="45"/>
        <v>43851</v>
      </c>
      <c r="D849" s="7">
        <v>43851</v>
      </c>
      <c r="E849" s="6">
        <v>2.2574999999999998</v>
      </c>
      <c r="F849" s="20">
        <f t="shared" si="46"/>
        <v>8.852941176470587E-2</v>
      </c>
      <c r="G849" s="6">
        <v>1.3236000000000001</v>
      </c>
      <c r="H849" s="21">
        <f t="shared" si="47"/>
        <v>6.6885321671733042E-2</v>
      </c>
      <c r="I849" s="3"/>
    </row>
    <row r="850" spans="1:9" x14ac:dyDescent="0.45">
      <c r="A850" s="12">
        <v>1398</v>
      </c>
      <c r="B850" s="12" t="s">
        <v>17</v>
      </c>
      <c r="C850" s="71">
        <f t="shared" si="45"/>
        <v>43850</v>
      </c>
      <c r="D850" s="7">
        <v>43850</v>
      </c>
      <c r="E850" s="6">
        <v>2.2923</v>
      </c>
      <c r="F850" s="20">
        <f t="shared" si="46"/>
        <v>8.9894117647058819E-2</v>
      </c>
      <c r="G850" s="6">
        <v>1.3209</v>
      </c>
      <c r="H850" s="21">
        <f t="shared" si="47"/>
        <v>6.8055203003299883E-2</v>
      </c>
      <c r="I850" s="3"/>
    </row>
    <row r="851" spans="1:9" x14ac:dyDescent="0.45">
      <c r="A851" s="12">
        <v>1398</v>
      </c>
      <c r="B851" s="12" t="s">
        <v>17</v>
      </c>
      <c r="C851" s="71">
        <f t="shared" si="45"/>
        <v>43847</v>
      </c>
      <c r="D851" s="7">
        <v>43847</v>
      </c>
      <c r="E851" s="6">
        <v>2.3334999999999999</v>
      </c>
      <c r="F851" s="20">
        <f t="shared" si="46"/>
        <v>9.1509803921568628E-2</v>
      </c>
      <c r="G851" s="6">
        <v>1.3198000000000001</v>
      </c>
      <c r="H851" s="21">
        <f t="shared" si="47"/>
        <v>6.9336114503385837E-2</v>
      </c>
      <c r="I851" s="3"/>
    </row>
    <row r="852" spans="1:9" x14ac:dyDescent="0.45">
      <c r="A852" s="12">
        <v>1398</v>
      </c>
      <c r="B852" s="12" t="s">
        <v>17</v>
      </c>
      <c r="C852" s="71">
        <f t="shared" si="45"/>
        <v>43846</v>
      </c>
      <c r="D852" s="7">
        <v>43846</v>
      </c>
      <c r="E852" s="6">
        <v>2.3740000000000001</v>
      </c>
      <c r="F852" s="20">
        <f t="shared" si="46"/>
        <v>9.3098039215686282E-2</v>
      </c>
      <c r="G852" s="6">
        <v>1.3154999999999999</v>
      </c>
      <c r="H852" s="21">
        <f t="shared" si="47"/>
        <v>7.0770079221350271E-2</v>
      </c>
      <c r="I852" s="3"/>
    </row>
    <row r="853" spans="1:9" x14ac:dyDescent="0.45">
      <c r="A853" s="12">
        <v>1398</v>
      </c>
      <c r="B853" s="12" t="s">
        <v>17</v>
      </c>
      <c r="C853" s="71">
        <f t="shared" si="45"/>
        <v>43845</v>
      </c>
      <c r="D853" s="7">
        <v>43845</v>
      </c>
      <c r="E853" s="6">
        <v>2.379</v>
      </c>
      <c r="F853" s="20">
        <f t="shared" si="46"/>
        <v>9.3294117647058819E-2</v>
      </c>
      <c r="G853" s="6">
        <v>1.3193999999999999</v>
      </c>
      <c r="H853" s="21">
        <f t="shared" si="47"/>
        <v>7.070950253680372E-2</v>
      </c>
      <c r="I853" s="3"/>
    </row>
    <row r="854" spans="1:9" x14ac:dyDescent="0.45">
      <c r="A854" s="12">
        <v>1398</v>
      </c>
      <c r="B854" s="12" t="s">
        <v>17</v>
      </c>
      <c r="C854" s="71">
        <f t="shared" si="45"/>
        <v>43844</v>
      </c>
      <c r="D854" s="7">
        <v>43844</v>
      </c>
      <c r="E854" s="6">
        <v>2.4235000000000002</v>
      </c>
      <c r="F854" s="20">
        <f t="shared" si="46"/>
        <v>9.503921568627452E-2</v>
      </c>
      <c r="G854" s="6">
        <v>1.3143</v>
      </c>
      <c r="H854" s="21">
        <f t="shared" si="47"/>
        <v>7.2311660721505383E-2</v>
      </c>
      <c r="I854" s="3"/>
    </row>
    <row r="855" spans="1:9" x14ac:dyDescent="0.45">
      <c r="A855" s="12">
        <v>1398</v>
      </c>
      <c r="B855" s="12" t="s">
        <v>17</v>
      </c>
      <c r="C855" s="71">
        <f t="shared" si="45"/>
        <v>43843</v>
      </c>
      <c r="D855" s="7">
        <v>43843</v>
      </c>
      <c r="E855" s="6">
        <v>2.4722</v>
      </c>
      <c r="F855" s="20">
        <f t="shared" si="46"/>
        <v>9.6949019607843134E-2</v>
      </c>
      <c r="G855" s="6">
        <v>1.3124</v>
      </c>
      <c r="H855" s="21">
        <f t="shared" si="47"/>
        <v>7.3871548009633595E-2</v>
      </c>
      <c r="I855" s="3"/>
    </row>
    <row r="856" spans="1:9" x14ac:dyDescent="0.45">
      <c r="A856" s="12">
        <v>1398</v>
      </c>
      <c r="B856" s="12" t="s">
        <v>17</v>
      </c>
      <c r="C856" s="71">
        <f t="shared" ref="C856:C919" si="48">D856</f>
        <v>43839</v>
      </c>
      <c r="D856" s="7">
        <v>43839</v>
      </c>
      <c r="E856" s="6">
        <v>2.3308</v>
      </c>
      <c r="F856" s="20">
        <f t="shared" si="46"/>
        <v>9.140392156862745E-2</v>
      </c>
      <c r="G856" s="6">
        <v>1.3136000000000001</v>
      </c>
      <c r="H856" s="21">
        <f t="shared" si="47"/>
        <v>6.9582766114972175E-2</v>
      </c>
      <c r="I856" s="3"/>
    </row>
    <row r="857" spans="1:9" x14ac:dyDescent="0.45">
      <c r="A857" s="12">
        <v>1398</v>
      </c>
      <c r="B857" s="12" t="s">
        <v>17</v>
      </c>
      <c r="C857" s="71">
        <f t="shared" si="48"/>
        <v>43838</v>
      </c>
      <c r="D857" s="7">
        <v>43838</v>
      </c>
      <c r="E857" s="6">
        <v>2.3235999999999999</v>
      </c>
      <c r="F857" s="20">
        <f t="shared" si="46"/>
        <v>9.112156862745098E-2</v>
      </c>
      <c r="G857" s="6">
        <v>1.3075000000000001</v>
      </c>
      <c r="H857" s="21">
        <f t="shared" si="47"/>
        <v>6.9691448281033255E-2</v>
      </c>
      <c r="I857" s="3"/>
    </row>
    <row r="858" spans="1:9" x14ac:dyDescent="0.45">
      <c r="A858" s="12">
        <v>1398</v>
      </c>
      <c r="B858" s="12" t="s">
        <v>17</v>
      </c>
      <c r="C858" s="71">
        <f t="shared" si="48"/>
        <v>43837</v>
      </c>
      <c r="D858" s="7">
        <v>43837</v>
      </c>
      <c r="E858" s="6">
        <v>2.3285</v>
      </c>
      <c r="F858" s="20">
        <f t="shared" si="46"/>
        <v>9.1313725490196077E-2</v>
      </c>
      <c r="G858" s="6">
        <v>1.3048</v>
      </c>
      <c r="H858" s="21">
        <f t="shared" si="47"/>
        <v>6.9982928793835136E-2</v>
      </c>
      <c r="I858" s="3"/>
    </row>
    <row r="859" spans="1:9" x14ac:dyDescent="0.45">
      <c r="A859" s="12">
        <v>1398</v>
      </c>
      <c r="B859" s="12" t="s">
        <v>17</v>
      </c>
      <c r="C859" s="71">
        <f t="shared" si="48"/>
        <v>43836</v>
      </c>
      <c r="D859" s="7">
        <v>43836</v>
      </c>
      <c r="E859" s="6">
        <v>2.2928999999999999</v>
      </c>
      <c r="F859" s="20">
        <f t="shared" si="46"/>
        <v>8.9917647058823533E-2</v>
      </c>
      <c r="G859" s="6">
        <v>1.3063</v>
      </c>
      <c r="H859" s="21">
        <f t="shared" si="47"/>
        <v>6.8833841429092504E-2</v>
      </c>
      <c r="I859" s="3"/>
    </row>
    <row r="860" spans="1:9" x14ac:dyDescent="0.45">
      <c r="A860" s="12">
        <v>1398</v>
      </c>
      <c r="B860" s="12" t="s">
        <v>17</v>
      </c>
      <c r="C860" s="71">
        <f t="shared" si="48"/>
        <v>43833</v>
      </c>
      <c r="D860" s="7">
        <v>43833</v>
      </c>
      <c r="E860" s="6">
        <v>2.2292000000000001</v>
      </c>
      <c r="F860" s="20">
        <f t="shared" si="46"/>
        <v>8.7419607843137251E-2</v>
      </c>
      <c r="G860" s="6">
        <v>1.3042</v>
      </c>
      <c r="H860" s="21">
        <f t="shared" si="47"/>
        <v>6.7029295999951888E-2</v>
      </c>
      <c r="I860" s="3"/>
    </row>
    <row r="861" spans="1:9" x14ac:dyDescent="0.45">
      <c r="A861" s="12">
        <v>1398</v>
      </c>
      <c r="B861" s="12" t="s">
        <v>17</v>
      </c>
      <c r="C861" s="71">
        <f t="shared" si="48"/>
        <v>43832</v>
      </c>
      <c r="D861" s="7">
        <v>43832</v>
      </c>
      <c r="E861" s="6">
        <v>2.2149000000000001</v>
      </c>
      <c r="F861" s="20">
        <f t="shared" si="46"/>
        <v>8.6858823529411766E-2</v>
      </c>
      <c r="G861" s="6">
        <v>1.3042</v>
      </c>
      <c r="H861" s="21">
        <f t="shared" si="47"/>
        <v>6.6599312627980189E-2</v>
      </c>
      <c r="I861" s="3"/>
    </row>
    <row r="862" spans="1:9" x14ac:dyDescent="0.45">
      <c r="A862" s="12">
        <v>1398</v>
      </c>
      <c r="B862" s="12" t="s">
        <v>17</v>
      </c>
      <c r="C862" s="71">
        <f t="shared" si="48"/>
        <v>43831</v>
      </c>
      <c r="D862" s="7">
        <v>43831</v>
      </c>
      <c r="E862" s="6">
        <v>2.2151999999999998</v>
      </c>
      <c r="F862" s="20">
        <f t="shared" si="46"/>
        <v>8.6870588235294116E-2</v>
      </c>
      <c r="G862" s="6">
        <v>1.3062</v>
      </c>
      <c r="H862" s="21">
        <f t="shared" si="47"/>
        <v>6.6506345303394665E-2</v>
      </c>
      <c r="I862" s="3"/>
    </row>
    <row r="863" spans="1:9" x14ac:dyDescent="0.45">
      <c r="A863" s="12">
        <v>1398</v>
      </c>
      <c r="B863" s="12" t="s">
        <v>17</v>
      </c>
      <c r="C863" s="71">
        <f t="shared" si="48"/>
        <v>43830</v>
      </c>
      <c r="D863" s="7">
        <v>43830</v>
      </c>
      <c r="E863" s="6">
        <v>2.3706999999999998</v>
      </c>
      <c r="F863" s="20">
        <f t="shared" si="46"/>
        <v>9.296862745098039E-2</v>
      </c>
      <c r="G863" s="6">
        <v>1.3056000000000001</v>
      </c>
      <c r="H863" s="21">
        <f t="shared" si="47"/>
        <v>7.1207588427527863E-2</v>
      </c>
      <c r="I863" s="3"/>
    </row>
    <row r="864" spans="1:9" x14ac:dyDescent="0.45">
      <c r="A864" s="12">
        <v>1398</v>
      </c>
      <c r="B864" s="12" t="s">
        <v>17</v>
      </c>
      <c r="C864" s="71">
        <f t="shared" si="48"/>
        <v>43829</v>
      </c>
      <c r="D864" s="7">
        <v>43829</v>
      </c>
      <c r="E864" s="6">
        <v>2.379</v>
      </c>
      <c r="F864" s="20">
        <f t="shared" si="46"/>
        <v>9.3294117647058819E-2</v>
      </c>
      <c r="G864" s="6">
        <v>1.3056000000000001</v>
      </c>
      <c r="H864" s="21">
        <f t="shared" si="47"/>
        <v>7.1456891580161469E-2</v>
      </c>
      <c r="I864" s="3"/>
    </row>
    <row r="865" spans="1:9" x14ac:dyDescent="0.45">
      <c r="A865" s="12">
        <v>1398</v>
      </c>
      <c r="B865" s="12" t="s">
        <v>17</v>
      </c>
      <c r="C865" s="71">
        <f t="shared" si="48"/>
        <v>43828</v>
      </c>
      <c r="D865" s="7">
        <v>43828</v>
      </c>
      <c r="E865" s="6">
        <v>2.3847999999999998</v>
      </c>
      <c r="F865" s="20">
        <f t="shared" si="46"/>
        <v>9.3521568627450979E-2</v>
      </c>
      <c r="G865" s="6">
        <v>1.3039000000000001</v>
      </c>
      <c r="H865" s="21">
        <f t="shared" si="47"/>
        <v>7.1724494690889623E-2</v>
      </c>
      <c r="I865" s="3"/>
    </row>
    <row r="866" spans="1:9" x14ac:dyDescent="0.45">
      <c r="A866" s="12">
        <v>1398</v>
      </c>
      <c r="B866" s="12" t="s">
        <v>17</v>
      </c>
      <c r="C866" s="71">
        <f t="shared" si="48"/>
        <v>43826</v>
      </c>
      <c r="D866" s="7">
        <v>43826</v>
      </c>
      <c r="E866" s="6">
        <v>2.3822999999999999</v>
      </c>
      <c r="F866" s="20">
        <f t="shared" si="46"/>
        <v>9.3423529411764697E-2</v>
      </c>
      <c r="G866" s="6">
        <v>1.3005</v>
      </c>
      <c r="H866" s="21">
        <f t="shared" si="47"/>
        <v>7.1836623922925572E-2</v>
      </c>
      <c r="I866" s="3"/>
    </row>
    <row r="867" spans="1:9" x14ac:dyDescent="0.45">
      <c r="A867" s="12">
        <v>1398</v>
      </c>
      <c r="B867" s="12" t="s">
        <v>17</v>
      </c>
      <c r="C867" s="71">
        <f t="shared" si="48"/>
        <v>43825</v>
      </c>
      <c r="D867" s="7">
        <v>43825</v>
      </c>
      <c r="E867" s="6">
        <v>2.4014000000000002</v>
      </c>
      <c r="F867" s="20">
        <f t="shared" si="46"/>
        <v>9.4172549019607851E-2</v>
      </c>
      <c r="G867" s="6">
        <v>1.2965</v>
      </c>
      <c r="H867" s="21">
        <f t="shared" si="47"/>
        <v>7.2635980732439528E-2</v>
      </c>
      <c r="I867" s="3"/>
    </row>
    <row r="868" spans="1:9" x14ac:dyDescent="0.45">
      <c r="A868" s="12">
        <v>1398</v>
      </c>
      <c r="B868" s="12" t="s">
        <v>17</v>
      </c>
      <c r="C868" s="71">
        <f t="shared" si="48"/>
        <v>43824</v>
      </c>
      <c r="D868" s="7">
        <v>43824</v>
      </c>
      <c r="E868" s="6">
        <v>2.3978999999999999</v>
      </c>
      <c r="F868" s="20">
        <f t="shared" si="46"/>
        <v>9.403529411764705E-2</v>
      </c>
      <c r="G868" s="6">
        <v>1.3001</v>
      </c>
      <c r="H868" s="21">
        <f t="shared" si="47"/>
        <v>7.2329277838356312E-2</v>
      </c>
      <c r="I868" s="3"/>
    </row>
    <row r="869" spans="1:9" x14ac:dyDescent="0.45">
      <c r="A869" s="12">
        <v>1398</v>
      </c>
      <c r="B869" s="12" t="s">
        <v>17</v>
      </c>
      <c r="C869" s="71">
        <f t="shared" si="48"/>
        <v>43823</v>
      </c>
      <c r="D869" s="7">
        <v>43823</v>
      </c>
      <c r="E869" s="6">
        <v>2.3993000000000002</v>
      </c>
      <c r="F869" s="20">
        <f t="shared" si="46"/>
        <v>9.4090196078431387E-2</v>
      </c>
      <c r="G869" s="6">
        <v>1.298</v>
      </c>
      <c r="H869" s="21">
        <f t="shared" si="47"/>
        <v>7.2488594821595823E-2</v>
      </c>
      <c r="I869" s="3"/>
    </row>
    <row r="870" spans="1:9" x14ac:dyDescent="0.45">
      <c r="A870" s="12">
        <v>1398</v>
      </c>
      <c r="B870" s="12" t="s">
        <v>17</v>
      </c>
      <c r="C870" s="71">
        <f t="shared" si="48"/>
        <v>43822</v>
      </c>
      <c r="D870" s="7">
        <v>43822</v>
      </c>
      <c r="E870" s="6">
        <v>2.4062000000000001</v>
      </c>
      <c r="F870" s="20">
        <f t="shared" si="46"/>
        <v>9.4360784313725493E-2</v>
      </c>
      <c r="G870" s="6">
        <v>1.2987</v>
      </c>
      <c r="H870" s="21">
        <f t="shared" si="47"/>
        <v>7.265787657944521E-2</v>
      </c>
      <c r="I870" s="3"/>
    </row>
    <row r="871" spans="1:9" x14ac:dyDescent="0.45">
      <c r="A871" s="12">
        <v>1398</v>
      </c>
      <c r="B871" s="12" t="s">
        <v>18</v>
      </c>
      <c r="C871" s="71">
        <f t="shared" si="48"/>
        <v>43819</v>
      </c>
      <c r="D871" s="7">
        <v>43819</v>
      </c>
      <c r="E871" s="6">
        <v>2.4094000000000002</v>
      </c>
      <c r="F871" s="20">
        <f t="shared" si="46"/>
        <v>9.448627450980393E-2</v>
      </c>
      <c r="G871" s="6">
        <v>1.2988</v>
      </c>
      <c r="H871" s="21">
        <f t="shared" si="47"/>
        <v>7.2748902455962369E-2</v>
      </c>
      <c r="I871" s="3"/>
    </row>
    <row r="872" spans="1:9" x14ac:dyDescent="0.45">
      <c r="A872" s="12">
        <v>1398</v>
      </c>
      <c r="B872" s="12" t="s">
        <v>18</v>
      </c>
      <c r="C872" s="71">
        <f t="shared" si="48"/>
        <v>43818</v>
      </c>
      <c r="D872" s="7">
        <v>43818</v>
      </c>
      <c r="E872" s="6">
        <v>2.4161999999999999</v>
      </c>
      <c r="F872" s="20">
        <f t="shared" si="46"/>
        <v>9.4752941176470581E-2</v>
      </c>
      <c r="G872" s="6">
        <v>1.3066</v>
      </c>
      <c r="H872" s="21">
        <f t="shared" si="47"/>
        <v>7.2518705936377298E-2</v>
      </c>
      <c r="I872" s="3"/>
    </row>
    <row r="873" spans="1:9" x14ac:dyDescent="0.45">
      <c r="A873" s="12">
        <v>1398</v>
      </c>
      <c r="B873" s="12" t="s">
        <v>18</v>
      </c>
      <c r="C873" s="71">
        <f t="shared" si="48"/>
        <v>43817</v>
      </c>
      <c r="D873" s="7">
        <v>43817</v>
      </c>
      <c r="E873" s="6">
        <v>2.4276</v>
      </c>
      <c r="F873" s="20">
        <f t="shared" si="46"/>
        <v>9.5199999999999993E-2</v>
      </c>
      <c r="G873" s="6">
        <v>1.3076000000000001</v>
      </c>
      <c r="H873" s="21">
        <f t="shared" si="47"/>
        <v>7.2805139186295498E-2</v>
      </c>
      <c r="I873" s="3"/>
    </row>
    <row r="874" spans="1:9" x14ac:dyDescent="0.45">
      <c r="A874" s="12">
        <v>1398</v>
      </c>
      <c r="B874" s="12" t="s">
        <v>18</v>
      </c>
      <c r="C874" s="71">
        <f t="shared" si="48"/>
        <v>43816</v>
      </c>
      <c r="D874" s="7">
        <v>43816</v>
      </c>
      <c r="E874" s="6">
        <v>2.4392999999999998</v>
      </c>
      <c r="F874" s="20">
        <f t="shared" si="46"/>
        <v>9.5658823529411754E-2</v>
      </c>
      <c r="G874" s="6">
        <v>1.3078000000000001</v>
      </c>
      <c r="H874" s="21">
        <f t="shared" si="47"/>
        <v>7.3144841359085291E-2</v>
      </c>
      <c r="I874" s="3"/>
    </row>
    <row r="875" spans="1:9" x14ac:dyDescent="0.45">
      <c r="A875" s="12">
        <v>1398</v>
      </c>
      <c r="B875" s="12" t="s">
        <v>18</v>
      </c>
      <c r="C875" s="71">
        <f t="shared" si="48"/>
        <v>43815</v>
      </c>
      <c r="D875" s="7">
        <v>43815</v>
      </c>
      <c r="E875" s="6">
        <v>2.4384999999999999</v>
      </c>
      <c r="F875" s="20">
        <f t="shared" si="46"/>
        <v>9.5627450980392159E-2</v>
      </c>
      <c r="G875" s="6">
        <v>1.3123</v>
      </c>
      <c r="H875" s="21">
        <f t="shared" si="47"/>
        <v>7.2870114288190319E-2</v>
      </c>
      <c r="I875" s="3"/>
    </row>
    <row r="876" spans="1:9" x14ac:dyDescent="0.45">
      <c r="A876" s="12">
        <v>1398</v>
      </c>
      <c r="B876" s="12" t="s">
        <v>18</v>
      </c>
      <c r="C876" s="71">
        <f t="shared" si="48"/>
        <v>43812</v>
      </c>
      <c r="D876" s="7">
        <v>43812</v>
      </c>
      <c r="E876" s="6">
        <v>2.4417</v>
      </c>
      <c r="F876" s="20">
        <f t="shared" si="46"/>
        <v>9.5752941176470582E-2</v>
      </c>
      <c r="G876" s="6">
        <v>1.3160000000000001</v>
      </c>
      <c r="H876" s="21">
        <f t="shared" si="47"/>
        <v>7.2760593599141776E-2</v>
      </c>
      <c r="I876" s="3"/>
    </row>
    <row r="877" spans="1:9" x14ac:dyDescent="0.45">
      <c r="A877" s="12">
        <v>1398</v>
      </c>
      <c r="B877" s="12" t="s">
        <v>18</v>
      </c>
      <c r="C877" s="71">
        <f t="shared" si="48"/>
        <v>43811</v>
      </c>
      <c r="D877" s="7">
        <v>43811</v>
      </c>
      <c r="E877" s="6">
        <v>2.4500999999999999</v>
      </c>
      <c r="F877" s="20">
        <f t="shared" si="46"/>
        <v>9.6082352941176466E-2</v>
      </c>
      <c r="G877" s="6">
        <v>1.3166</v>
      </c>
      <c r="H877" s="21">
        <f t="shared" si="47"/>
        <v>7.2977634012742265E-2</v>
      </c>
      <c r="I877" s="3"/>
    </row>
    <row r="878" spans="1:9" x14ac:dyDescent="0.45">
      <c r="A878" s="12">
        <v>1398</v>
      </c>
      <c r="B878" s="12" t="s">
        <v>18</v>
      </c>
      <c r="C878" s="71">
        <f t="shared" si="48"/>
        <v>43810</v>
      </c>
      <c r="D878" s="7">
        <v>43810</v>
      </c>
      <c r="E878" s="6">
        <v>2.456</v>
      </c>
      <c r="F878" s="20">
        <f t="shared" si="46"/>
        <v>9.6313725490196081E-2</v>
      </c>
      <c r="G878" s="6">
        <v>1.3145</v>
      </c>
      <c r="H878" s="21">
        <f t="shared" si="47"/>
        <v>7.3270236204028977E-2</v>
      </c>
      <c r="I878" s="3"/>
    </row>
    <row r="879" spans="1:9" x14ac:dyDescent="0.45">
      <c r="A879" s="12">
        <v>1398</v>
      </c>
      <c r="B879" s="12" t="s">
        <v>18</v>
      </c>
      <c r="C879" s="71">
        <f t="shared" si="48"/>
        <v>43809</v>
      </c>
      <c r="D879" s="7">
        <v>43809</v>
      </c>
      <c r="E879" s="6">
        <v>2.4613999999999998</v>
      </c>
      <c r="F879" s="20">
        <f t="shared" ref="F879:F942" si="49">E879/25.5</f>
        <v>9.6525490196078423E-2</v>
      </c>
      <c r="G879" s="6">
        <v>1.3148</v>
      </c>
      <c r="H879" s="21">
        <f t="shared" ref="H879:H942" si="50">F879/G879</f>
        <v>7.3414580313415287E-2</v>
      </c>
      <c r="I879" s="3"/>
    </row>
    <row r="880" spans="1:9" x14ac:dyDescent="0.45">
      <c r="A880" s="12">
        <v>1398</v>
      </c>
      <c r="B880" s="12" t="s">
        <v>18</v>
      </c>
      <c r="C880" s="71">
        <f t="shared" si="48"/>
        <v>43808</v>
      </c>
      <c r="D880" s="7">
        <v>43808</v>
      </c>
      <c r="E880" s="6">
        <v>2.4674</v>
      </c>
      <c r="F880" s="20">
        <f t="shared" si="49"/>
        <v>9.6760784313725492E-2</v>
      </c>
      <c r="G880" s="6">
        <v>1.3127</v>
      </c>
      <c r="H880" s="21">
        <f t="shared" si="50"/>
        <v>7.3711270140721791E-2</v>
      </c>
      <c r="I880" s="3"/>
    </row>
    <row r="881" spans="1:9" x14ac:dyDescent="0.45">
      <c r="A881" s="12">
        <v>1398</v>
      </c>
      <c r="B881" s="12" t="s">
        <v>18</v>
      </c>
      <c r="C881" s="71">
        <f t="shared" si="48"/>
        <v>43805</v>
      </c>
      <c r="D881" s="7">
        <v>43805</v>
      </c>
      <c r="E881" s="6">
        <v>2.4906000000000001</v>
      </c>
      <c r="F881" s="20">
        <f t="shared" si="49"/>
        <v>9.767058823529412E-2</v>
      </c>
      <c r="G881" s="6">
        <v>1.3115000000000001</v>
      </c>
      <c r="H881" s="21">
        <f t="shared" si="50"/>
        <v>7.4472427171402303E-2</v>
      </c>
      <c r="I881" s="3"/>
    </row>
    <row r="882" spans="1:9" x14ac:dyDescent="0.45">
      <c r="A882" s="12">
        <v>1398</v>
      </c>
      <c r="B882" s="12" t="s">
        <v>18</v>
      </c>
      <c r="C882" s="71">
        <f t="shared" si="48"/>
        <v>43804</v>
      </c>
      <c r="D882" s="7">
        <v>43804</v>
      </c>
      <c r="E882" s="6">
        <v>2.5049999999999999</v>
      </c>
      <c r="F882" s="20">
        <f t="shared" si="49"/>
        <v>9.823529411764706E-2</v>
      </c>
      <c r="G882" s="6">
        <v>1.3160000000000001</v>
      </c>
      <c r="H882" s="21">
        <f t="shared" si="50"/>
        <v>7.4646880028607185E-2</v>
      </c>
      <c r="I882" s="3"/>
    </row>
    <row r="883" spans="1:9" x14ac:dyDescent="0.45">
      <c r="A883" s="12">
        <v>1398</v>
      </c>
      <c r="B883" s="12" t="s">
        <v>18</v>
      </c>
      <c r="C883" s="71">
        <f t="shared" si="48"/>
        <v>43803</v>
      </c>
      <c r="D883" s="7">
        <v>43803</v>
      </c>
      <c r="E883" s="6">
        <v>2.4990000000000001</v>
      </c>
      <c r="F883" s="20">
        <f t="shared" si="49"/>
        <v>9.8000000000000004E-2</v>
      </c>
      <c r="G883" s="6">
        <v>1.3151999999999999</v>
      </c>
      <c r="H883" s="21">
        <f t="shared" si="50"/>
        <v>7.4513381995133826E-2</v>
      </c>
      <c r="I883" s="3"/>
    </row>
    <row r="884" spans="1:9" x14ac:dyDescent="0.45">
      <c r="A884" s="12">
        <v>1398</v>
      </c>
      <c r="B884" s="12" t="s">
        <v>18</v>
      </c>
      <c r="C884" s="71">
        <f t="shared" si="48"/>
        <v>43802</v>
      </c>
      <c r="D884" s="7">
        <v>43802</v>
      </c>
      <c r="E884" s="6">
        <v>2.4841000000000002</v>
      </c>
      <c r="F884" s="20">
        <f t="shared" si="49"/>
        <v>9.7415686274509805E-2</v>
      </c>
      <c r="G884" s="6">
        <v>1.3168</v>
      </c>
      <c r="H884" s="21">
        <f t="shared" si="50"/>
        <v>7.397910561551474E-2</v>
      </c>
      <c r="I884" s="3"/>
    </row>
    <row r="885" spans="1:9" x14ac:dyDescent="0.45">
      <c r="A885" s="12">
        <v>1398</v>
      </c>
      <c r="B885" s="12" t="s">
        <v>18</v>
      </c>
      <c r="C885" s="71">
        <f t="shared" si="48"/>
        <v>43801</v>
      </c>
      <c r="D885" s="7">
        <v>43801</v>
      </c>
      <c r="E885" s="6">
        <v>2.4504000000000001</v>
      </c>
      <c r="F885" s="20">
        <f t="shared" si="49"/>
        <v>9.609411764705883E-2</v>
      </c>
      <c r="G885" s="6">
        <v>1.3184</v>
      </c>
      <c r="H885" s="21">
        <f t="shared" si="50"/>
        <v>7.288692175899486E-2</v>
      </c>
      <c r="I885" s="3"/>
    </row>
    <row r="886" spans="1:9" x14ac:dyDescent="0.45">
      <c r="A886" s="12">
        <v>1398</v>
      </c>
      <c r="B886" s="12" t="s">
        <v>18</v>
      </c>
      <c r="C886" s="71">
        <f t="shared" si="48"/>
        <v>43798</v>
      </c>
      <c r="D886" s="9">
        <v>43798</v>
      </c>
      <c r="E886" s="8">
        <v>2.3839000000000001</v>
      </c>
      <c r="F886" s="20">
        <f t="shared" si="49"/>
        <v>9.3486274509803929E-2</v>
      </c>
      <c r="G886" s="6">
        <v>1.3172999999999999</v>
      </c>
      <c r="H886" s="21">
        <f t="shared" si="50"/>
        <v>7.0968097251805917E-2</v>
      </c>
      <c r="I886" s="3"/>
    </row>
    <row r="887" spans="1:9" x14ac:dyDescent="0.45">
      <c r="A887" s="12">
        <v>1398</v>
      </c>
      <c r="B887" s="12" t="s">
        <v>18</v>
      </c>
      <c r="C887" s="71">
        <f t="shared" si="48"/>
        <v>43797</v>
      </c>
      <c r="D887" s="9">
        <v>43797</v>
      </c>
      <c r="E887" s="8">
        <v>2.3894000000000002</v>
      </c>
      <c r="F887" s="20">
        <f t="shared" si="49"/>
        <v>9.370196078431374E-2</v>
      </c>
      <c r="G887" s="6">
        <v>1.3227</v>
      </c>
      <c r="H887" s="21">
        <f t="shared" si="50"/>
        <v>7.0841431000464E-2</v>
      </c>
      <c r="I887" s="3"/>
    </row>
    <row r="888" spans="1:9" x14ac:dyDescent="0.45">
      <c r="A888" s="12">
        <v>1398</v>
      </c>
      <c r="B888" s="12" t="s">
        <v>18</v>
      </c>
      <c r="C888" s="71">
        <f t="shared" si="48"/>
        <v>43796</v>
      </c>
      <c r="D888" s="9">
        <v>43796</v>
      </c>
      <c r="E888" s="8">
        <v>2.3925000000000001</v>
      </c>
      <c r="F888" s="20">
        <f t="shared" si="49"/>
        <v>9.3823529411764708E-2</v>
      </c>
      <c r="G888" s="6">
        <v>1.3239000000000001</v>
      </c>
      <c r="H888" s="21">
        <f t="shared" si="50"/>
        <v>7.0869045556133173E-2</v>
      </c>
      <c r="I888" s="3"/>
    </row>
    <row r="889" spans="1:9" x14ac:dyDescent="0.45">
      <c r="A889" s="12">
        <v>1398</v>
      </c>
      <c r="B889" s="12" t="s">
        <v>18</v>
      </c>
      <c r="C889" s="71">
        <f t="shared" si="48"/>
        <v>43795</v>
      </c>
      <c r="D889" s="9">
        <v>43795</v>
      </c>
      <c r="E889" s="8">
        <v>2.3792</v>
      </c>
      <c r="F889" s="20">
        <f t="shared" si="49"/>
        <v>9.3301960784313728E-2</v>
      </c>
      <c r="G889" s="6">
        <v>1.3257000000000001</v>
      </c>
      <c r="H889" s="21">
        <f t="shared" si="50"/>
        <v>7.0379392610932887E-2</v>
      </c>
      <c r="I889" s="3"/>
    </row>
    <row r="890" spans="1:9" x14ac:dyDescent="0.45">
      <c r="A890" s="12">
        <v>1398</v>
      </c>
      <c r="B890" s="12" t="s">
        <v>18</v>
      </c>
      <c r="C890" s="71">
        <f t="shared" si="48"/>
        <v>43794</v>
      </c>
      <c r="D890" s="9">
        <v>43794</v>
      </c>
      <c r="E890" s="8">
        <v>2.4241999999999999</v>
      </c>
      <c r="F890" s="20">
        <f t="shared" si="49"/>
        <v>9.506666666666666E-2</v>
      </c>
      <c r="G890" s="6">
        <v>1.3174999999999999</v>
      </c>
      <c r="H890" s="21">
        <f t="shared" si="50"/>
        <v>7.2156862745098041E-2</v>
      </c>
      <c r="I890" s="3"/>
    </row>
    <row r="891" spans="1:9" x14ac:dyDescent="0.45">
      <c r="A891" s="12">
        <v>1398</v>
      </c>
      <c r="B891" s="12" t="s">
        <v>18</v>
      </c>
      <c r="C891" s="71">
        <f t="shared" si="48"/>
        <v>43791</v>
      </c>
      <c r="D891" s="9">
        <v>43791</v>
      </c>
      <c r="E891" s="8">
        <v>2.4723000000000002</v>
      </c>
      <c r="F891" s="20">
        <f t="shared" si="49"/>
        <v>9.6952941176470589E-2</v>
      </c>
      <c r="G891" s="6">
        <v>1.3201000000000001</v>
      </c>
      <c r="H891" s="21">
        <f t="shared" si="50"/>
        <v>7.3443633949299744E-2</v>
      </c>
      <c r="I891" s="3"/>
    </row>
    <row r="892" spans="1:9" x14ac:dyDescent="0.45">
      <c r="A892" s="12">
        <v>1398</v>
      </c>
      <c r="B892" s="12" t="s">
        <v>19</v>
      </c>
      <c r="C892" s="71">
        <f t="shared" si="48"/>
        <v>43790</v>
      </c>
      <c r="D892" s="9">
        <v>43790</v>
      </c>
      <c r="E892" s="8">
        <v>2.4483999999999999</v>
      </c>
      <c r="F892" s="20">
        <f t="shared" si="49"/>
        <v>9.6015686274509807E-2</v>
      </c>
      <c r="G892" s="6">
        <v>1.3295999999999999</v>
      </c>
      <c r="H892" s="21">
        <f t="shared" si="50"/>
        <v>7.2213963804535056E-2</v>
      </c>
      <c r="I892" s="3"/>
    </row>
    <row r="893" spans="1:9" x14ac:dyDescent="0.45">
      <c r="A893" s="12">
        <v>1398</v>
      </c>
      <c r="B893" s="12" t="s">
        <v>19</v>
      </c>
      <c r="C893" s="71">
        <f t="shared" si="48"/>
        <v>43789</v>
      </c>
      <c r="D893" s="9">
        <v>43789</v>
      </c>
      <c r="E893" s="8">
        <v>2.4022000000000001</v>
      </c>
      <c r="F893" s="20">
        <f t="shared" si="49"/>
        <v>9.4203921568627461E-2</v>
      </c>
      <c r="G893" s="6">
        <v>1.3309</v>
      </c>
      <c r="H893" s="21">
        <f t="shared" si="50"/>
        <v>7.0782118542811231E-2</v>
      </c>
      <c r="I893" s="3"/>
    </row>
    <row r="894" spans="1:9" x14ac:dyDescent="0.45">
      <c r="A894" s="12">
        <v>1398</v>
      </c>
      <c r="B894" s="12" t="s">
        <v>19</v>
      </c>
      <c r="C894" s="71">
        <f t="shared" si="48"/>
        <v>43788</v>
      </c>
      <c r="D894" s="9">
        <v>43788</v>
      </c>
      <c r="E894" s="8">
        <v>2.3654000000000002</v>
      </c>
      <c r="F894" s="20">
        <f t="shared" si="49"/>
        <v>9.2760784313725503E-2</v>
      </c>
      <c r="G894" s="8">
        <v>1.3273999999999999</v>
      </c>
      <c r="H894" s="21">
        <f t="shared" si="50"/>
        <v>6.9881561182556506E-2</v>
      </c>
      <c r="I894" s="4"/>
    </row>
    <row r="895" spans="1:9" x14ac:dyDescent="0.45">
      <c r="A895" s="12">
        <v>1398</v>
      </c>
      <c r="B895" s="12" t="s">
        <v>19</v>
      </c>
      <c r="C895" s="71">
        <f t="shared" si="48"/>
        <v>43787</v>
      </c>
      <c r="D895" s="9">
        <v>43787</v>
      </c>
      <c r="E895" s="8">
        <v>2.3393999999999999</v>
      </c>
      <c r="F895" s="20">
        <f t="shared" si="49"/>
        <v>9.1741176470588229E-2</v>
      </c>
      <c r="G895" s="8">
        <v>1.3279000000000001</v>
      </c>
      <c r="H895" s="21">
        <f t="shared" si="50"/>
        <v>6.9087413563211256E-2</v>
      </c>
      <c r="I895" s="4"/>
    </row>
    <row r="896" spans="1:9" x14ac:dyDescent="0.45">
      <c r="A896" s="12">
        <v>1398</v>
      </c>
      <c r="B896" s="12" t="s">
        <v>19</v>
      </c>
      <c r="C896" s="71">
        <f t="shared" si="48"/>
        <v>43784</v>
      </c>
      <c r="D896" s="9">
        <v>43784</v>
      </c>
      <c r="E896" s="8">
        <v>2.3039999999999998</v>
      </c>
      <c r="F896" s="20">
        <f t="shared" si="49"/>
        <v>9.035294117647058E-2</v>
      </c>
      <c r="G896" s="8">
        <v>1.3281000000000001</v>
      </c>
      <c r="H896" s="21">
        <f t="shared" si="50"/>
        <v>6.8031730424268189E-2</v>
      </c>
      <c r="I896" s="4"/>
    </row>
    <row r="897" spans="1:9" x14ac:dyDescent="0.45">
      <c r="A897" s="12">
        <v>1398</v>
      </c>
      <c r="B897" s="12" t="s">
        <v>19</v>
      </c>
      <c r="C897" s="71">
        <f t="shared" si="48"/>
        <v>43783</v>
      </c>
      <c r="D897" s="9">
        <v>43783</v>
      </c>
      <c r="E897" s="8">
        <v>2.3374000000000001</v>
      </c>
      <c r="F897" s="20">
        <f t="shared" si="49"/>
        <v>9.1662745098039219E-2</v>
      </c>
      <c r="G897" s="8">
        <v>1.3271999999999999</v>
      </c>
      <c r="H897" s="21">
        <f t="shared" si="50"/>
        <v>6.9064756704369512E-2</v>
      </c>
      <c r="I897" s="4"/>
    </row>
    <row r="898" spans="1:9" x14ac:dyDescent="0.45">
      <c r="A898" s="12">
        <v>1398</v>
      </c>
      <c r="B898" s="12" t="s">
        <v>19</v>
      </c>
      <c r="C898" s="71">
        <f t="shared" si="48"/>
        <v>43782</v>
      </c>
      <c r="D898" s="9">
        <v>43782</v>
      </c>
      <c r="E898" s="8">
        <v>2.3006000000000002</v>
      </c>
      <c r="F898" s="20">
        <f t="shared" si="49"/>
        <v>9.0219607843137262E-2</v>
      </c>
      <c r="G898" s="8">
        <v>1.3299000000000001</v>
      </c>
      <c r="H898" s="21">
        <f t="shared" si="50"/>
        <v>6.783939231757069E-2</v>
      </c>
      <c r="I898" s="4"/>
    </row>
    <row r="899" spans="1:9" x14ac:dyDescent="0.45">
      <c r="A899" s="12">
        <v>1398</v>
      </c>
      <c r="B899" s="12" t="s">
        <v>19</v>
      </c>
      <c r="C899" s="71">
        <f t="shared" si="48"/>
        <v>43781</v>
      </c>
      <c r="D899" s="9">
        <v>43781</v>
      </c>
      <c r="E899" s="8">
        <v>2.3389000000000002</v>
      </c>
      <c r="F899" s="20">
        <f t="shared" si="49"/>
        <v>9.1721568627450983E-2</v>
      </c>
      <c r="G899" s="8">
        <v>1.3301000000000001</v>
      </c>
      <c r="H899" s="21">
        <f t="shared" si="50"/>
        <v>6.8958400592023891E-2</v>
      </c>
      <c r="I899" s="4"/>
    </row>
    <row r="900" spans="1:9" x14ac:dyDescent="0.45">
      <c r="A900" s="12">
        <v>1398</v>
      </c>
      <c r="B900" s="12" t="s">
        <v>19</v>
      </c>
      <c r="C900" s="71">
        <f t="shared" si="48"/>
        <v>43780</v>
      </c>
      <c r="D900" s="9">
        <v>43780</v>
      </c>
      <c r="E900" s="8">
        <v>2.4249000000000001</v>
      </c>
      <c r="F900" s="20">
        <f t="shared" si="49"/>
        <v>9.5094117647058829E-2</v>
      </c>
      <c r="G900" s="8">
        <v>1.3285</v>
      </c>
      <c r="H900" s="21">
        <f t="shared" si="50"/>
        <v>7.1580065974451504E-2</v>
      </c>
      <c r="I900" s="4"/>
    </row>
    <row r="901" spans="1:9" x14ac:dyDescent="0.45">
      <c r="A901" s="12">
        <v>1398</v>
      </c>
      <c r="B901" s="12" t="s">
        <v>19</v>
      </c>
      <c r="C901" s="71">
        <f t="shared" si="48"/>
        <v>43777</v>
      </c>
      <c r="D901" s="9">
        <v>43777</v>
      </c>
      <c r="E901" s="8">
        <v>2.4763999999999999</v>
      </c>
      <c r="F901" s="20">
        <f t="shared" si="49"/>
        <v>9.7113725490196076E-2</v>
      </c>
      <c r="G901" s="8">
        <v>1.3303</v>
      </c>
      <c r="H901" s="21">
        <f t="shared" si="50"/>
        <v>7.3001372239491893E-2</v>
      </c>
      <c r="I901" s="4"/>
    </row>
    <row r="902" spans="1:9" x14ac:dyDescent="0.45">
      <c r="A902" s="12">
        <v>1398</v>
      </c>
      <c r="B902" s="12" t="s">
        <v>19</v>
      </c>
      <c r="C902" s="71">
        <f t="shared" si="48"/>
        <v>43776</v>
      </c>
      <c r="D902" s="9">
        <v>43776</v>
      </c>
      <c r="E902" s="8">
        <v>2.4605999999999999</v>
      </c>
      <c r="F902" s="20">
        <f t="shared" si="49"/>
        <v>9.6494117647058814E-2</v>
      </c>
      <c r="G902" s="8">
        <v>1.3268</v>
      </c>
      <c r="H902" s="21">
        <f t="shared" si="50"/>
        <v>7.2726950291723561E-2</v>
      </c>
      <c r="I902" s="4"/>
    </row>
    <row r="903" spans="1:9" x14ac:dyDescent="0.45">
      <c r="A903" s="12">
        <v>1398</v>
      </c>
      <c r="B903" s="12" t="s">
        <v>19</v>
      </c>
      <c r="C903" s="71">
        <f t="shared" si="48"/>
        <v>43775</v>
      </c>
      <c r="D903" s="9">
        <v>43775</v>
      </c>
      <c r="E903" s="8">
        <v>2.5076999999999998</v>
      </c>
      <c r="F903" s="20">
        <f t="shared" si="49"/>
        <v>9.8341176470588224E-2</v>
      </c>
      <c r="G903" s="8">
        <v>1.3207</v>
      </c>
      <c r="H903" s="21">
        <f t="shared" si="50"/>
        <v>7.4461404157331892E-2</v>
      </c>
      <c r="I903" s="4"/>
    </row>
    <row r="904" spans="1:9" x14ac:dyDescent="0.45">
      <c r="A904" s="12">
        <v>1398</v>
      </c>
      <c r="B904" s="12" t="s">
        <v>19</v>
      </c>
      <c r="C904" s="71">
        <f t="shared" si="48"/>
        <v>43774</v>
      </c>
      <c r="D904" s="9">
        <v>43774</v>
      </c>
      <c r="E904" s="8">
        <v>2.4866999999999999</v>
      </c>
      <c r="F904" s="20">
        <f t="shared" si="49"/>
        <v>9.7517647058823528E-2</v>
      </c>
      <c r="G904" s="8">
        <v>1.3223</v>
      </c>
      <c r="H904" s="21">
        <f t="shared" si="50"/>
        <v>7.3748504166092063E-2</v>
      </c>
      <c r="I904" s="4"/>
    </row>
    <row r="905" spans="1:9" x14ac:dyDescent="0.45">
      <c r="A905" s="12">
        <v>1398</v>
      </c>
      <c r="B905" s="12" t="s">
        <v>19</v>
      </c>
      <c r="C905" s="71">
        <f t="shared" si="48"/>
        <v>43773</v>
      </c>
      <c r="D905" s="9">
        <v>43773</v>
      </c>
      <c r="E905" s="8">
        <v>2.3805000000000001</v>
      </c>
      <c r="F905" s="20">
        <f t="shared" si="49"/>
        <v>9.3352941176470597E-2</v>
      </c>
      <c r="G905" s="8">
        <v>1.3247</v>
      </c>
      <c r="H905" s="21">
        <f t="shared" si="50"/>
        <v>7.0471005643897189E-2</v>
      </c>
      <c r="I905" s="4"/>
    </row>
    <row r="906" spans="1:9" x14ac:dyDescent="0.45">
      <c r="A906" s="12">
        <v>1398</v>
      </c>
      <c r="B906" s="12" t="s">
        <v>19</v>
      </c>
      <c r="C906" s="71">
        <f t="shared" si="48"/>
        <v>43770</v>
      </c>
      <c r="D906" s="9">
        <v>43770</v>
      </c>
      <c r="E906" s="8">
        <v>2.3879999999999999</v>
      </c>
      <c r="F906" s="20">
        <f t="shared" si="49"/>
        <v>9.3647058823529403E-2</v>
      </c>
      <c r="G906" s="8">
        <v>1.3250999999999999</v>
      </c>
      <c r="H906" s="21">
        <f t="shared" si="50"/>
        <v>7.0671691814602228E-2</v>
      </c>
      <c r="I906" s="4"/>
    </row>
    <row r="907" spans="1:9" x14ac:dyDescent="0.45">
      <c r="A907" s="12">
        <v>1398</v>
      </c>
      <c r="B907" s="12" t="s">
        <v>19</v>
      </c>
      <c r="C907" s="71">
        <f t="shared" si="48"/>
        <v>43769</v>
      </c>
      <c r="D907" s="9">
        <v>43769</v>
      </c>
      <c r="E907" s="8">
        <v>2.1198000000000001</v>
      </c>
      <c r="F907" s="20">
        <f t="shared" si="49"/>
        <v>8.3129411764705882E-2</v>
      </c>
      <c r="G907" s="8">
        <v>1.3232999999999999</v>
      </c>
      <c r="H907" s="21">
        <f t="shared" si="50"/>
        <v>6.2819777650348282E-2</v>
      </c>
      <c r="I907" s="4"/>
    </row>
    <row r="908" spans="1:9" x14ac:dyDescent="0.45">
      <c r="A908" s="12">
        <v>1398</v>
      </c>
      <c r="B908" s="12" t="s">
        <v>19</v>
      </c>
      <c r="C908" s="71">
        <f t="shared" si="48"/>
        <v>43768</v>
      </c>
      <c r="D908" s="9">
        <v>43768</v>
      </c>
      <c r="E908" s="8">
        <v>2.2187999999999999</v>
      </c>
      <c r="F908" s="20">
        <f t="shared" si="49"/>
        <v>8.7011764705882344E-2</v>
      </c>
      <c r="G908" s="8">
        <v>1.3232999999999999</v>
      </c>
      <c r="H908" s="21">
        <f t="shared" si="50"/>
        <v>6.5753619516271705E-2</v>
      </c>
      <c r="I908" s="4"/>
    </row>
    <row r="909" spans="1:9" x14ac:dyDescent="0.45">
      <c r="A909" s="12">
        <v>1398</v>
      </c>
      <c r="B909" s="12" t="s">
        <v>19</v>
      </c>
      <c r="C909" s="71">
        <f t="shared" si="48"/>
        <v>43767</v>
      </c>
      <c r="D909" s="9">
        <v>43767</v>
      </c>
      <c r="E909" s="8">
        <v>2.2187999999999999</v>
      </c>
      <c r="F909" s="20">
        <f t="shared" si="49"/>
        <v>8.7011764705882344E-2</v>
      </c>
      <c r="G909" s="8">
        <v>1.3229</v>
      </c>
      <c r="H909" s="21">
        <f t="shared" si="50"/>
        <v>6.5773501176114857E-2</v>
      </c>
      <c r="I909" s="4"/>
    </row>
    <row r="910" spans="1:9" x14ac:dyDescent="0.45">
      <c r="A910" s="12">
        <v>1398</v>
      </c>
      <c r="B910" s="12" t="s">
        <v>19</v>
      </c>
      <c r="C910" s="71">
        <f t="shared" si="48"/>
        <v>43766</v>
      </c>
      <c r="D910" s="9">
        <v>43766</v>
      </c>
      <c r="E910" s="8">
        <v>2.1318000000000001</v>
      </c>
      <c r="F910" s="20">
        <f t="shared" si="49"/>
        <v>8.3600000000000008E-2</v>
      </c>
      <c r="G910" s="8">
        <v>1.3170999999999999</v>
      </c>
      <c r="H910" s="21">
        <f t="shared" si="50"/>
        <v>6.3472781110014434E-2</v>
      </c>
      <c r="I910" s="4"/>
    </row>
    <row r="911" spans="1:9" x14ac:dyDescent="0.45">
      <c r="A911" s="12">
        <v>1398</v>
      </c>
      <c r="B911" s="12" t="s">
        <v>19</v>
      </c>
      <c r="C911" s="71">
        <f t="shared" si="48"/>
        <v>43763</v>
      </c>
      <c r="D911" s="9">
        <v>43763</v>
      </c>
      <c r="E911" s="8">
        <v>1.9985999999999999</v>
      </c>
      <c r="F911" s="20">
        <f t="shared" si="49"/>
        <v>7.8376470588235297E-2</v>
      </c>
      <c r="G911" s="8">
        <v>1.3181</v>
      </c>
      <c r="H911" s="21">
        <f t="shared" si="50"/>
        <v>5.9461702896772092E-2</v>
      </c>
      <c r="I911" s="4"/>
    </row>
    <row r="912" spans="1:9" x14ac:dyDescent="0.45">
      <c r="A912" s="12">
        <v>1398</v>
      </c>
      <c r="B912" s="12" t="s">
        <v>19</v>
      </c>
      <c r="C912" s="71">
        <f t="shared" si="48"/>
        <v>43762</v>
      </c>
      <c r="D912" s="9">
        <v>43762</v>
      </c>
      <c r="E912" s="8">
        <v>1.9832000000000001</v>
      </c>
      <c r="F912" s="20">
        <f t="shared" si="49"/>
        <v>7.777254901960784E-2</v>
      </c>
      <c r="G912" s="8">
        <v>1.3156000000000001</v>
      </c>
      <c r="H912" s="21">
        <f t="shared" si="50"/>
        <v>5.9115649908488777E-2</v>
      </c>
      <c r="I912" s="4"/>
    </row>
    <row r="913" spans="1:9" x14ac:dyDescent="0.45">
      <c r="A913" s="12">
        <v>1398</v>
      </c>
      <c r="B913" s="12" t="s">
        <v>19</v>
      </c>
      <c r="C913" s="71">
        <f t="shared" si="48"/>
        <v>43761</v>
      </c>
      <c r="D913" s="9">
        <v>43761</v>
      </c>
      <c r="E913" s="8">
        <v>1.99</v>
      </c>
      <c r="F913" s="20">
        <f t="shared" si="49"/>
        <v>7.8039215686274505E-2</v>
      </c>
      <c r="G913" s="8">
        <v>1.3150999999999999</v>
      </c>
      <c r="H913" s="21">
        <f t="shared" si="50"/>
        <v>5.9340898552410086E-2</v>
      </c>
      <c r="I913" s="4"/>
    </row>
    <row r="914" spans="1:9" x14ac:dyDescent="0.45">
      <c r="A914" s="12">
        <v>1398</v>
      </c>
      <c r="B914" s="12" t="s">
        <v>20</v>
      </c>
      <c r="C914" s="71">
        <f t="shared" si="48"/>
        <v>43760</v>
      </c>
      <c r="D914" s="9">
        <v>43760</v>
      </c>
      <c r="E914" s="8">
        <v>1.9477</v>
      </c>
      <c r="F914" s="20">
        <f t="shared" si="49"/>
        <v>7.638039215686275E-2</v>
      </c>
      <c r="G914" s="8">
        <v>1.3136000000000001</v>
      </c>
      <c r="H914" s="21">
        <f t="shared" si="50"/>
        <v>5.8145852738172001E-2</v>
      </c>
      <c r="I914" s="4"/>
    </row>
    <row r="915" spans="1:9" x14ac:dyDescent="0.45">
      <c r="A915" s="12">
        <v>1398</v>
      </c>
      <c r="B915" s="12" t="s">
        <v>20</v>
      </c>
      <c r="C915" s="71">
        <f t="shared" si="48"/>
        <v>43759</v>
      </c>
      <c r="D915" s="9">
        <v>43759</v>
      </c>
      <c r="E915" s="8">
        <v>1.8931</v>
      </c>
      <c r="F915" s="20">
        <f t="shared" si="49"/>
        <v>7.4239215686274507E-2</v>
      </c>
      <c r="G915" s="8">
        <v>1.3161</v>
      </c>
      <c r="H915" s="21">
        <f t="shared" si="50"/>
        <v>5.6408491517570478E-2</v>
      </c>
      <c r="I915" s="4"/>
    </row>
    <row r="916" spans="1:9" x14ac:dyDescent="0.45">
      <c r="A916" s="12">
        <v>1398</v>
      </c>
      <c r="B916" s="12" t="s">
        <v>20</v>
      </c>
      <c r="C916" s="71">
        <f t="shared" si="48"/>
        <v>43756</v>
      </c>
      <c r="D916" s="9">
        <v>43756</v>
      </c>
      <c r="E916" s="8">
        <v>1.8827</v>
      </c>
      <c r="F916" s="20">
        <f t="shared" si="49"/>
        <v>7.3831372549019614E-2</v>
      </c>
      <c r="G916" s="8">
        <v>1.3158000000000001</v>
      </c>
      <c r="H916" s="21">
        <f t="shared" si="50"/>
        <v>5.6111394246100933E-2</v>
      </c>
      <c r="I916" s="4"/>
    </row>
    <row r="917" spans="1:9" x14ac:dyDescent="0.45">
      <c r="A917" s="12">
        <v>1398</v>
      </c>
      <c r="B917" s="12" t="s">
        <v>20</v>
      </c>
      <c r="C917" s="71">
        <f t="shared" si="48"/>
        <v>43755</v>
      </c>
      <c r="D917" s="9">
        <v>43755</v>
      </c>
      <c r="E917" s="8">
        <v>1.9157</v>
      </c>
      <c r="F917" s="20">
        <f t="shared" si="49"/>
        <v>7.5125490196078434E-2</v>
      </c>
      <c r="G917" s="8">
        <v>1.3087</v>
      </c>
      <c r="H917" s="21">
        <f t="shared" si="50"/>
        <v>5.7404668905080183E-2</v>
      </c>
      <c r="I917" s="4"/>
    </row>
    <row r="918" spans="1:9" x14ac:dyDescent="0.45">
      <c r="A918" s="12">
        <v>1398</v>
      </c>
      <c r="B918" s="12" t="s">
        <v>20</v>
      </c>
      <c r="C918" s="71">
        <f t="shared" si="48"/>
        <v>43754</v>
      </c>
      <c r="D918" s="9">
        <v>43754</v>
      </c>
      <c r="E918" s="8">
        <v>1.9207000000000001</v>
      </c>
      <c r="F918" s="20">
        <f t="shared" si="49"/>
        <v>7.5321568627450985E-2</v>
      </c>
      <c r="G918" s="8">
        <v>1.3051999999999999</v>
      </c>
      <c r="H918" s="21">
        <f t="shared" si="50"/>
        <v>5.7708832843587951E-2</v>
      </c>
      <c r="I918" s="4"/>
    </row>
    <row r="919" spans="1:9" x14ac:dyDescent="0.45">
      <c r="A919" s="12">
        <v>1398</v>
      </c>
      <c r="B919" s="12" t="s">
        <v>20</v>
      </c>
      <c r="C919" s="71">
        <f t="shared" si="48"/>
        <v>43753</v>
      </c>
      <c r="D919" s="9">
        <v>43753</v>
      </c>
      <c r="E919" s="8">
        <v>1.8952</v>
      </c>
      <c r="F919" s="20">
        <f t="shared" si="49"/>
        <v>7.4321568627450985E-2</v>
      </c>
      <c r="G919" s="8">
        <v>1.3059000000000001</v>
      </c>
      <c r="H919" s="21">
        <f t="shared" si="50"/>
        <v>5.6912143829888184E-2</v>
      </c>
      <c r="I919" s="4"/>
    </row>
    <row r="920" spans="1:9" x14ac:dyDescent="0.45">
      <c r="A920" s="12">
        <v>1398</v>
      </c>
      <c r="B920" s="12" t="s">
        <v>20</v>
      </c>
      <c r="C920" s="71">
        <f t="shared" ref="C920:C983" si="51">D920</f>
        <v>43752</v>
      </c>
      <c r="D920" s="9">
        <v>43752</v>
      </c>
      <c r="E920" s="8">
        <v>1.7394000000000001</v>
      </c>
      <c r="F920" s="20">
        <f t="shared" si="49"/>
        <v>6.8211764705882361E-2</v>
      </c>
      <c r="G920" s="8">
        <v>1.3071999999999999</v>
      </c>
      <c r="H920" s="21">
        <f t="shared" si="50"/>
        <v>5.2181582547339629E-2</v>
      </c>
      <c r="I920" s="4"/>
    </row>
    <row r="921" spans="1:9" x14ac:dyDescent="0.45">
      <c r="A921" s="12">
        <v>1398</v>
      </c>
      <c r="B921" s="12" t="s">
        <v>20</v>
      </c>
      <c r="C921" s="71">
        <f t="shared" si="51"/>
        <v>43749</v>
      </c>
      <c r="D921" s="9">
        <v>43749</v>
      </c>
      <c r="E921" s="8">
        <v>1.7662</v>
      </c>
      <c r="F921" s="20">
        <f t="shared" si="49"/>
        <v>6.9262745098039216E-2</v>
      </c>
      <c r="G921" s="8">
        <v>1.3069</v>
      </c>
      <c r="H921" s="21">
        <f t="shared" si="50"/>
        <v>5.2997738999188325E-2</v>
      </c>
      <c r="I921" s="4"/>
    </row>
    <row r="922" spans="1:9" x14ac:dyDescent="0.45">
      <c r="A922" s="12">
        <v>1398</v>
      </c>
      <c r="B922" s="12" t="s">
        <v>20</v>
      </c>
      <c r="C922" s="71">
        <f t="shared" si="51"/>
        <v>43748</v>
      </c>
      <c r="D922" s="9">
        <v>43748</v>
      </c>
      <c r="E922" s="8">
        <v>1.861</v>
      </c>
      <c r="F922" s="20">
        <f t="shared" si="49"/>
        <v>7.298039215686275E-2</v>
      </c>
      <c r="G922" s="8">
        <v>1.3092999999999999</v>
      </c>
      <c r="H922" s="21">
        <f t="shared" si="50"/>
        <v>5.5740007757475563E-2</v>
      </c>
      <c r="I922" s="4"/>
    </row>
    <row r="923" spans="1:9" x14ac:dyDescent="0.45">
      <c r="A923" s="12">
        <v>1398</v>
      </c>
      <c r="B923" s="12" t="s">
        <v>20</v>
      </c>
      <c r="C923" s="71">
        <f t="shared" si="51"/>
        <v>43747</v>
      </c>
      <c r="D923" s="9">
        <v>43747</v>
      </c>
      <c r="E923" s="8">
        <v>1.8621000000000001</v>
      </c>
      <c r="F923" s="20">
        <f t="shared" si="49"/>
        <v>7.3023529411764709E-2</v>
      </c>
      <c r="G923" s="8">
        <v>1.3087</v>
      </c>
      <c r="H923" s="21">
        <f t="shared" si="50"/>
        <v>5.5798524804588301E-2</v>
      </c>
      <c r="I923" s="4"/>
    </row>
    <row r="924" spans="1:9" x14ac:dyDescent="0.45">
      <c r="A924" s="12">
        <v>1398</v>
      </c>
      <c r="B924" s="12" t="s">
        <v>20</v>
      </c>
      <c r="C924" s="71">
        <f t="shared" si="51"/>
        <v>43746</v>
      </c>
      <c r="D924" s="9">
        <v>43746</v>
      </c>
      <c r="E924" s="8">
        <v>1.8052999999999999</v>
      </c>
      <c r="F924" s="20">
        <f t="shared" si="49"/>
        <v>7.0796078431372547E-2</v>
      </c>
      <c r="G924" s="8">
        <v>1.3126</v>
      </c>
      <c r="H924" s="21">
        <f t="shared" si="50"/>
        <v>5.3935759889816047E-2</v>
      </c>
      <c r="I924" s="4"/>
    </row>
    <row r="925" spans="1:9" x14ac:dyDescent="0.45">
      <c r="A925" s="12">
        <v>1398</v>
      </c>
      <c r="B925" s="12" t="s">
        <v>20</v>
      </c>
      <c r="C925" s="71">
        <f t="shared" si="51"/>
        <v>43745</v>
      </c>
      <c r="D925" s="9">
        <v>43745</v>
      </c>
      <c r="E925" s="8">
        <v>1.6619999999999999</v>
      </c>
      <c r="F925" s="20">
        <f t="shared" si="49"/>
        <v>6.5176470588235294E-2</v>
      </c>
      <c r="G925" s="8">
        <v>1.3137000000000001</v>
      </c>
      <c r="H925" s="21">
        <f t="shared" si="50"/>
        <v>4.9612902936922651E-2</v>
      </c>
      <c r="I925" s="4"/>
    </row>
    <row r="926" spans="1:9" x14ac:dyDescent="0.45">
      <c r="A926" s="12">
        <v>1398</v>
      </c>
      <c r="B926" s="12" t="s">
        <v>20</v>
      </c>
      <c r="C926" s="71">
        <f t="shared" si="51"/>
        <v>43742</v>
      </c>
      <c r="D926" s="9">
        <v>43742</v>
      </c>
      <c r="E926" s="8">
        <v>1.4337</v>
      </c>
      <c r="F926" s="20">
        <f t="shared" si="49"/>
        <v>5.6223529411764707E-2</v>
      </c>
      <c r="G926" s="8">
        <v>1.3203</v>
      </c>
      <c r="H926" s="21">
        <f t="shared" si="50"/>
        <v>4.2583904727535184E-2</v>
      </c>
      <c r="I926" s="4"/>
    </row>
    <row r="927" spans="1:9" x14ac:dyDescent="0.45">
      <c r="A927" s="12">
        <v>1398</v>
      </c>
      <c r="B927" s="12" t="s">
        <v>20</v>
      </c>
      <c r="C927" s="71">
        <f t="shared" si="51"/>
        <v>43741</v>
      </c>
      <c r="D927" s="9">
        <v>43741</v>
      </c>
      <c r="E927" s="8">
        <v>1.4301999999999999</v>
      </c>
      <c r="F927" s="20">
        <f t="shared" si="49"/>
        <v>5.608627450980392E-2</v>
      </c>
      <c r="G927" s="8">
        <v>1.3199000000000001</v>
      </c>
      <c r="H927" s="21">
        <f t="shared" si="50"/>
        <v>4.2492821054476791E-2</v>
      </c>
      <c r="I927" s="4"/>
    </row>
    <row r="928" spans="1:9" x14ac:dyDescent="0.45">
      <c r="A928" s="12">
        <v>1398</v>
      </c>
      <c r="B928" s="12" t="s">
        <v>20</v>
      </c>
      <c r="C928" s="71">
        <f t="shared" si="51"/>
        <v>43740</v>
      </c>
      <c r="D928" s="9">
        <v>43740</v>
      </c>
      <c r="E928" s="8">
        <v>1.3596999999999999</v>
      </c>
      <c r="F928" s="20">
        <f t="shared" si="49"/>
        <v>5.332156862745098E-2</v>
      </c>
      <c r="G928" s="8">
        <v>1.3232999999999999</v>
      </c>
      <c r="H928" s="21">
        <f t="shared" si="50"/>
        <v>4.0294391768647311E-2</v>
      </c>
      <c r="I928" s="4"/>
    </row>
    <row r="929" spans="1:9" x14ac:dyDescent="0.45">
      <c r="A929" s="12">
        <v>1398</v>
      </c>
      <c r="B929" s="12" t="s">
        <v>20</v>
      </c>
      <c r="C929" s="71">
        <f t="shared" si="51"/>
        <v>43739</v>
      </c>
      <c r="D929" s="9">
        <v>43739</v>
      </c>
      <c r="E929" s="8">
        <v>1.3158000000000001</v>
      </c>
      <c r="F929" s="20">
        <f t="shared" si="49"/>
        <v>5.16E-2</v>
      </c>
      <c r="G929" s="8">
        <v>1.3198000000000001</v>
      </c>
      <c r="H929" s="21">
        <f t="shared" si="50"/>
        <v>3.9096832853462646E-2</v>
      </c>
      <c r="I929" s="4"/>
    </row>
    <row r="930" spans="1:9" x14ac:dyDescent="0.45">
      <c r="A930" s="12">
        <v>1398</v>
      </c>
      <c r="B930" s="12" t="s">
        <v>20</v>
      </c>
      <c r="C930" s="71">
        <f t="shared" si="51"/>
        <v>43738</v>
      </c>
      <c r="D930" s="9">
        <v>43738</v>
      </c>
      <c r="E930" s="8">
        <v>0.90129999999999999</v>
      </c>
      <c r="F930" s="20">
        <f t="shared" si="49"/>
        <v>3.5345098039215685E-2</v>
      </c>
      <c r="G930" s="8">
        <v>1.3291999999999999</v>
      </c>
      <c r="H930" s="21">
        <f t="shared" si="50"/>
        <v>2.6591256424327178E-2</v>
      </c>
      <c r="I930" s="4"/>
    </row>
    <row r="931" spans="1:9" x14ac:dyDescent="0.45">
      <c r="A931" s="12">
        <v>1398</v>
      </c>
      <c r="B931" s="12" t="s">
        <v>20</v>
      </c>
      <c r="C931" s="71">
        <f t="shared" si="51"/>
        <v>43735</v>
      </c>
      <c r="D931" s="9">
        <v>43735</v>
      </c>
      <c r="E931" s="8">
        <v>1.3565</v>
      </c>
      <c r="F931" s="20">
        <f t="shared" si="49"/>
        <v>5.319607843137255E-2</v>
      </c>
      <c r="G931" s="8">
        <v>1.3331999999999999</v>
      </c>
      <c r="H931" s="21">
        <f t="shared" si="50"/>
        <v>3.9901048928422257E-2</v>
      </c>
      <c r="I931" s="4"/>
    </row>
    <row r="932" spans="1:9" x14ac:dyDescent="0.45">
      <c r="A932" s="12">
        <v>1398</v>
      </c>
      <c r="B932" s="12" t="s">
        <v>20</v>
      </c>
      <c r="C932" s="71">
        <f t="shared" si="51"/>
        <v>43734</v>
      </c>
      <c r="D932" s="9">
        <v>43734</v>
      </c>
      <c r="E932" s="8">
        <v>1.1678999999999999</v>
      </c>
      <c r="F932" s="20">
        <f t="shared" si="49"/>
        <v>4.58E-2</v>
      </c>
      <c r="G932" s="8">
        <v>1.3321000000000001</v>
      </c>
      <c r="H932" s="21">
        <f t="shared" si="50"/>
        <v>3.4381803167930332E-2</v>
      </c>
      <c r="I932" s="4"/>
    </row>
    <row r="933" spans="1:9" x14ac:dyDescent="0.45">
      <c r="A933" s="12">
        <v>1398</v>
      </c>
      <c r="B933" s="12" t="s">
        <v>20</v>
      </c>
      <c r="C933" s="71">
        <f t="shared" si="51"/>
        <v>43733</v>
      </c>
      <c r="D933" s="9">
        <v>43733</v>
      </c>
      <c r="E933" s="8">
        <v>1.0209999999999999</v>
      </c>
      <c r="F933" s="20">
        <f t="shared" si="49"/>
        <v>4.0039215686274506E-2</v>
      </c>
      <c r="G933" s="8">
        <v>1.3309</v>
      </c>
      <c r="H933" s="21">
        <f t="shared" si="50"/>
        <v>3.0084315640750248E-2</v>
      </c>
      <c r="I933" s="4"/>
    </row>
    <row r="934" spans="1:9" x14ac:dyDescent="0.45">
      <c r="A934" s="12">
        <v>1398</v>
      </c>
      <c r="B934" s="12" t="s">
        <v>20</v>
      </c>
      <c r="C934" s="71">
        <f t="shared" si="51"/>
        <v>43732</v>
      </c>
      <c r="D934" s="9">
        <v>43732</v>
      </c>
      <c r="E934" s="8">
        <v>1.0065999999999999</v>
      </c>
      <c r="F934" s="20">
        <f t="shared" si="49"/>
        <v>3.9474509803921566E-2</v>
      </c>
      <c r="G934" s="8">
        <v>1.3315999999999999</v>
      </c>
      <c r="H934" s="21">
        <f t="shared" si="50"/>
        <v>2.9644420099069969E-2</v>
      </c>
      <c r="I934" s="4"/>
    </row>
    <row r="935" spans="1:9" x14ac:dyDescent="0.45">
      <c r="A935" s="12">
        <v>1398</v>
      </c>
      <c r="B935" s="12" t="s">
        <v>20</v>
      </c>
      <c r="C935" s="71">
        <f t="shared" si="51"/>
        <v>43731</v>
      </c>
      <c r="D935" s="9">
        <v>43731</v>
      </c>
      <c r="E935" s="8">
        <v>1.0095000000000001</v>
      </c>
      <c r="F935" s="20">
        <f t="shared" si="49"/>
        <v>3.9588235294117646E-2</v>
      </c>
      <c r="G935" s="8">
        <v>1.3337000000000001</v>
      </c>
      <c r="H935" s="21">
        <f t="shared" si="50"/>
        <v>2.9683013641836727E-2</v>
      </c>
      <c r="I935" s="4"/>
    </row>
    <row r="936" spans="1:9" x14ac:dyDescent="0.45">
      <c r="A936" s="12">
        <v>1398</v>
      </c>
      <c r="B936" s="12" t="s">
        <v>21</v>
      </c>
      <c r="C936" s="71">
        <f t="shared" si="51"/>
        <v>43728</v>
      </c>
      <c r="D936" s="9">
        <v>43728</v>
      </c>
      <c r="E936" s="8">
        <v>0.78390000000000004</v>
      </c>
      <c r="F936" s="20">
        <f t="shared" si="49"/>
        <v>3.0741176470588237E-2</v>
      </c>
      <c r="G936" s="8">
        <v>1.3323</v>
      </c>
      <c r="H936" s="21">
        <f t="shared" si="50"/>
        <v>2.3073764520444521E-2</v>
      </c>
      <c r="I936" s="4"/>
    </row>
    <row r="937" spans="1:9" x14ac:dyDescent="0.45">
      <c r="A937" s="12">
        <v>1398</v>
      </c>
      <c r="B937" s="12" t="s">
        <v>21</v>
      </c>
      <c r="C937" s="71">
        <f t="shared" si="51"/>
        <v>43727</v>
      </c>
      <c r="D937" s="9">
        <v>43727</v>
      </c>
      <c r="E937" s="8">
        <v>0.81330000000000002</v>
      </c>
      <c r="F937" s="20">
        <f t="shared" si="49"/>
        <v>3.1894117647058823E-2</v>
      </c>
      <c r="G937" s="8">
        <v>1.3220000000000001</v>
      </c>
      <c r="H937" s="21">
        <f t="shared" si="50"/>
        <v>2.4125656313962799E-2</v>
      </c>
      <c r="I937" s="4"/>
    </row>
    <row r="938" spans="1:9" x14ac:dyDescent="0.45">
      <c r="A938" s="12">
        <v>1398</v>
      </c>
      <c r="B938" s="12" t="s">
        <v>21</v>
      </c>
      <c r="C938" s="71">
        <f t="shared" si="51"/>
        <v>43725</v>
      </c>
      <c r="D938" s="9">
        <v>43725</v>
      </c>
      <c r="E938" s="8">
        <v>0.97270000000000001</v>
      </c>
      <c r="F938" s="20">
        <f t="shared" si="49"/>
        <v>3.8145098039215689E-2</v>
      </c>
      <c r="G938" s="8">
        <v>1.3241000000000001</v>
      </c>
      <c r="H938" s="21">
        <f t="shared" si="50"/>
        <v>2.8808321153399055E-2</v>
      </c>
      <c r="I938" s="4"/>
    </row>
    <row r="939" spans="1:9" x14ac:dyDescent="0.45">
      <c r="A939" s="12">
        <v>1398</v>
      </c>
      <c r="B939" s="12" t="s">
        <v>21</v>
      </c>
      <c r="C939" s="71">
        <f t="shared" si="51"/>
        <v>43724</v>
      </c>
      <c r="D939" s="9">
        <v>43724</v>
      </c>
      <c r="E939" s="8">
        <v>0.77270000000000005</v>
      </c>
      <c r="F939" s="20">
        <f t="shared" si="49"/>
        <v>3.0301960784313728E-2</v>
      </c>
      <c r="G939" s="8">
        <v>1.3246</v>
      </c>
      <c r="H939" s="21">
        <f t="shared" si="50"/>
        <v>2.2876310421496095E-2</v>
      </c>
      <c r="I939" s="4"/>
    </row>
    <row r="940" spans="1:9" x14ac:dyDescent="0.45">
      <c r="A940" s="12">
        <v>1398</v>
      </c>
      <c r="B940" s="12" t="s">
        <v>21</v>
      </c>
      <c r="C940" s="71">
        <f t="shared" si="51"/>
        <v>43721</v>
      </c>
      <c r="D940" s="9">
        <v>43721</v>
      </c>
      <c r="E940" s="8">
        <v>0.88639999999999997</v>
      </c>
      <c r="F940" s="20">
        <f t="shared" si="49"/>
        <v>3.4760784313725486E-2</v>
      </c>
      <c r="G940" s="8">
        <v>1.3269</v>
      </c>
      <c r="H940" s="21">
        <f t="shared" si="50"/>
        <v>2.6196988705799597E-2</v>
      </c>
      <c r="I940" s="4"/>
    </row>
    <row r="941" spans="1:9" x14ac:dyDescent="0.45">
      <c r="A941" s="12">
        <v>1398</v>
      </c>
      <c r="B941" s="12" t="s">
        <v>21</v>
      </c>
      <c r="C941" s="71">
        <f t="shared" si="51"/>
        <v>43720</v>
      </c>
      <c r="D941" s="9">
        <v>43720</v>
      </c>
      <c r="E941" s="8">
        <v>1.2650999999999999</v>
      </c>
      <c r="F941" s="20">
        <f t="shared" si="49"/>
        <v>4.9611764705882348E-2</v>
      </c>
      <c r="G941" s="8">
        <v>1.3268</v>
      </c>
      <c r="H941" s="21">
        <f t="shared" si="50"/>
        <v>3.7392044547695472E-2</v>
      </c>
      <c r="I941" s="4"/>
    </row>
    <row r="942" spans="1:9" x14ac:dyDescent="0.45">
      <c r="A942" s="12">
        <v>1398</v>
      </c>
      <c r="B942" s="12" t="s">
        <v>21</v>
      </c>
      <c r="C942" s="71">
        <f t="shared" si="51"/>
        <v>43719</v>
      </c>
      <c r="D942" s="9">
        <v>43719</v>
      </c>
      <c r="E942" s="8">
        <v>0.95</v>
      </c>
      <c r="F942" s="20">
        <f t="shared" si="49"/>
        <v>3.7254901960784313E-2</v>
      </c>
      <c r="G942" s="8">
        <v>1.3242</v>
      </c>
      <c r="H942" s="21">
        <f t="shared" si="50"/>
        <v>2.8133893642036181E-2</v>
      </c>
      <c r="I942" s="4"/>
    </row>
    <row r="943" spans="1:9" x14ac:dyDescent="0.45">
      <c r="A943" s="12">
        <v>1398</v>
      </c>
      <c r="B943" s="12" t="s">
        <v>21</v>
      </c>
      <c r="C943" s="71">
        <f t="shared" si="51"/>
        <v>43718</v>
      </c>
      <c r="D943" s="9">
        <v>43718</v>
      </c>
      <c r="E943" s="8">
        <v>0.90480000000000005</v>
      </c>
      <c r="F943" s="20">
        <f t="shared" ref="F943:F1006" si="52">E943/25.5</f>
        <v>3.5482352941176472E-2</v>
      </c>
      <c r="G943" s="8">
        <v>1.3263</v>
      </c>
      <c r="H943" s="21">
        <f t="shared" ref="H943:H1006" si="53">F943/G943</f>
        <v>2.6752886180484409E-2</v>
      </c>
      <c r="I943" s="4"/>
    </row>
    <row r="944" spans="1:9" x14ac:dyDescent="0.45">
      <c r="A944" s="12">
        <v>1398</v>
      </c>
      <c r="B944" s="12" t="s">
        <v>21</v>
      </c>
      <c r="C944" s="71">
        <f t="shared" si="51"/>
        <v>43717</v>
      </c>
      <c r="D944" s="9">
        <v>43717</v>
      </c>
      <c r="E944" s="8">
        <v>0.88380000000000003</v>
      </c>
      <c r="F944" s="20">
        <f t="shared" si="52"/>
        <v>3.4658823529411763E-2</v>
      </c>
      <c r="G944" s="8">
        <v>1.3261000000000001</v>
      </c>
      <c r="H944" s="21">
        <f t="shared" si="53"/>
        <v>2.6135904931311182E-2</v>
      </c>
      <c r="I944" s="4"/>
    </row>
    <row r="945" spans="1:9" x14ac:dyDescent="0.45">
      <c r="A945" s="12">
        <v>1398</v>
      </c>
      <c r="B945" s="12" t="s">
        <v>21</v>
      </c>
      <c r="C945" s="71">
        <f t="shared" si="51"/>
        <v>43714</v>
      </c>
      <c r="D945" s="9">
        <v>43714</v>
      </c>
      <c r="E945" s="8">
        <v>0.74780000000000002</v>
      </c>
      <c r="F945" s="20">
        <f t="shared" si="52"/>
        <v>2.932549019607843E-2</v>
      </c>
      <c r="G945" s="8">
        <v>1.3262</v>
      </c>
      <c r="H945" s="21">
        <f t="shared" si="53"/>
        <v>2.2112419089185965E-2</v>
      </c>
      <c r="I945" s="4"/>
    </row>
    <row r="946" spans="1:9" x14ac:dyDescent="0.45">
      <c r="A946" s="12">
        <v>1398</v>
      </c>
      <c r="B946" s="12" t="s">
        <v>21</v>
      </c>
      <c r="C946" s="71">
        <f t="shared" si="51"/>
        <v>43713</v>
      </c>
      <c r="D946" s="9">
        <v>43713</v>
      </c>
      <c r="E946" s="8">
        <v>0.88629999999999998</v>
      </c>
      <c r="F946" s="20">
        <f t="shared" si="52"/>
        <v>3.4756862745098038E-2</v>
      </c>
      <c r="G946" s="8">
        <v>1.3243</v>
      </c>
      <c r="H946" s="21">
        <f t="shared" si="53"/>
        <v>2.6245460050666795E-2</v>
      </c>
      <c r="I946" s="4"/>
    </row>
    <row r="947" spans="1:9" x14ac:dyDescent="0.45">
      <c r="A947" s="12">
        <v>1398</v>
      </c>
      <c r="B947" s="12" t="s">
        <v>21</v>
      </c>
      <c r="C947" s="71">
        <f t="shared" si="51"/>
        <v>43712</v>
      </c>
      <c r="D947" s="9">
        <v>43712</v>
      </c>
      <c r="E947" s="8">
        <v>0.97509999999999997</v>
      </c>
      <c r="F947" s="20">
        <f t="shared" si="52"/>
        <v>3.8239215686274509E-2</v>
      </c>
      <c r="G947" s="8">
        <v>1.3285</v>
      </c>
      <c r="H947" s="21">
        <f t="shared" si="53"/>
        <v>2.8783752868855483E-2</v>
      </c>
      <c r="I947" s="4"/>
    </row>
    <row r="948" spans="1:9" x14ac:dyDescent="0.45">
      <c r="A948" s="12">
        <v>1398</v>
      </c>
      <c r="B948" s="12" t="s">
        <v>21</v>
      </c>
      <c r="C948" s="71">
        <f t="shared" si="51"/>
        <v>43711</v>
      </c>
      <c r="D948" s="9">
        <v>43711</v>
      </c>
      <c r="E948" s="8">
        <v>0.96730000000000005</v>
      </c>
      <c r="F948" s="20">
        <f t="shared" si="52"/>
        <v>3.7933333333333333E-2</v>
      </c>
      <c r="G948" s="8">
        <v>1.3285</v>
      </c>
      <c r="H948" s="21">
        <f t="shared" si="53"/>
        <v>2.8553506460920839E-2</v>
      </c>
      <c r="I948" s="4"/>
    </row>
    <row r="949" spans="1:9" x14ac:dyDescent="0.45">
      <c r="A949" s="12">
        <v>1398</v>
      </c>
      <c r="B949" s="12" t="s">
        <v>21</v>
      </c>
      <c r="C949" s="71">
        <f t="shared" si="51"/>
        <v>43710</v>
      </c>
      <c r="D949" s="9">
        <v>43710</v>
      </c>
      <c r="E949" s="8">
        <v>0.84279999999999999</v>
      </c>
      <c r="F949" s="20">
        <f t="shared" si="52"/>
        <v>3.3050980392156863E-2</v>
      </c>
      <c r="G949" s="8">
        <v>1.3210999999999999</v>
      </c>
      <c r="H949" s="21">
        <f t="shared" si="53"/>
        <v>2.5017773364739131E-2</v>
      </c>
      <c r="I949" s="4"/>
    </row>
    <row r="950" spans="1:9" x14ac:dyDescent="0.45">
      <c r="A950" s="12">
        <v>1398</v>
      </c>
      <c r="B950" s="12" t="s">
        <v>21</v>
      </c>
      <c r="C950" s="71">
        <f t="shared" si="51"/>
        <v>43709</v>
      </c>
      <c r="D950" s="9">
        <v>43709</v>
      </c>
      <c r="E950" s="8">
        <v>0.79590000000000005</v>
      </c>
      <c r="F950" s="20">
        <f t="shared" si="52"/>
        <v>3.1211764705882356E-2</v>
      </c>
      <c r="G950" s="8">
        <v>1.3192999999999999</v>
      </c>
      <c r="H950" s="21">
        <f t="shared" si="53"/>
        <v>2.3657822107088878E-2</v>
      </c>
      <c r="I950" s="4"/>
    </row>
    <row r="951" spans="1:9" x14ac:dyDescent="0.45">
      <c r="A951" s="12">
        <v>1398</v>
      </c>
      <c r="B951" s="12" t="s">
        <v>21</v>
      </c>
      <c r="C951" s="71">
        <f t="shared" si="51"/>
        <v>43707</v>
      </c>
      <c r="D951" s="9">
        <v>43707</v>
      </c>
      <c r="E951" s="8">
        <v>0.79290000000000005</v>
      </c>
      <c r="F951" s="20">
        <f t="shared" si="52"/>
        <v>3.1094117647058824E-2</v>
      </c>
      <c r="G951" s="8">
        <v>1.3150999999999999</v>
      </c>
      <c r="H951" s="21">
        <f t="shared" si="53"/>
        <v>2.3643918825229128E-2</v>
      </c>
      <c r="I951" s="4"/>
    </row>
    <row r="952" spans="1:9" x14ac:dyDescent="0.45">
      <c r="A952" s="12">
        <v>1398</v>
      </c>
      <c r="B952" s="12" t="s">
        <v>21</v>
      </c>
      <c r="C952" s="71">
        <f t="shared" si="51"/>
        <v>43706</v>
      </c>
      <c r="D952" s="9">
        <v>43706</v>
      </c>
      <c r="E952" s="8">
        <v>0.84160000000000001</v>
      </c>
      <c r="F952" s="20">
        <f t="shared" si="52"/>
        <v>3.3003921568627449E-2</v>
      </c>
      <c r="G952" s="8">
        <v>1.3168</v>
      </c>
      <c r="H952" s="21">
        <f t="shared" si="53"/>
        <v>2.5063731446406022E-2</v>
      </c>
      <c r="I952" s="4"/>
    </row>
    <row r="953" spans="1:9" x14ac:dyDescent="0.45">
      <c r="A953" s="12">
        <v>1398</v>
      </c>
      <c r="B953" s="12" t="s">
        <v>21</v>
      </c>
      <c r="C953" s="71">
        <f t="shared" si="51"/>
        <v>43705</v>
      </c>
      <c r="D953" s="9">
        <v>43705</v>
      </c>
      <c r="E953" s="8">
        <v>0.7964</v>
      </c>
      <c r="F953" s="20">
        <f t="shared" si="52"/>
        <v>3.1231372549019608E-2</v>
      </c>
      <c r="G953" s="8">
        <v>1.3171999999999999</v>
      </c>
      <c r="H953" s="21">
        <f t="shared" si="53"/>
        <v>2.3710425561053454E-2</v>
      </c>
      <c r="I953" s="4"/>
    </row>
    <row r="954" spans="1:9" x14ac:dyDescent="0.45">
      <c r="A954" s="12">
        <v>1398</v>
      </c>
      <c r="B954" s="12" t="s">
        <v>21</v>
      </c>
      <c r="C954" s="71">
        <f t="shared" si="51"/>
        <v>43704</v>
      </c>
      <c r="D954" s="9">
        <v>43704</v>
      </c>
      <c r="E954" s="8">
        <v>0.86909999999999998</v>
      </c>
      <c r="F954" s="20">
        <f t="shared" si="52"/>
        <v>3.4082352941176473E-2</v>
      </c>
      <c r="G954" s="8">
        <v>1.3229</v>
      </c>
      <c r="H954" s="21">
        <f t="shared" si="53"/>
        <v>2.5763363021525796E-2</v>
      </c>
      <c r="I954" s="4"/>
    </row>
    <row r="955" spans="1:9" x14ac:dyDescent="0.45">
      <c r="A955" s="12">
        <v>1398</v>
      </c>
      <c r="B955" s="12" t="s">
        <v>21</v>
      </c>
      <c r="C955" s="71">
        <f t="shared" si="51"/>
        <v>43703</v>
      </c>
      <c r="D955" s="9">
        <v>43703</v>
      </c>
      <c r="E955" s="8">
        <v>0.90529999999999999</v>
      </c>
      <c r="F955" s="20">
        <f t="shared" si="52"/>
        <v>3.5501960784313724E-2</v>
      </c>
      <c r="G955" s="8">
        <v>1.3224</v>
      </c>
      <c r="H955" s="21">
        <f t="shared" si="53"/>
        <v>2.6846612813304388E-2</v>
      </c>
      <c r="I955" s="4"/>
    </row>
    <row r="956" spans="1:9" x14ac:dyDescent="0.45">
      <c r="A956" s="12">
        <v>1398</v>
      </c>
      <c r="B956" s="12" t="s">
        <v>21</v>
      </c>
      <c r="C956" s="71">
        <f t="shared" si="51"/>
        <v>43700</v>
      </c>
      <c r="D956" s="9">
        <v>43700</v>
      </c>
      <c r="E956" s="8">
        <v>0.72699999999999998</v>
      </c>
      <c r="F956" s="20">
        <f t="shared" si="52"/>
        <v>2.8509803921568627E-2</v>
      </c>
      <c r="G956" s="8">
        <v>1.3333999999999999</v>
      </c>
      <c r="H956" s="21">
        <f t="shared" si="53"/>
        <v>2.1381283876982623E-2</v>
      </c>
      <c r="I956" s="4"/>
    </row>
    <row r="957" spans="1:9" x14ac:dyDescent="0.45">
      <c r="A957" s="12">
        <v>1398</v>
      </c>
      <c r="B957" s="12" t="s">
        <v>22</v>
      </c>
      <c r="C957" s="71">
        <f t="shared" si="51"/>
        <v>43699</v>
      </c>
      <c r="D957" s="9">
        <v>43699</v>
      </c>
      <c r="E957" s="8">
        <v>0.91979999999999995</v>
      </c>
      <c r="F957" s="20">
        <f t="shared" si="52"/>
        <v>3.6070588235294118E-2</v>
      </c>
      <c r="G957" s="8">
        <v>1.3333999999999999</v>
      </c>
      <c r="H957" s="21">
        <f t="shared" si="53"/>
        <v>2.7051588597040738E-2</v>
      </c>
      <c r="I957" s="4"/>
    </row>
    <row r="958" spans="1:9" x14ac:dyDescent="0.45">
      <c r="A958" s="12">
        <v>1398</v>
      </c>
      <c r="B958" s="12" t="s">
        <v>22</v>
      </c>
      <c r="C958" s="71">
        <f t="shared" si="51"/>
        <v>43698</v>
      </c>
      <c r="D958" s="9">
        <v>43698</v>
      </c>
      <c r="E958" s="8">
        <v>1.08</v>
      </c>
      <c r="F958" s="20">
        <f t="shared" si="52"/>
        <v>4.2352941176470593E-2</v>
      </c>
      <c r="G958" s="8">
        <v>1.3318000000000001</v>
      </c>
      <c r="H958" s="21">
        <f t="shared" si="53"/>
        <v>3.1801277351306945E-2</v>
      </c>
      <c r="I958" s="4"/>
    </row>
    <row r="959" spans="1:9" x14ac:dyDescent="0.45">
      <c r="A959" s="12">
        <v>1398</v>
      </c>
      <c r="B959" s="12" t="s">
        <v>22</v>
      </c>
      <c r="C959" s="71">
        <f t="shared" si="51"/>
        <v>43697</v>
      </c>
      <c r="D959" s="9">
        <v>43697</v>
      </c>
      <c r="E959" s="8">
        <v>1.149</v>
      </c>
      <c r="F959" s="20">
        <f t="shared" si="52"/>
        <v>4.5058823529411762E-2</v>
      </c>
      <c r="G959" s="8">
        <v>1.3311999999999999</v>
      </c>
      <c r="H959" s="21">
        <f t="shared" si="53"/>
        <v>3.3848274886877826E-2</v>
      </c>
      <c r="I959" s="4"/>
    </row>
    <row r="960" spans="1:9" x14ac:dyDescent="0.45">
      <c r="A960" s="12">
        <v>1398</v>
      </c>
      <c r="B960" s="12" t="s">
        <v>22</v>
      </c>
      <c r="C960" s="71">
        <f t="shared" si="51"/>
        <v>43696</v>
      </c>
      <c r="D960" s="9">
        <v>43696</v>
      </c>
      <c r="E960" s="8">
        <v>1.0208999999999999</v>
      </c>
      <c r="F960" s="20">
        <f t="shared" si="52"/>
        <v>4.0035294117647058E-2</v>
      </c>
      <c r="G960" s="8">
        <v>1.3286</v>
      </c>
      <c r="H960" s="21">
        <f t="shared" si="53"/>
        <v>3.0133444315555515E-2</v>
      </c>
      <c r="I960" s="4"/>
    </row>
    <row r="961" spans="1:9" x14ac:dyDescent="0.45">
      <c r="A961" s="12">
        <v>1398</v>
      </c>
      <c r="B961" s="12" t="s">
        <v>22</v>
      </c>
      <c r="C961" s="71">
        <f t="shared" si="51"/>
        <v>43693</v>
      </c>
      <c r="D961" s="10">
        <v>43693</v>
      </c>
      <c r="E961" s="8">
        <v>0.71040000000000003</v>
      </c>
      <c r="F961" s="20">
        <f t="shared" si="52"/>
        <v>2.7858823529411766E-2</v>
      </c>
      <c r="G961" s="8">
        <v>1.3307</v>
      </c>
      <c r="H961" s="21">
        <f t="shared" si="53"/>
        <v>2.0935465190810677E-2</v>
      </c>
      <c r="I961" s="4"/>
    </row>
    <row r="962" spans="1:9" x14ac:dyDescent="0.45">
      <c r="A962" s="12">
        <v>1398</v>
      </c>
      <c r="B962" s="12" t="s">
        <v>22</v>
      </c>
      <c r="C962" s="71">
        <f t="shared" si="51"/>
        <v>43692</v>
      </c>
      <c r="D962" s="10">
        <v>43692</v>
      </c>
      <c r="E962" s="8">
        <v>0.7782</v>
      </c>
      <c r="F962" s="20">
        <f t="shared" si="52"/>
        <v>3.0517647058823528E-2</v>
      </c>
      <c r="G962" s="8">
        <v>1.3282</v>
      </c>
      <c r="H962" s="21">
        <f t="shared" si="53"/>
        <v>2.2976695572070115E-2</v>
      </c>
      <c r="I962" s="4"/>
    </row>
    <row r="963" spans="1:9" x14ac:dyDescent="0.45">
      <c r="A963" s="12">
        <v>1398</v>
      </c>
      <c r="B963" s="12" t="s">
        <v>22</v>
      </c>
      <c r="C963" s="71">
        <f t="shared" si="51"/>
        <v>43691</v>
      </c>
      <c r="D963" s="10">
        <v>43691</v>
      </c>
      <c r="E963" s="8">
        <v>0.97509999999999997</v>
      </c>
      <c r="F963" s="20">
        <f t="shared" si="52"/>
        <v>3.8239215686274509E-2</v>
      </c>
      <c r="G963" s="8">
        <v>1.3254999999999999</v>
      </c>
      <c r="H963" s="21">
        <f t="shared" si="53"/>
        <v>2.8848899046604686E-2</v>
      </c>
      <c r="I963" s="4"/>
    </row>
    <row r="964" spans="1:9" x14ac:dyDescent="0.45">
      <c r="A964" s="12">
        <v>1398</v>
      </c>
      <c r="B964" s="12" t="s">
        <v>22</v>
      </c>
      <c r="C964" s="71">
        <f t="shared" si="51"/>
        <v>43690</v>
      </c>
      <c r="D964" s="10">
        <v>43690</v>
      </c>
      <c r="E964" s="8">
        <v>1.1288</v>
      </c>
      <c r="F964" s="20">
        <f t="shared" si="52"/>
        <v>4.4266666666666669E-2</v>
      </c>
      <c r="G964" s="8">
        <v>1.3280000000000001</v>
      </c>
      <c r="H964" s="21">
        <f t="shared" si="53"/>
        <v>3.3333333333333333E-2</v>
      </c>
      <c r="I964" s="4"/>
    </row>
    <row r="965" spans="1:9" x14ac:dyDescent="0.45">
      <c r="A965" s="12">
        <v>1398</v>
      </c>
      <c r="B965" s="12" t="s">
        <v>22</v>
      </c>
      <c r="C965" s="71">
        <f t="shared" si="51"/>
        <v>43689</v>
      </c>
      <c r="D965" s="10">
        <v>43689</v>
      </c>
      <c r="E965" s="8">
        <v>1.0249999999999999</v>
      </c>
      <c r="F965" s="20">
        <f t="shared" si="52"/>
        <v>4.0196078431372545E-2</v>
      </c>
      <c r="G965" s="8">
        <v>1.3304</v>
      </c>
      <c r="H965" s="21">
        <f t="shared" si="53"/>
        <v>3.0213528586419531E-2</v>
      </c>
      <c r="I965" s="4"/>
    </row>
    <row r="966" spans="1:9" x14ac:dyDescent="0.45">
      <c r="A966" s="12">
        <v>1398</v>
      </c>
      <c r="B966" s="12" t="s">
        <v>22</v>
      </c>
      <c r="C966" s="71">
        <f t="shared" si="51"/>
        <v>43688</v>
      </c>
      <c r="D966" s="10">
        <v>43688</v>
      </c>
      <c r="E966" s="8">
        <v>1.1717</v>
      </c>
      <c r="F966" s="20">
        <f t="shared" si="52"/>
        <v>4.5949019607843138E-2</v>
      </c>
      <c r="G966" s="8">
        <v>1.3290999999999999</v>
      </c>
      <c r="H966" s="21">
        <f t="shared" si="53"/>
        <v>3.4571529311446199E-2</v>
      </c>
      <c r="I966" s="4"/>
    </row>
    <row r="967" spans="1:9" x14ac:dyDescent="0.45">
      <c r="A967" s="12">
        <v>1398</v>
      </c>
      <c r="B967" s="12" t="s">
        <v>22</v>
      </c>
      <c r="C967" s="71">
        <f t="shared" si="51"/>
        <v>43687</v>
      </c>
      <c r="D967" s="10">
        <v>43687</v>
      </c>
      <c r="E967" s="8">
        <v>1.1962999999999999</v>
      </c>
      <c r="F967" s="20">
        <f t="shared" si="52"/>
        <v>4.6913725490196075E-2</v>
      </c>
      <c r="G967" s="8">
        <v>1.3315999999999999</v>
      </c>
      <c r="H967" s="21">
        <f t="shared" si="53"/>
        <v>3.5231094540549776E-2</v>
      </c>
      <c r="I967" s="4"/>
    </row>
    <row r="968" spans="1:9" x14ac:dyDescent="0.45">
      <c r="A968" s="12">
        <v>1398</v>
      </c>
      <c r="B968" s="12" t="s">
        <v>22</v>
      </c>
      <c r="C968" s="71">
        <f t="shared" si="51"/>
        <v>43686</v>
      </c>
      <c r="D968" s="10">
        <v>43686</v>
      </c>
      <c r="E968" s="8">
        <v>1.2343</v>
      </c>
      <c r="F968" s="20">
        <f t="shared" si="52"/>
        <v>4.8403921568627446E-2</v>
      </c>
      <c r="G968" s="8">
        <v>1.3324</v>
      </c>
      <c r="H968" s="21">
        <f t="shared" si="53"/>
        <v>3.6328371036195919E-2</v>
      </c>
      <c r="I968" s="4"/>
    </row>
    <row r="969" spans="1:9" x14ac:dyDescent="0.45">
      <c r="A969" s="12">
        <v>1398</v>
      </c>
      <c r="B969" s="12" t="s">
        <v>22</v>
      </c>
      <c r="C969" s="71">
        <f t="shared" si="51"/>
        <v>43685</v>
      </c>
      <c r="D969" s="10">
        <v>43685</v>
      </c>
      <c r="E969" s="8">
        <v>1.3092999999999999</v>
      </c>
      <c r="F969" s="20">
        <f t="shared" si="52"/>
        <v>5.1345098039215685E-2</v>
      </c>
      <c r="G969" s="8">
        <v>1.3271999999999999</v>
      </c>
      <c r="H969" s="21">
        <f t="shared" si="53"/>
        <v>3.8686782729969629E-2</v>
      </c>
      <c r="I969" s="4"/>
    </row>
    <row r="970" spans="1:9" x14ac:dyDescent="0.45">
      <c r="A970" s="12">
        <v>1398</v>
      </c>
      <c r="B970" s="12" t="s">
        <v>22</v>
      </c>
      <c r="C970" s="71">
        <f t="shared" si="51"/>
        <v>43684</v>
      </c>
      <c r="D970" s="10">
        <v>43684</v>
      </c>
      <c r="E970" s="8">
        <v>1.327</v>
      </c>
      <c r="F970" s="20">
        <f t="shared" si="52"/>
        <v>5.2039215686274509E-2</v>
      </c>
      <c r="G970" s="8">
        <v>1.331</v>
      </c>
      <c r="H970" s="21">
        <f t="shared" si="53"/>
        <v>3.9097832972407598E-2</v>
      </c>
      <c r="I970" s="4"/>
    </row>
    <row r="971" spans="1:9" x14ac:dyDescent="0.45">
      <c r="A971" s="12">
        <v>1398</v>
      </c>
      <c r="B971" s="12" t="s">
        <v>22</v>
      </c>
      <c r="C971" s="71">
        <f t="shared" si="51"/>
        <v>43683</v>
      </c>
      <c r="D971" s="10">
        <v>43683</v>
      </c>
      <c r="E971" s="8">
        <v>1.3718999999999999</v>
      </c>
      <c r="F971" s="20">
        <f t="shared" si="52"/>
        <v>5.3799999999999994E-2</v>
      </c>
      <c r="G971" s="8">
        <v>1.3319000000000001</v>
      </c>
      <c r="H971" s="21">
        <f t="shared" si="53"/>
        <v>4.0393422929649363E-2</v>
      </c>
      <c r="I971" s="4"/>
    </row>
    <row r="972" spans="1:9" x14ac:dyDescent="0.45">
      <c r="A972" s="12">
        <v>1398</v>
      </c>
      <c r="B972" s="12" t="s">
        <v>22</v>
      </c>
      <c r="C972" s="71">
        <f t="shared" si="51"/>
        <v>43682</v>
      </c>
      <c r="D972" s="10">
        <v>43682</v>
      </c>
      <c r="E972" s="8">
        <v>1.3097000000000001</v>
      </c>
      <c r="F972" s="20">
        <f t="shared" si="52"/>
        <v>5.1360784313725497E-2</v>
      </c>
      <c r="G972" s="8">
        <v>1.3223</v>
      </c>
      <c r="H972" s="21">
        <f t="shared" si="53"/>
        <v>3.8842005833566888E-2</v>
      </c>
      <c r="I972" s="4"/>
    </row>
    <row r="973" spans="1:9" x14ac:dyDescent="0.45">
      <c r="A973" s="12">
        <v>1398</v>
      </c>
      <c r="B973" s="12" t="s">
        <v>22</v>
      </c>
      <c r="C973" s="71">
        <f t="shared" si="51"/>
        <v>43681</v>
      </c>
      <c r="D973" s="10">
        <v>43681</v>
      </c>
      <c r="E973" s="8">
        <v>1.2585999999999999</v>
      </c>
      <c r="F973" s="20">
        <f t="shared" si="52"/>
        <v>4.935686274509804E-2</v>
      </c>
      <c r="G973" s="8">
        <v>1.3240000000000001</v>
      </c>
      <c r="H973" s="21">
        <f t="shared" si="53"/>
        <v>3.7278597239500028E-2</v>
      </c>
      <c r="I973" s="4"/>
    </row>
    <row r="974" spans="1:9" x14ac:dyDescent="0.45">
      <c r="A974" s="12">
        <v>1398</v>
      </c>
      <c r="B974" s="12" t="s">
        <v>22</v>
      </c>
      <c r="C974" s="71">
        <f t="shared" si="51"/>
        <v>43680</v>
      </c>
      <c r="D974" s="10">
        <v>43680</v>
      </c>
      <c r="E974" s="8">
        <v>1.2629999999999999</v>
      </c>
      <c r="F974" s="20">
        <f t="shared" si="52"/>
        <v>4.9529411764705877E-2</v>
      </c>
      <c r="G974" s="8">
        <v>1.3228</v>
      </c>
      <c r="H974" s="21">
        <f t="shared" si="53"/>
        <v>3.7442857396965436E-2</v>
      </c>
      <c r="I974" s="4"/>
    </row>
    <row r="975" spans="1:9" x14ac:dyDescent="0.45">
      <c r="A975" s="12">
        <v>1398</v>
      </c>
      <c r="B975" s="12" t="s">
        <v>22</v>
      </c>
      <c r="C975" s="71">
        <f t="shared" si="51"/>
        <v>43679</v>
      </c>
      <c r="D975" s="10">
        <v>43679</v>
      </c>
      <c r="E975" s="8">
        <v>1.2959000000000001</v>
      </c>
      <c r="F975" s="20">
        <f t="shared" si="52"/>
        <v>5.0819607843137257E-2</v>
      </c>
      <c r="G975" s="8">
        <v>1.3228</v>
      </c>
      <c r="H975" s="21">
        <f t="shared" si="53"/>
        <v>3.8418209739293364E-2</v>
      </c>
      <c r="I975" s="4"/>
    </row>
    <row r="976" spans="1:9" x14ac:dyDescent="0.45">
      <c r="A976" s="12">
        <v>1398</v>
      </c>
      <c r="B976" s="12" t="s">
        <v>22</v>
      </c>
      <c r="C976" s="71">
        <f t="shared" si="51"/>
        <v>43678</v>
      </c>
      <c r="D976" s="10">
        <v>43678</v>
      </c>
      <c r="E976" s="8">
        <v>1.1568000000000001</v>
      </c>
      <c r="F976" s="20">
        <f t="shared" si="52"/>
        <v>4.5364705882352946E-2</v>
      </c>
      <c r="G976" s="8">
        <v>1.3228</v>
      </c>
      <c r="H976" s="21">
        <f t="shared" si="53"/>
        <v>3.4294455611092338E-2</v>
      </c>
      <c r="I976" s="4"/>
    </row>
    <row r="977" spans="1:9" x14ac:dyDescent="0.45">
      <c r="A977" s="12">
        <v>1398</v>
      </c>
      <c r="B977" s="12" t="s">
        <v>22</v>
      </c>
      <c r="C977" s="71">
        <f t="shared" si="51"/>
        <v>43677</v>
      </c>
      <c r="D977" s="10">
        <v>43677</v>
      </c>
      <c r="E977" s="8">
        <v>1.0720000000000001</v>
      </c>
      <c r="F977" s="20">
        <f t="shared" si="52"/>
        <v>4.2039215686274514E-2</v>
      </c>
      <c r="G977" s="8">
        <v>1.3226</v>
      </c>
      <c r="H977" s="21">
        <f t="shared" si="53"/>
        <v>3.178528329523251E-2</v>
      </c>
      <c r="I977" s="4"/>
    </row>
    <row r="978" spans="1:9" x14ac:dyDescent="0.45">
      <c r="A978" s="12">
        <v>1398</v>
      </c>
      <c r="B978" s="12" t="s">
        <v>22</v>
      </c>
      <c r="C978" s="71">
        <f t="shared" si="51"/>
        <v>43676</v>
      </c>
      <c r="D978" s="10">
        <v>43676</v>
      </c>
      <c r="E978" s="8">
        <v>1.5015000000000001</v>
      </c>
      <c r="F978" s="20">
        <f t="shared" si="52"/>
        <v>5.8882352941176476E-2</v>
      </c>
      <c r="G978" s="8">
        <v>1.3302</v>
      </c>
      <c r="H978" s="21">
        <f t="shared" si="53"/>
        <v>4.4265789310762645E-2</v>
      </c>
      <c r="I978" s="4"/>
    </row>
    <row r="979" spans="1:9" x14ac:dyDescent="0.45">
      <c r="A979" s="12">
        <v>1398</v>
      </c>
      <c r="B979" s="12" t="s">
        <v>22</v>
      </c>
      <c r="C979" s="71">
        <f t="shared" si="51"/>
        <v>43675</v>
      </c>
      <c r="D979" s="10">
        <v>43675</v>
      </c>
      <c r="E979" s="8">
        <v>1.3883000000000001</v>
      </c>
      <c r="F979" s="20">
        <f t="shared" si="52"/>
        <v>5.4443137254901963E-2</v>
      </c>
      <c r="G979" s="8">
        <v>1.3280000000000001</v>
      </c>
      <c r="H979" s="21">
        <f t="shared" si="53"/>
        <v>4.0996338294353889E-2</v>
      </c>
      <c r="I979" s="4"/>
    </row>
    <row r="980" spans="1:9" x14ac:dyDescent="0.45">
      <c r="A980" s="12">
        <v>1398</v>
      </c>
      <c r="B980" s="12" t="s">
        <v>22</v>
      </c>
      <c r="C980" s="71">
        <f t="shared" si="51"/>
        <v>43674</v>
      </c>
      <c r="D980" s="10">
        <v>43674</v>
      </c>
      <c r="E980" s="8">
        <v>1.2044999999999999</v>
      </c>
      <c r="F980" s="20">
        <f t="shared" si="52"/>
        <v>4.7235294117647056E-2</v>
      </c>
      <c r="G980" s="8">
        <v>1.3214999999999999</v>
      </c>
      <c r="H980" s="21">
        <f t="shared" si="53"/>
        <v>3.5743695889252407E-2</v>
      </c>
      <c r="I980" s="4"/>
    </row>
    <row r="981" spans="1:9" x14ac:dyDescent="0.45">
      <c r="A981" s="12">
        <v>1398</v>
      </c>
      <c r="B981" s="12" t="s">
        <v>22</v>
      </c>
      <c r="C981" s="71">
        <f t="shared" si="51"/>
        <v>43673</v>
      </c>
      <c r="D981" s="10">
        <v>43673</v>
      </c>
      <c r="E981" s="8">
        <v>1.2362</v>
      </c>
      <c r="F981" s="20">
        <f t="shared" si="52"/>
        <v>4.8478431372549015E-2</v>
      </c>
      <c r="G981" s="8">
        <v>1.3206</v>
      </c>
      <c r="H981" s="21">
        <f t="shared" si="53"/>
        <v>3.6709398283014553E-2</v>
      </c>
      <c r="I981" s="4"/>
    </row>
    <row r="982" spans="1:9" x14ac:dyDescent="0.45">
      <c r="A982" s="12">
        <v>1398</v>
      </c>
      <c r="B982" s="12" t="s">
        <v>22</v>
      </c>
      <c r="C982" s="71">
        <f t="shared" si="51"/>
        <v>43672</v>
      </c>
      <c r="D982" s="10">
        <v>43672</v>
      </c>
      <c r="E982" s="8">
        <v>1.1034999999999999</v>
      </c>
      <c r="F982" s="20">
        <f t="shared" si="52"/>
        <v>4.3274509803921564E-2</v>
      </c>
      <c r="G982" s="8">
        <v>1.3206</v>
      </c>
      <c r="H982" s="21">
        <f t="shared" si="53"/>
        <v>3.276882462813991E-2</v>
      </c>
      <c r="I982" s="4"/>
    </row>
    <row r="983" spans="1:9" x14ac:dyDescent="0.45">
      <c r="A983" s="12">
        <v>1398</v>
      </c>
      <c r="B983" s="12" t="s">
        <v>22</v>
      </c>
      <c r="C983" s="71">
        <f t="shared" si="51"/>
        <v>43671</v>
      </c>
      <c r="D983" s="10">
        <v>43671</v>
      </c>
      <c r="E983" s="8">
        <v>0.61439999999999995</v>
      </c>
      <c r="F983" s="20">
        <f t="shared" si="52"/>
        <v>2.4094117647058821E-2</v>
      </c>
      <c r="G983" s="8">
        <v>1.3206</v>
      </c>
      <c r="H983" s="21">
        <f t="shared" si="53"/>
        <v>1.8244826326714238E-2</v>
      </c>
      <c r="I983" s="4"/>
    </row>
    <row r="984" spans="1:9" x14ac:dyDescent="0.45">
      <c r="A984" s="12">
        <v>1398</v>
      </c>
      <c r="B984" s="12" t="s">
        <v>22</v>
      </c>
      <c r="C984" s="71">
        <f t="shared" ref="C984:C1047" si="54">D984</f>
        <v>43670</v>
      </c>
      <c r="D984" s="10">
        <v>43670</v>
      </c>
      <c r="E984" s="8">
        <v>0.89059999999999995</v>
      </c>
      <c r="F984" s="20">
        <f t="shared" si="52"/>
        <v>3.4925490196078428E-2</v>
      </c>
      <c r="G984" s="8">
        <v>1.3211999999999999</v>
      </c>
      <c r="H984" s="21">
        <f t="shared" si="53"/>
        <v>2.6434673172932507E-2</v>
      </c>
      <c r="I984" s="4"/>
    </row>
    <row r="985" spans="1:9" x14ac:dyDescent="0.45">
      <c r="A985" s="12">
        <v>1398</v>
      </c>
      <c r="B985" s="12" t="s">
        <v>22</v>
      </c>
      <c r="C985" s="71">
        <f t="shared" si="54"/>
        <v>43669</v>
      </c>
      <c r="D985" s="10">
        <v>43669</v>
      </c>
      <c r="E985" s="8">
        <v>1.3008999999999999</v>
      </c>
      <c r="F985" s="20">
        <f t="shared" si="52"/>
        <v>5.1015686274509801E-2</v>
      </c>
      <c r="G985" s="8">
        <v>1.3190999999999999</v>
      </c>
      <c r="H985" s="21">
        <f t="shared" si="53"/>
        <v>3.8674616234182245E-2</v>
      </c>
      <c r="I985" s="4"/>
    </row>
    <row r="986" spans="1:9" x14ac:dyDescent="0.45">
      <c r="A986" s="12">
        <v>1398</v>
      </c>
      <c r="B986" s="12" t="s">
        <v>23</v>
      </c>
      <c r="C986" s="71">
        <f t="shared" si="54"/>
        <v>43668</v>
      </c>
      <c r="D986" s="10">
        <v>43668</v>
      </c>
      <c r="E986" s="8">
        <v>1.0778000000000001</v>
      </c>
      <c r="F986" s="20">
        <f t="shared" si="52"/>
        <v>4.2266666666666668E-2</v>
      </c>
      <c r="G986" s="8">
        <v>1.3148</v>
      </c>
      <c r="H986" s="21">
        <f t="shared" si="53"/>
        <v>3.2146841091167229E-2</v>
      </c>
      <c r="I986" s="4"/>
    </row>
    <row r="987" spans="1:9" x14ac:dyDescent="0.45">
      <c r="A987" s="12">
        <v>1398</v>
      </c>
      <c r="B987" s="12" t="s">
        <v>23</v>
      </c>
      <c r="C987" s="71">
        <f t="shared" si="54"/>
        <v>43665</v>
      </c>
      <c r="D987" s="10">
        <v>43665</v>
      </c>
      <c r="E987" s="8">
        <v>0.57850000000000001</v>
      </c>
      <c r="F987" s="20">
        <f t="shared" si="52"/>
        <v>2.2686274509803921E-2</v>
      </c>
      <c r="G987" s="8">
        <v>1.3163</v>
      </c>
      <c r="H987" s="21">
        <f t="shared" si="53"/>
        <v>1.7234881493431529E-2</v>
      </c>
      <c r="I987" s="4"/>
    </row>
    <row r="988" spans="1:9" x14ac:dyDescent="0.45">
      <c r="A988" s="12">
        <v>1398</v>
      </c>
      <c r="B988" s="12" t="s">
        <v>23</v>
      </c>
      <c r="C988" s="71">
        <f t="shared" si="54"/>
        <v>43664</v>
      </c>
      <c r="D988" s="10">
        <v>43664</v>
      </c>
      <c r="E988" s="8">
        <v>0.72070000000000001</v>
      </c>
      <c r="F988" s="20">
        <f t="shared" si="52"/>
        <v>2.8262745098039214E-2</v>
      </c>
      <c r="G988" s="8">
        <v>1.3167</v>
      </c>
      <c r="H988" s="21">
        <f t="shared" si="53"/>
        <v>2.1464832610343446E-2</v>
      </c>
      <c r="I988" s="4"/>
    </row>
    <row r="989" spans="1:9" x14ac:dyDescent="0.45">
      <c r="A989" s="12">
        <v>1398</v>
      </c>
      <c r="B989" s="12" t="s">
        <v>23</v>
      </c>
      <c r="C989" s="71">
        <f t="shared" si="54"/>
        <v>43663</v>
      </c>
      <c r="D989" s="10">
        <v>43663</v>
      </c>
      <c r="E989" s="8">
        <v>0.97170000000000001</v>
      </c>
      <c r="F989" s="20">
        <f t="shared" si="52"/>
        <v>3.8105882352941177E-2</v>
      </c>
      <c r="G989" s="8">
        <v>1.3167</v>
      </c>
      <c r="H989" s="21">
        <f t="shared" si="53"/>
        <v>2.8940443801124916E-2</v>
      </c>
      <c r="I989" s="4"/>
    </row>
    <row r="990" spans="1:9" x14ac:dyDescent="0.45">
      <c r="A990" s="12">
        <v>1398</v>
      </c>
      <c r="B990" s="12" t="s">
        <v>23</v>
      </c>
      <c r="C990" s="71">
        <f t="shared" si="54"/>
        <v>43662</v>
      </c>
      <c r="D990" s="10">
        <v>43662</v>
      </c>
      <c r="E990" s="8">
        <v>1.0089999999999999</v>
      </c>
      <c r="F990" s="20">
        <f t="shared" si="52"/>
        <v>3.9568627450980387E-2</v>
      </c>
      <c r="G990" s="8">
        <v>1.3167</v>
      </c>
      <c r="H990" s="21">
        <f t="shared" si="53"/>
        <v>3.0051361320711161E-2</v>
      </c>
      <c r="I990" s="4"/>
    </row>
    <row r="991" spans="1:9" x14ac:dyDescent="0.45">
      <c r="A991" s="12">
        <v>1398</v>
      </c>
      <c r="B991" s="12" t="s">
        <v>23</v>
      </c>
      <c r="C991" s="71">
        <f t="shared" si="54"/>
        <v>43661</v>
      </c>
      <c r="D991" s="10">
        <v>43661</v>
      </c>
      <c r="E991" s="8">
        <v>0.98560000000000003</v>
      </c>
      <c r="F991" s="20">
        <f t="shared" si="52"/>
        <v>3.8650980392156864E-2</v>
      </c>
      <c r="G991" s="8">
        <v>1.3163</v>
      </c>
      <c r="H991" s="21">
        <f t="shared" si="53"/>
        <v>2.9363352117417658E-2</v>
      </c>
      <c r="I991" s="4"/>
    </row>
    <row r="992" spans="1:9" x14ac:dyDescent="0.45">
      <c r="A992" s="12">
        <v>1398</v>
      </c>
      <c r="B992" s="12" t="s">
        <v>23</v>
      </c>
      <c r="C992" s="71">
        <f t="shared" si="54"/>
        <v>43658</v>
      </c>
      <c r="D992" s="10">
        <v>43658</v>
      </c>
      <c r="E992" s="8">
        <v>1.5664</v>
      </c>
      <c r="F992" s="20">
        <f t="shared" si="52"/>
        <v>6.1427450980392158E-2</v>
      </c>
      <c r="G992" s="8">
        <v>1.3141</v>
      </c>
      <c r="H992" s="21">
        <f t="shared" si="53"/>
        <v>4.6744883175094863E-2</v>
      </c>
      <c r="I992" s="4"/>
    </row>
    <row r="993" spans="1:9" x14ac:dyDescent="0.45">
      <c r="A993" s="12">
        <v>1398</v>
      </c>
      <c r="B993" s="12" t="s">
        <v>23</v>
      </c>
      <c r="C993" s="71">
        <f t="shared" si="54"/>
        <v>43657</v>
      </c>
      <c r="D993" s="10">
        <v>43657</v>
      </c>
      <c r="E993" s="8">
        <v>1.4991000000000001</v>
      </c>
      <c r="F993" s="20">
        <f t="shared" si="52"/>
        <v>5.8788235294117648E-2</v>
      </c>
      <c r="G993" s="8">
        <v>1.3133999999999999</v>
      </c>
      <c r="H993" s="21">
        <f t="shared" si="53"/>
        <v>4.4760343607520674E-2</v>
      </c>
      <c r="I993" s="4"/>
    </row>
    <row r="994" spans="1:9" x14ac:dyDescent="0.45">
      <c r="A994" s="12">
        <v>1398</v>
      </c>
      <c r="B994" s="12" t="s">
        <v>23</v>
      </c>
      <c r="C994" s="71">
        <f t="shared" si="54"/>
        <v>43656</v>
      </c>
      <c r="D994" s="10">
        <v>43656</v>
      </c>
      <c r="E994" s="8">
        <v>1.3654999999999999</v>
      </c>
      <c r="F994" s="20">
        <f t="shared" si="52"/>
        <v>5.3549019607843133E-2</v>
      </c>
      <c r="G994" s="8">
        <v>1.3120000000000001</v>
      </c>
      <c r="H994" s="21">
        <f t="shared" si="53"/>
        <v>4.081480153036824E-2</v>
      </c>
      <c r="I994" s="4"/>
    </row>
    <row r="995" spans="1:9" x14ac:dyDescent="0.45">
      <c r="A995" s="12">
        <v>1398</v>
      </c>
      <c r="B995" s="12" t="s">
        <v>23</v>
      </c>
      <c r="C995" s="71">
        <f t="shared" si="54"/>
        <v>43655</v>
      </c>
      <c r="D995" s="10">
        <v>43655</v>
      </c>
      <c r="E995" s="8">
        <v>1.2690999999999999</v>
      </c>
      <c r="F995" s="20">
        <f t="shared" si="52"/>
        <v>4.9768627450980388E-2</v>
      </c>
      <c r="G995" s="8">
        <v>1.3062</v>
      </c>
      <c r="H995" s="21">
        <f t="shared" si="53"/>
        <v>3.8101843095223083E-2</v>
      </c>
      <c r="I995" s="4"/>
    </row>
    <row r="996" spans="1:9" x14ac:dyDescent="0.45">
      <c r="A996" s="12">
        <v>1398</v>
      </c>
      <c r="B996" s="12" t="s">
        <v>23</v>
      </c>
      <c r="C996" s="71">
        <f t="shared" si="54"/>
        <v>43654</v>
      </c>
      <c r="D996" s="10">
        <v>43654</v>
      </c>
      <c r="E996" s="8">
        <v>1.0093000000000001</v>
      </c>
      <c r="F996" s="20">
        <f t="shared" si="52"/>
        <v>3.9580392156862751E-2</v>
      </c>
      <c r="G996" s="8">
        <v>1.3027</v>
      </c>
      <c r="H996" s="21">
        <f t="shared" si="53"/>
        <v>3.0383351621142821E-2</v>
      </c>
      <c r="I996" s="4"/>
    </row>
    <row r="997" spans="1:9" x14ac:dyDescent="0.45">
      <c r="A997" s="12">
        <v>1398</v>
      </c>
      <c r="B997" s="12" t="s">
        <v>23</v>
      </c>
      <c r="C997" s="71">
        <f t="shared" si="54"/>
        <v>43651</v>
      </c>
      <c r="D997" s="10">
        <v>43651</v>
      </c>
      <c r="E997" s="8">
        <v>0.88739999999999997</v>
      </c>
      <c r="F997" s="20">
        <f t="shared" si="52"/>
        <v>3.4799999999999998E-2</v>
      </c>
      <c r="G997" s="8">
        <v>1.3048999999999999</v>
      </c>
      <c r="H997" s="21">
        <f t="shared" si="53"/>
        <v>2.6668710245995861E-2</v>
      </c>
      <c r="I997" s="4"/>
    </row>
    <row r="998" spans="1:9" x14ac:dyDescent="0.45">
      <c r="A998" s="12">
        <v>1398</v>
      </c>
      <c r="B998" s="12" t="s">
        <v>23</v>
      </c>
      <c r="C998" s="71">
        <f t="shared" si="54"/>
        <v>43650</v>
      </c>
      <c r="D998" s="10">
        <v>43650</v>
      </c>
      <c r="E998" s="8">
        <v>0.89739999999999998</v>
      </c>
      <c r="F998" s="20">
        <f t="shared" si="52"/>
        <v>3.51921568627451E-2</v>
      </c>
      <c r="G998" s="8">
        <v>1.3088</v>
      </c>
      <c r="H998" s="21">
        <f t="shared" si="53"/>
        <v>2.6888872908576635E-2</v>
      </c>
      <c r="I998" s="4"/>
    </row>
    <row r="999" spans="1:9" x14ac:dyDescent="0.45">
      <c r="A999" s="12">
        <v>1398</v>
      </c>
      <c r="B999" s="12" t="s">
        <v>23</v>
      </c>
      <c r="C999" s="71">
        <f t="shared" si="54"/>
        <v>43649</v>
      </c>
      <c r="D999" s="10">
        <v>43649</v>
      </c>
      <c r="E999" s="8">
        <v>0.89380000000000004</v>
      </c>
      <c r="F999" s="20">
        <f t="shared" si="52"/>
        <v>3.5050980392156865E-2</v>
      </c>
      <c r="G999" s="8">
        <v>1.3048999999999999</v>
      </c>
      <c r="H999" s="21">
        <f t="shared" si="53"/>
        <v>2.6861047124037755E-2</v>
      </c>
      <c r="I999" s="4"/>
    </row>
    <row r="1000" spans="1:9" x14ac:dyDescent="0.45">
      <c r="A1000" s="12">
        <v>1398</v>
      </c>
      <c r="B1000" s="12" t="s">
        <v>23</v>
      </c>
      <c r="C1000" s="71">
        <f t="shared" si="54"/>
        <v>43648</v>
      </c>
      <c r="D1000" s="10">
        <v>43648</v>
      </c>
      <c r="E1000" s="8">
        <v>0.91479999999999995</v>
      </c>
      <c r="F1000" s="20">
        <f t="shared" si="52"/>
        <v>3.5874509803921567E-2</v>
      </c>
      <c r="G1000" s="8">
        <v>1.3030999999999999</v>
      </c>
      <c r="H1000" s="21">
        <f t="shared" si="53"/>
        <v>2.7530128005465098E-2</v>
      </c>
      <c r="I1000" s="4"/>
    </row>
    <row r="1001" spans="1:9" x14ac:dyDescent="0.45">
      <c r="A1001" s="12">
        <v>1398</v>
      </c>
      <c r="B1001" s="12" t="s">
        <v>23</v>
      </c>
      <c r="C1001" s="71">
        <f t="shared" si="54"/>
        <v>43647</v>
      </c>
      <c r="D1001" s="10">
        <v>43647</v>
      </c>
      <c r="E1001" s="8">
        <v>0.80269999999999997</v>
      </c>
      <c r="F1001" s="20">
        <f t="shared" si="52"/>
        <v>3.1478431372549021E-2</v>
      </c>
      <c r="G1001" s="8">
        <v>1.3073999999999999</v>
      </c>
      <c r="H1001" s="21">
        <f t="shared" si="53"/>
        <v>2.4077123583103124E-2</v>
      </c>
      <c r="I1001" s="4"/>
    </row>
    <row r="1002" spans="1:9" x14ac:dyDescent="0.45">
      <c r="A1002" s="12">
        <v>1398</v>
      </c>
      <c r="B1002" s="12" t="s">
        <v>23</v>
      </c>
      <c r="C1002" s="71">
        <f t="shared" si="54"/>
        <v>43644</v>
      </c>
      <c r="D1002" s="10">
        <v>43644</v>
      </c>
      <c r="E1002" s="11">
        <v>0.79669999999999996</v>
      </c>
      <c r="F1002" s="20">
        <f t="shared" si="52"/>
        <v>3.1243137254901958E-2</v>
      </c>
      <c r="G1002" s="8">
        <v>1.3082</v>
      </c>
      <c r="H1002" s="21">
        <f t="shared" si="53"/>
        <v>2.3882538797509522E-2</v>
      </c>
      <c r="I1002" s="4"/>
    </row>
    <row r="1003" spans="1:9" x14ac:dyDescent="0.45">
      <c r="A1003" s="12">
        <v>1398</v>
      </c>
      <c r="B1003" s="12" t="s">
        <v>23</v>
      </c>
      <c r="C1003" s="71">
        <f t="shared" si="54"/>
        <v>43643</v>
      </c>
      <c r="D1003" s="10">
        <v>43643</v>
      </c>
      <c r="E1003" s="11">
        <v>1.044</v>
      </c>
      <c r="F1003" s="20">
        <f t="shared" si="52"/>
        <v>4.0941176470588238E-2</v>
      </c>
      <c r="G1003" s="8">
        <v>1.3127</v>
      </c>
      <c r="H1003" s="21">
        <f t="shared" si="53"/>
        <v>3.1188524773815982E-2</v>
      </c>
      <c r="I1003" s="4"/>
    </row>
    <row r="1004" spans="1:9" x14ac:dyDescent="0.45">
      <c r="A1004" s="12">
        <v>1398</v>
      </c>
      <c r="B1004" s="12" t="s">
        <v>23</v>
      </c>
      <c r="C1004" s="71">
        <f t="shared" si="54"/>
        <v>43642</v>
      </c>
      <c r="D1004" s="10">
        <v>43642</v>
      </c>
      <c r="E1004" s="11">
        <v>0.90780000000000005</v>
      </c>
      <c r="F1004" s="20">
        <f t="shared" si="52"/>
        <v>3.56E-2</v>
      </c>
      <c r="G1004" s="8">
        <v>1.3093999999999999</v>
      </c>
      <c r="H1004" s="21">
        <f t="shared" si="53"/>
        <v>2.718802504964106E-2</v>
      </c>
      <c r="I1004" s="4"/>
    </row>
    <row r="1005" spans="1:9" x14ac:dyDescent="0.45">
      <c r="A1005" s="12">
        <v>1398</v>
      </c>
      <c r="B1005" s="12" t="s">
        <v>23</v>
      </c>
      <c r="C1005" s="71">
        <f t="shared" si="54"/>
        <v>43641</v>
      </c>
      <c r="D1005" s="10">
        <v>43641</v>
      </c>
      <c r="E1005" s="11">
        <v>0.86280000000000001</v>
      </c>
      <c r="F1005" s="20">
        <f t="shared" si="52"/>
        <v>3.3835294117647061E-2</v>
      </c>
      <c r="G1005" s="8">
        <v>1.3077000000000001</v>
      </c>
      <c r="H1005" s="21">
        <f t="shared" si="53"/>
        <v>2.5873896243516905E-2</v>
      </c>
      <c r="I1005" s="4"/>
    </row>
    <row r="1006" spans="1:9" x14ac:dyDescent="0.45">
      <c r="A1006" s="12">
        <v>1398</v>
      </c>
      <c r="B1006" s="12" t="s">
        <v>23</v>
      </c>
      <c r="C1006" s="71">
        <f t="shared" si="54"/>
        <v>43640</v>
      </c>
      <c r="D1006" s="10">
        <v>43640</v>
      </c>
      <c r="E1006" s="11">
        <v>0.58919999999999995</v>
      </c>
      <c r="F1006" s="20">
        <f t="shared" si="52"/>
        <v>2.3105882352941174E-2</v>
      </c>
      <c r="G1006" s="8">
        <v>1.3051999999999999</v>
      </c>
      <c r="H1006" s="21">
        <f t="shared" si="53"/>
        <v>1.7702943880586252E-2</v>
      </c>
      <c r="I1006" s="4"/>
    </row>
    <row r="1007" spans="1:9" x14ac:dyDescent="0.45">
      <c r="A1007" s="12">
        <v>1398</v>
      </c>
      <c r="B1007" s="12" t="s">
        <v>12</v>
      </c>
      <c r="C1007" s="71">
        <f t="shared" si="54"/>
        <v>43637</v>
      </c>
      <c r="D1007" s="10">
        <v>43637</v>
      </c>
      <c r="E1007" s="11">
        <v>0.49630000000000002</v>
      </c>
      <c r="F1007" s="20">
        <f t="shared" ref="F1007:F1070" si="55">E1007/25.5</f>
        <v>1.9462745098039216E-2</v>
      </c>
      <c r="G1007" s="8">
        <v>1.3055000000000001</v>
      </c>
      <c r="H1007" s="21">
        <f t="shared" ref="H1007:H1070" si="56">F1007/G1007</f>
        <v>1.4908268937601849E-2</v>
      </c>
      <c r="I1007" s="4"/>
    </row>
    <row r="1008" spans="1:9" x14ac:dyDescent="0.45">
      <c r="A1008" s="12">
        <v>1398</v>
      </c>
      <c r="B1008" s="12" t="s">
        <v>12</v>
      </c>
      <c r="C1008" s="71">
        <f t="shared" si="54"/>
        <v>43636</v>
      </c>
      <c r="D1008" s="10">
        <v>43636</v>
      </c>
      <c r="E1008" s="11">
        <v>0.47070000000000001</v>
      </c>
      <c r="F1008" s="20">
        <f t="shared" si="55"/>
        <v>1.8458823529411764E-2</v>
      </c>
      <c r="G1008" s="8">
        <v>1.3106</v>
      </c>
      <c r="H1008" s="21">
        <f t="shared" si="56"/>
        <v>1.4084254180842182E-2</v>
      </c>
      <c r="I1008" s="4"/>
    </row>
    <row r="1009" spans="1:9" x14ac:dyDescent="0.45">
      <c r="A1009" s="12">
        <v>1398</v>
      </c>
      <c r="B1009" s="12" t="s">
        <v>12</v>
      </c>
      <c r="C1009" s="71">
        <f t="shared" si="54"/>
        <v>43635</v>
      </c>
      <c r="D1009" s="10">
        <v>43635</v>
      </c>
      <c r="E1009" s="11">
        <v>0.56330000000000002</v>
      </c>
      <c r="F1009" s="20">
        <f t="shared" si="55"/>
        <v>2.2090196078431372E-2</v>
      </c>
      <c r="G1009" s="8">
        <v>1.3134999999999999</v>
      </c>
      <c r="H1009" s="21">
        <f t="shared" si="56"/>
        <v>1.6817812012509609E-2</v>
      </c>
      <c r="I1009" s="4"/>
    </row>
    <row r="1010" spans="1:9" x14ac:dyDescent="0.45">
      <c r="A1010" s="12">
        <v>1398</v>
      </c>
      <c r="B1010" s="12" t="s">
        <v>12</v>
      </c>
      <c r="C1010" s="71">
        <f t="shared" si="54"/>
        <v>43634</v>
      </c>
      <c r="D1010" s="10">
        <v>43634</v>
      </c>
      <c r="E1010" s="11">
        <v>0.63959999999999995</v>
      </c>
      <c r="F1010" s="20">
        <f t="shared" si="55"/>
        <v>2.5082352941176469E-2</v>
      </c>
      <c r="G1010" s="8">
        <v>1.3091999999999999</v>
      </c>
      <c r="H1010" s="21">
        <f t="shared" si="56"/>
        <v>1.9158534174439711E-2</v>
      </c>
      <c r="I1010" s="4"/>
    </row>
    <row r="1011" spans="1:9" x14ac:dyDescent="0.45">
      <c r="A1011" s="12">
        <v>1398</v>
      </c>
      <c r="B1011" s="12" t="s">
        <v>12</v>
      </c>
      <c r="C1011" s="71">
        <f t="shared" si="54"/>
        <v>43633</v>
      </c>
      <c r="D1011" s="10">
        <v>43633</v>
      </c>
      <c r="E1011" s="11">
        <v>0.65949999999999998</v>
      </c>
      <c r="F1011" s="20">
        <f t="shared" si="55"/>
        <v>2.5862745098039215E-2</v>
      </c>
      <c r="G1011" s="8">
        <v>1.3095000000000001</v>
      </c>
      <c r="H1011" s="21">
        <f t="shared" si="56"/>
        <v>1.975009171289745E-2</v>
      </c>
      <c r="I1011" s="4"/>
    </row>
    <row r="1012" spans="1:9" x14ac:dyDescent="0.45">
      <c r="A1012" s="12">
        <v>1398</v>
      </c>
      <c r="B1012" s="12" t="s">
        <v>12</v>
      </c>
      <c r="C1012" s="71">
        <f t="shared" si="54"/>
        <v>43630</v>
      </c>
      <c r="D1012" s="10">
        <v>43630</v>
      </c>
      <c r="E1012" s="11">
        <v>0.62980000000000003</v>
      </c>
      <c r="F1012" s="20">
        <f t="shared" si="55"/>
        <v>2.4698039215686276E-2</v>
      </c>
      <c r="G1012" s="8">
        <v>1.3127</v>
      </c>
      <c r="H1012" s="21">
        <f t="shared" si="56"/>
        <v>1.8814686688265619E-2</v>
      </c>
      <c r="I1012" s="4"/>
    </row>
    <row r="1013" spans="1:9" x14ac:dyDescent="0.45">
      <c r="A1013" s="12">
        <v>1398</v>
      </c>
      <c r="B1013" s="12" t="s">
        <v>12</v>
      </c>
      <c r="C1013" s="71">
        <f t="shared" si="54"/>
        <v>43629</v>
      </c>
      <c r="D1013" s="10">
        <v>43629</v>
      </c>
      <c r="E1013" s="11">
        <v>0.67820000000000003</v>
      </c>
      <c r="F1013" s="20">
        <f t="shared" si="55"/>
        <v>2.6596078431372551E-2</v>
      </c>
      <c r="G1013" s="8">
        <v>1.3169</v>
      </c>
      <c r="H1013" s="21">
        <f t="shared" si="56"/>
        <v>2.0195974205613601E-2</v>
      </c>
      <c r="I1013" s="4"/>
    </row>
    <row r="1014" spans="1:9" x14ac:dyDescent="0.45">
      <c r="A1014" s="12">
        <v>1398</v>
      </c>
      <c r="B1014" s="12" t="s">
        <v>12</v>
      </c>
      <c r="C1014" s="71">
        <f t="shared" si="54"/>
        <v>43628</v>
      </c>
      <c r="D1014" s="10">
        <v>43628</v>
      </c>
      <c r="E1014" s="11">
        <v>0.77800000000000002</v>
      </c>
      <c r="F1014" s="20">
        <f t="shared" si="55"/>
        <v>3.0509803921568629E-2</v>
      </c>
      <c r="G1014" s="8">
        <v>1.3179000000000001</v>
      </c>
      <c r="H1014" s="21">
        <f t="shared" si="56"/>
        <v>2.315031787052783E-2</v>
      </c>
      <c r="I1014" s="4"/>
    </row>
    <row r="1015" spans="1:9" x14ac:dyDescent="0.45">
      <c r="A1015" s="12">
        <v>1398</v>
      </c>
      <c r="B1015" s="12" t="s">
        <v>12</v>
      </c>
      <c r="C1015" s="71">
        <f t="shared" si="54"/>
        <v>43627</v>
      </c>
      <c r="D1015" s="10">
        <v>43627</v>
      </c>
      <c r="E1015" s="11">
        <v>0.81369999999999998</v>
      </c>
      <c r="F1015" s="20">
        <f t="shared" si="55"/>
        <v>3.1909803921568627E-2</v>
      </c>
      <c r="G1015" s="8">
        <v>1.3223</v>
      </c>
      <c r="H1015" s="21">
        <f t="shared" si="56"/>
        <v>2.4132045618670973E-2</v>
      </c>
      <c r="I1015" s="4"/>
    </row>
    <row r="1016" spans="1:9" x14ac:dyDescent="0.45">
      <c r="A1016" s="12">
        <v>1398</v>
      </c>
      <c r="B1016" s="12" t="s">
        <v>12</v>
      </c>
      <c r="C1016" s="71">
        <f t="shared" si="54"/>
        <v>43626</v>
      </c>
      <c r="D1016" s="10">
        <v>43626</v>
      </c>
      <c r="E1016" s="11">
        <v>0.77370000000000005</v>
      </c>
      <c r="F1016" s="20">
        <f t="shared" si="55"/>
        <v>3.0341176470588236E-2</v>
      </c>
      <c r="G1016" s="8">
        <v>1.3190999999999999</v>
      </c>
      <c r="H1016" s="21">
        <f t="shared" si="56"/>
        <v>2.3001422538540095E-2</v>
      </c>
      <c r="I1016" s="4"/>
    </row>
    <row r="1017" spans="1:9" x14ac:dyDescent="0.45">
      <c r="A1017" s="12">
        <v>1398</v>
      </c>
      <c r="B1017" s="12" t="s">
        <v>12</v>
      </c>
      <c r="C1017" s="71">
        <f t="shared" si="54"/>
        <v>43623</v>
      </c>
      <c r="D1017" s="10">
        <v>43623</v>
      </c>
      <c r="E1017" s="11">
        <v>0.84489999999999998</v>
      </c>
      <c r="F1017" s="20">
        <f t="shared" si="55"/>
        <v>3.3133333333333334E-2</v>
      </c>
      <c r="G1017" s="8">
        <v>1.3280000000000001</v>
      </c>
      <c r="H1017" s="21">
        <f t="shared" si="56"/>
        <v>2.4949799196787147E-2</v>
      </c>
      <c r="I1017" s="4"/>
    </row>
    <row r="1018" spans="1:9" x14ac:dyDescent="0.45">
      <c r="A1018" s="12">
        <v>1398</v>
      </c>
      <c r="B1018" s="12" t="s">
        <v>12</v>
      </c>
      <c r="C1018" s="71">
        <f t="shared" si="54"/>
        <v>43622</v>
      </c>
      <c r="D1018" s="10">
        <v>43622</v>
      </c>
      <c r="E1018" s="11">
        <v>0.81810000000000005</v>
      </c>
      <c r="F1018" s="20">
        <f t="shared" si="55"/>
        <v>3.2082352941176472E-2</v>
      </c>
      <c r="G1018" s="8">
        <v>1.3376999999999999</v>
      </c>
      <c r="H1018" s="21">
        <f t="shared" si="56"/>
        <v>2.3983219661490973E-2</v>
      </c>
      <c r="I1018" s="4"/>
    </row>
    <row r="1019" spans="1:9" x14ac:dyDescent="0.45">
      <c r="A1019" s="12">
        <v>1398</v>
      </c>
      <c r="B1019" s="12" t="s">
        <v>12</v>
      </c>
      <c r="C1019" s="71">
        <f t="shared" si="54"/>
        <v>43621</v>
      </c>
      <c r="D1019" s="10">
        <v>43621</v>
      </c>
      <c r="E1019" s="11">
        <v>0.85029999999999994</v>
      </c>
      <c r="F1019" s="20">
        <f t="shared" si="55"/>
        <v>3.3345098039215683E-2</v>
      </c>
      <c r="G1019" s="8">
        <v>1.3412999999999999</v>
      </c>
      <c r="H1019" s="21">
        <f t="shared" si="56"/>
        <v>2.4860283336476316E-2</v>
      </c>
      <c r="I1019" s="4"/>
    </row>
    <row r="1020" spans="1:9" x14ac:dyDescent="0.45">
      <c r="A1020" s="12">
        <v>1398</v>
      </c>
      <c r="B1020" s="12" t="s">
        <v>12</v>
      </c>
      <c r="C1020" s="71">
        <f t="shared" si="54"/>
        <v>43620</v>
      </c>
      <c r="D1020" s="10">
        <v>43620</v>
      </c>
      <c r="E1020" s="11">
        <v>0.89190000000000003</v>
      </c>
      <c r="F1020" s="20">
        <f t="shared" si="55"/>
        <v>3.4976470588235296E-2</v>
      </c>
      <c r="G1020" s="8">
        <v>1.3412999999999999</v>
      </c>
      <c r="H1020" s="21">
        <f t="shared" si="56"/>
        <v>2.6076545581328037E-2</v>
      </c>
      <c r="I1020" s="4"/>
    </row>
    <row r="1021" spans="1:9" x14ac:dyDescent="0.45">
      <c r="A1021" s="12">
        <v>1398</v>
      </c>
      <c r="B1021" s="12" t="s">
        <v>12</v>
      </c>
      <c r="C1021" s="71">
        <f t="shared" si="54"/>
        <v>43619</v>
      </c>
      <c r="D1021" s="10">
        <v>43619</v>
      </c>
      <c r="E1021" s="11">
        <v>0.93279999999999996</v>
      </c>
      <c r="F1021" s="20">
        <f t="shared" si="55"/>
        <v>3.6580392156862741E-2</v>
      </c>
      <c r="G1021" s="8">
        <v>1.3326</v>
      </c>
      <c r="H1021" s="21">
        <f t="shared" si="56"/>
        <v>2.7450391833155292E-2</v>
      </c>
      <c r="I1021" s="4"/>
    </row>
    <row r="1022" spans="1:9" x14ac:dyDescent="0.45">
      <c r="A1022" s="12">
        <v>1398</v>
      </c>
      <c r="B1022" s="12" t="s">
        <v>12</v>
      </c>
      <c r="C1022" s="71">
        <f t="shared" si="54"/>
        <v>43616</v>
      </c>
      <c r="D1022" s="10">
        <v>43616</v>
      </c>
      <c r="E1022" s="11">
        <v>0.94930000000000003</v>
      </c>
      <c r="F1022" s="20">
        <f t="shared" si="55"/>
        <v>3.7227450980392159E-2</v>
      </c>
      <c r="G1022" s="8">
        <v>1.3343</v>
      </c>
      <c r="H1022" s="21">
        <f t="shared" si="56"/>
        <v>2.7900360473950503E-2</v>
      </c>
      <c r="I1022" s="4"/>
    </row>
    <row r="1023" spans="1:9" x14ac:dyDescent="0.45">
      <c r="A1023" s="12">
        <v>1398</v>
      </c>
      <c r="B1023" s="12" t="s">
        <v>12</v>
      </c>
      <c r="C1023" s="71">
        <f t="shared" si="54"/>
        <v>43615</v>
      </c>
      <c r="D1023" s="10">
        <v>43615</v>
      </c>
      <c r="E1023" s="11">
        <v>0.9556</v>
      </c>
      <c r="F1023" s="20">
        <f t="shared" si="55"/>
        <v>3.7474509803921571E-2</v>
      </c>
      <c r="G1023" s="8">
        <v>1.3281000000000001</v>
      </c>
      <c r="H1023" s="21">
        <f t="shared" si="56"/>
        <v>2.8216632636037624E-2</v>
      </c>
      <c r="I1023" s="4"/>
    </row>
    <row r="1024" spans="1:9" x14ac:dyDescent="0.45">
      <c r="A1024" s="12">
        <v>1398</v>
      </c>
      <c r="B1024" s="12" t="s">
        <v>12</v>
      </c>
      <c r="C1024" s="71">
        <f t="shared" si="54"/>
        <v>43614</v>
      </c>
      <c r="D1024" s="10">
        <v>43614</v>
      </c>
      <c r="E1024" s="11">
        <v>0.75770000000000004</v>
      </c>
      <c r="F1024" s="20">
        <f t="shared" si="55"/>
        <v>2.9713725490196082E-2</v>
      </c>
      <c r="G1024" s="8">
        <v>1.3267</v>
      </c>
      <c r="H1024" s="21">
        <f t="shared" si="56"/>
        <v>2.2396717788645572E-2</v>
      </c>
      <c r="I1024" s="4"/>
    </row>
    <row r="1025" spans="1:9" x14ac:dyDescent="0.45">
      <c r="A1025" s="12">
        <v>1398</v>
      </c>
      <c r="B1025" s="12" t="s">
        <v>12</v>
      </c>
      <c r="C1025" s="71">
        <f t="shared" si="54"/>
        <v>43613</v>
      </c>
      <c r="D1025" s="10">
        <v>43613</v>
      </c>
      <c r="E1025" s="11">
        <v>0.86729999999999996</v>
      </c>
      <c r="F1025" s="20">
        <f t="shared" si="55"/>
        <v>3.4011764705882352E-2</v>
      </c>
      <c r="G1025" s="8">
        <v>1.3268</v>
      </c>
      <c r="H1025" s="21">
        <f t="shared" si="56"/>
        <v>2.5634432247424142E-2</v>
      </c>
      <c r="I1025" s="4"/>
    </row>
    <row r="1026" spans="1:9" x14ac:dyDescent="0.45">
      <c r="A1026" s="12">
        <v>1398</v>
      </c>
      <c r="B1026" s="12" t="s">
        <v>12</v>
      </c>
      <c r="C1026" s="71">
        <f t="shared" si="54"/>
        <v>43612</v>
      </c>
      <c r="D1026" s="10">
        <v>43612</v>
      </c>
      <c r="E1026" s="11">
        <v>1.1919999999999999</v>
      </c>
      <c r="F1026" s="20">
        <f t="shared" si="55"/>
        <v>4.6745098039215685E-2</v>
      </c>
      <c r="G1026" s="8">
        <v>1.3363</v>
      </c>
      <c r="H1026" s="21">
        <f t="shared" si="56"/>
        <v>3.4980990824826523E-2</v>
      </c>
      <c r="I1026" s="4"/>
    </row>
    <row r="1027" spans="1:9" x14ac:dyDescent="0.45">
      <c r="A1027" s="12">
        <v>1398</v>
      </c>
      <c r="B1027" s="12" t="s">
        <v>12</v>
      </c>
      <c r="C1027" s="71">
        <f t="shared" si="54"/>
        <v>43609</v>
      </c>
      <c r="D1027" s="10">
        <v>43609</v>
      </c>
      <c r="E1027" s="11">
        <v>1.4121999999999999</v>
      </c>
      <c r="F1027" s="20">
        <f t="shared" si="55"/>
        <v>5.5380392156862739E-2</v>
      </c>
      <c r="G1027" s="8">
        <v>1.3414999999999999</v>
      </c>
      <c r="H1027" s="21">
        <f t="shared" si="56"/>
        <v>4.1282439177683747E-2</v>
      </c>
      <c r="I1027" s="4"/>
    </row>
    <row r="1028" spans="1:9" x14ac:dyDescent="0.45">
      <c r="A1028" s="12">
        <v>1398</v>
      </c>
      <c r="B1028" s="12" t="s">
        <v>12</v>
      </c>
      <c r="C1028" s="71">
        <f t="shared" si="54"/>
        <v>43608</v>
      </c>
      <c r="D1028" s="10">
        <v>43608</v>
      </c>
      <c r="E1028" s="11">
        <v>1.5644</v>
      </c>
      <c r="F1028" s="20">
        <f t="shared" si="55"/>
        <v>6.1349019607843135E-2</v>
      </c>
      <c r="G1028" s="8">
        <v>1.3391999999999999</v>
      </c>
      <c r="H1028" s="21">
        <f t="shared" si="56"/>
        <v>4.5810199826645116E-2</v>
      </c>
      <c r="I1028" s="4"/>
    </row>
    <row r="1029" spans="1:9" x14ac:dyDescent="0.45">
      <c r="A1029" s="12">
        <v>1398</v>
      </c>
      <c r="B1029" s="12" t="s">
        <v>12</v>
      </c>
      <c r="C1029" s="71">
        <f t="shared" si="54"/>
        <v>43607</v>
      </c>
      <c r="D1029" s="10">
        <v>43607</v>
      </c>
      <c r="E1029" s="11">
        <v>1.6278999999999999</v>
      </c>
      <c r="F1029" s="20">
        <f t="shared" si="55"/>
        <v>6.38392156862745E-2</v>
      </c>
      <c r="G1029" s="8">
        <v>1.3435999999999999</v>
      </c>
      <c r="H1029" s="21">
        <f t="shared" si="56"/>
        <v>4.7513557372934286E-2</v>
      </c>
      <c r="I1029" s="4"/>
    </row>
    <row r="1030" spans="1:9" x14ac:dyDescent="0.45">
      <c r="A1030" s="12">
        <v>1398</v>
      </c>
      <c r="B1030" s="12" t="s">
        <v>13</v>
      </c>
      <c r="C1030" s="71">
        <f t="shared" si="54"/>
        <v>43606</v>
      </c>
      <c r="D1030" s="10">
        <v>43606</v>
      </c>
      <c r="E1030" s="11">
        <v>1.6391</v>
      </c>
      <c r="F1030" s="20">
        <f t="shared" si="55"/>
        <v>6.4278431372549016E-2</v>
      </c>
      <c r="G1030" s="8">
        <v>1.3513999999999999</v>
      </c>
      <c r="H1030" s="21">
        <f t="shared" si="56"/>
        <v>4.756432689991788E-2</v>
      </c>
      <c r="I1030" s="4"/>
    </row>
    <row r="1031" spans="1:9" x14ac:dyDescent="0.45">
      <c r="A1031" s="12">
        <v>1398</v>
      </c>
      <c r="B1031" s="12" t="s">
        <v>13</v>
      </c>
      <c r="C1031" s="71">
        <f t="shared" si="54"/>
        <v>43605</v>
      </c>
      <c r="D1031" s="10">
        <v>43605</v>
      </c>
      <c r="E1031" s="11">
        <v>1.0859000000000001</v>
      </c>
      <c r="F1031" s="20">
        <f t="shared" si="55"/>
        <v>4.2584313725490201E-2</v>
      </c>
      <c r="G1031" s="8">
        <v>1.35</v>
      </c>
      <c r="H1031" s="21">
        <f t="shared" si="56"/>
        <v>3.15439360929557E-2</v>
      </c>
      <c r="I1031" s="4"/>
    </row>
    <row r="1032" spans="1:9" x14ac:dyDescent="0.45">
      <c r="A1032" s="12">
        <v>1398</v>
      </c>
      <c r="B1032" s="12" t="s">
        <v>13</v>
      </c>
      <c r="C1032" s="71">
        <f t="shared" si="54"/>
        <v>43602</v>
      </c>
      <c r="D1032" s="10">
        <v>43602</v>
      </c>
      <c r="E1032" s="11">
        <v>1.2947</v>
      </c>
      <c r="F1032" s="20">
        <f t="shared" si="55"/>
        <v>5.0772549019607843E-2</v>
      </c>
      <c r="G1032" s="8">
        <v>1.3521000000000001</v>
      </c>
      <c r="H1032" s="21">
        <f t="shared" si="56"/>
        <v>3.7550883085280554E-2</v>
      </c>
      <c r="I1032" s="4"/>
    </row>
    <row r="1033" spans="1:9" x14ac:dyDescent="0.45">
      <c r="A1033" s="12">
        <v>1398</v>
      </c>
      <c r="B1033" s="12" t="s">
        <v>13</v>
      </c>
      <c r="C1033" s="71">
        <f t="shared" si="54"/>
        <v>43601</v>
      </c>
      <c r="D1033" s="10">
        <v>43601</v>
      </c>
      <c r="E1033" s="11">
        <v>1.6679999999999999</v>
      </c>
      <c r="F1033" s="20">
        <f t="shared" si="55"/>
        <v>6.541176470588235E-2</v>
      </c>
      <c r="G1033" s="8">
        <v>1.3492</v>
      </c>
      <c r="H1033" s="21">
        <f t="shared" si="56"/>
        <v>4.8481889049720096E-2</v>
      </c>
      <c r="I1033" s="4"/>
    </row>
    <row r="1034" spans="1:9" x14ac:dyDescent="0.45">
      <c r="A1034" s="12">
        <v>1398</v>
      </c>
      <c r="B1034" s="12" t="s">
        <v>13</v>
      </c>
      <c r="C1034" s="71">
        <f t="shared" si="54"/>
        <v>43600</v>
      </c>
      <c r="D1034" s="10">
        <v>43600</v>
      </c>
      <c r="E1034" s="11">
        <v>1.7436</v>
      </c>
      <c r="F1034" s="20">
        <f t="shared" si="55"/>
        <v>6.8376470588235302E-2</v>
      </c>
      <c r="G1034" s="8">
        <v>1.3443000000000001</v>
      </c>
      <c r="H1034" s="21">
        <f t="shared" si="56"/>
        <v>5.0863996569393215E-2</v>
      </c>
      <c r="I1034" s="4"/>
    </row>
    <row r="1035" spans="1:9" x14ac:dyDescent="0.45">
      <c r="A1035" s="12">
        <v>1398</v>
      </c>
      <c r="B1035" s="12" t="s">
        <v>13</v>
      </c>
      <c r="C1035" s="71">
        <f t="shared" si="54"/>
        <v>43599</v>
      </c>
      <c r="D1035" s="10">
        <v>43599</v>
      </c>
      <c r="E1035" s="11">
        <v>1.7632000000000001</v>
      </c>
      <c r="F1035" s="20">
        <f t="shared" si="55"/>
        <v>6.9145098039215688E-2</v>
      </c>
      <c r="G1035" s="8">
        <v>1.3438000000000001</v>
      </c>
      <c r="H1035" s="21">
        <f t="shared" si="56"/>
        <v>5.1454902544437922E-2</v>
      </c>
      <c r="I1035" s="4"/>
    </row>
    <row r="1036" spans="1:9" x14ac:dyDescent="0.45">
      <c r="A1036" s="12">
        <v>1398</v>
      </c>
      <c r="B1036" s="12" t="s">
        <v>13</v>
      </c>
      <c r="C1036" s="71">
        <f t="shared" si="54"/>
        <v>43598</v>
      </c>
      <c r="D1036" s="10">
        <v>43598</v>
      </c>
      <c r="E1036" s="11">
        <v>1.7218</v>
      </c>
      <c r="F1036" s="20">
        <f t="shared" si="55"/>
        <v>6.7521568627450984E-2</v>
      </c>
      <c r="G1036" s="8">
        <v>1.3473999999999999</v>
      </c>
      <c r="H1036" s="21">
        <f t="shared" si="56"/>
        <v>5.011248970420884E-2</v>
      </c>
      <c r="I1036" s="4"/>
    </row>
    <row r="1037" spans="1:9" x14ac:dyDescent="0.45">
      <c r="A1037" s="12">
        <v>1398</v>
      </c>
      <c r="B1037" s="12" t="s">
        <v>13</v>
      </c>
      <c r="C1037" s="71">
        <f t="shared" si="54"/>
        <v>43595</v>
      </c>
      <c r="D1037" s="10">
        <v>43595</v>
      </c>
      <c r="E1037" s="11">
        <v>1.7552000000000001</v>
      </c>
      <c r="F1037" s="20">
        <f t="shared" si="55"/>
        <v>6.8831372549019609E-2</v>
      </c>
      <c r="G1037" s="8">
        <v>1.3431</v>
      </c>
      <c r="H1037" s="21">
        <f t="shared" si="56"/>
        <v>5.1248136809634137E-2</v>
      </c>
      <c r="I1037" s="4"/>
    </row>
    <row r="1038" spans="1:9" x14ac:dyDescent="0.45">
      <c r="A1038" s="12">
        <v>1398</v>
      </c>
      <c r="B1038" s="12" t="s">
        <v>13</v>
      </c>
      <c r="C1038" s="71">
        <f t="shared" si="54"/>
        <v>43594</v>
      </c>
      <c r="D1038" s="10">
        <v>43594</v>
      </c>
      <c r="E1038" s="11">
        <v>1.7491000000000001</v>
      </c>
      <c r="F1038" s="20">
        <f t="shared" si="55"/>
        <v>6.8592156862745099E-2</v>
      </c>
      <c r="G1038" s="8">
        <v>1.3408</v>
      </c>
      <c r="H1038" s="21">
        <f t="shared" si="56"/>
        <v>5.1157634891665499E-2</v>
      </c>
      <c r="I1038" s="4"/>
    </row>
    <row r="1039" spans="1:9" x14ac:dyDescent="0.45">
      <c r="A1039" s="12">
        <v>1398</v>
      </c>
      <c r="B1039" s="12" t="s">
        <v>13</v>
      </c>
      <c r="C1039" s="71">
        <f t="shared" si="54"/>
        <v>43593</v>
      </c>
      <c r="D1039" s="10">
        <v>43593</v>
      </c>
      <c r="E1039" s="11">
        <v>1.7949999999999999</v>
      </c>
      <c r="F1039" s="20">
        <f t="shared" si="55"/>
        <v>7.0392156862745095E-2</v>
      </c>
      <c r="G1039" s="8">
        <v>1.3428</v>
      </c>
      <c r="H1039" s="21">
        <f t="shared" si="56"/>
        <v>5.2421922000852765E-2</v>
      </c>
      <c r="I1039" s="4"/>
    </row>
    <row r="1040" spans="1:9" x14ac:dyDescent="0.45">
      <c r="A1040" s="12">
        <v>1398</v>
      </c>
      <c r="B1040" s="12" t="s">
        <v>13</v>
      </c>
      <c r="C1040" s="71">
        <f t="shared" si="54"/>
        <v>43592</v>
      </c>
      <c r="D1040" s="10">
        <v>43592</v>
      </c>
      <c r="E1040" s="11">
        <v>1.7930999999999999</v>
      </c>
      <c r="F1040" s="20">
        <f t="shared" si="55"/>
        <v>7.0317647058823526E-2</v>
      </c>
      <c r="G1040" s="8">
        <v>1.3456999999999999</v>
      </c>
      <c r="H1040" s="21">
        <f t="shared" si="56"/>
        <v>5.2253583308927348E-2</v>
      </c>
      <c r="I1040" s="4"/>
    </row>
    <row r="1041" spans="1:9" x14ac:dyDescent="0.45">
      <c r="A1041" s="12">
        <v>1398</v>
      </c>
      <c r="B1041" s="12" t="s">
        <v>13</v>
      </c>
      <c r="C1041" s="71">
        <f t="shared" si="54"/>
        <v>43591</v>
      </c>
      <c r="D1041" s="10">
        <v>43591</v>
      </c>
      <c r="E1041" s="11">
        <v>1.7330000000000001</v>
      </c>
      <c r="F1041" s="20">
        <f t="shared" si="55"/>
        <v>6.79607843137255E-2</v>
      </c>
      <c r="G1041" s="8">
        <v>1.3459000000000001</v>
      </c>
      <c r="H1041" s="21">
        <f t="shared" si="56"/>
        <v>5.0494675914797157E-2</v>
      </c>
      <c r="I1041" s="4"/>
    </row>
    <row r="1042" spans="1:9" x14ac:dyDescent="0.45">
      <c r="A1042" s="12">
        <v>1398</v>
      </c>
      <c r="B1042" s="12" t="s">
        <v>13</v>
      </c>
      <c r="C1042" s="71">
        <f t="shared" si="54"/>
        <v>43588</v>
      </c>
      <c r="D1042" s="10">
        <v>43588</v>
      </c>
      <c r="E1042" s="11">
        <v>1.2799</v>
      </c>
      <c r="F1042" s="20">
        <f t="shared" si="55"/>
        <v>5.0192156862745099E-2</v>
      </c>
      <c r="G1042" s="8">
        <v>1.3438000000000001</v>
      </c>
      <c r="H1042" s="21">
        <f t="shared" si="56"/>
        <v>3.7350912980164533E-2</v>
      </c>
      <c r="I1042" s="4"/>
    </row>
    <row r="1043" spans="1:9" x14ac:dyDescent="0.45">
      <c r="A1043" s="12">
        <v>1398</v>
      </c>
      <c r="B1043" s="12" t="s">
        <v>13</v>
      </c>
      <c r="C1043" s="71">
        <f t="shared" si="54"/>
        <v>43587</v>
      </c>
      <c r="D1043" s="10">
        <v>43587</v>
      </c>
      <c r="E1043" s="11">
        <v>1.3997999999999999</v>
      </c>
      <c r="F1043" s="20">
        <f t="shared" si="55"/>
        <v>5.4894117647058822E-2</v>
      </c>
      <c r="G1043" s="8">
        <v>1.3461000000000001</v>
      </c>
      <c r="H1043" s="21">
        <f t="shared" si="56"/>
        <v>4.0780118599701966E-2</v>
      </c>
      <c r="I1043" s="4"/>
    </row>
    <row r="1044" spans="1:9" x14ac:dyDescent="0.45">
      <c r="A1044" s="12">
        <v>1398</v>
      </c>
      <c r="B1044" s="12" t="s">
        <v>13</v>
      </c>
      <c r="C1044" s="71">
        <f t="shared" si="54"/>
        <v>43586</v>
      </c>
      <c r="D1044" s="10">
        <v>43586</v>
      </c>
      <c r="E1044" s="11">
        <v>1.2575000000000001</v>
      </c>
      <c r="F1044" s="20">
        <f t="shared" si="55"/>
        <v>4.9313725490196081E-2</v>
      </c>
      <c r="G1044" s="8">
        <v>1.3476999999999999</v>
      </c>
      <c r="H1044" s="21">
        <f t="shared" si="56"/>
        <v>3.6591025814495873E-2</v>
      </c>
      <c r="I1044" s="4"/>
    </row>
    <row r="1045" spans="1:9" x14ac:dyDescent="0.45">
      <c r="A1045" s="12">
        <v>1398</v>
      </c>
      <c r="B1045" s="12" t="s">
        <v>13</v>
      </c>
      <c r="C1045" s="71">
        <f t="shared" si="54"/>
        <v>43585</v>
      </c>
      <c r="D1045" s="10">
        <v>43585</v>
      </c>
      <c r="E1045" s="11">
        <v>0.95399999999999996</v>
      </c>
      <c r="F1045" s="20">
        <f t="shared" si="55"/>
        <v>3.7411764705882353E-2</v>
      </c>
      <c r="G1045" s="8">
        <v>1.3412999999999999</v>
      </c>
      <c r="H1045" s="21">
        <f t="shared" si="56"/>
        <v>2.7892167826647548E-2</v>
      </c>
      <c r="I1045" s="4"/>
    </row>
    <row r="1046" spans="1:9" x14ac:dyDescent="0.45">
      <c r="A1046" s="12">
        <v>1398</v>
      </c>
      <c r="B1046" s="12" t="s">
        <v>13</v>
      </c>
      <c r="C1046" s="71">
        <f t="shared" si="54"/>
        <v>43584</v>
      </c>
      <c r="D1046" s="10">
        <v>43584</v>
      </c>
      <c r="E1046" s="11">
        <v>0.90439999999999998</v>
      </c>
      <c r="F1046" s="20">
        <f t="shared" si="55"/>
        <v>3.5466666666666667E-2</v>
      </c>
      <c r="G1046" s="8">
        <v>1.3478000000000001</v>
      </c>
      <c r="H1046" s="21">
        <f t="shared" si="56"/>
        <v>2.6314487807290891E-2</v>
      </c>
      <c r="I1046" s="4"/>
    </row>
    <row r="1047" spans="1:9" x14ac:dyDescent="0.45">
      <c r="A1047" s="12">
        <v>1398</v>
      </c>
      <c r="B1047" s="12" t="s">
        <v>13</v>
      </c>
      <c r="C1047" s="71">
        <f t="shared" si="54"/>
        <v>43581</v>
      </c>
      <c r="D1047" s="10">
        <v>43581</v>
      </c>
      <c r="E1047" s="11">
        <v>0.93410000000000004</v>
      </c>
      <c r="F1047" s="20">
        <f t="shared" si="55"/>
        <v>3.663137254901961E-2</v>
      </c>
      <c r="G1047" s="8">
        <v>1.3479000000000001</v>
      </c>
      <c r="H1047" s="21">
        <f t="shared" si="56"/>
        <v>2.7176624785977897E-2</v>
      </c>
      <c r="I1047" s="4"/>
    </row>
    <row r="1048" spans="1:9" x14ac:dyDescent="0.45">
      <c r="A1048" s="12">
        <v>1398</v>
      </c>
      <c r="B1048" s="12" t="s">
        <v>13</v>
      </c>
      <c r="C1048" s="71">
        <f t="shared" ref="C1048:C1111" si="57">D1048</f>
        <v>43580</v>
      </c>
      <c r="D1048" s="10">
        <v>43580</v>
      </c>
      <c r="E1048" s="11">
        <v>0.89280000000000004</v>
      </c>
      <c r="F1048" s="20">
        <f t="shared" si="55"/>
        <v>3.5011764705882353E-2</v>
      </c>
      <c r="G1048" s="8">
        <v>1.3473999999999999</v>
      </c>
      <c r="H1048" s="21">
        <f t="shared" si="56"/>
        <v>2.598468510158999E-2</v>
      </c>
      <c r="I1048" s="4"/>
    </row>
    <row r="1049" spans="1:9" x14ac:dyDescent="0.45">
      <c r="A1049" s="12">
        <v>1398</v>
      </c>
      <c r="B1049" s="12" t="s">
        <v>13</v>
      </c>
      <c r="C1049" s="71">
        <f t="shared" si="57"/>
        <v>43579</v>
      </c>
      <c r="D1049" s="10">
        <v>43579</v>
      </c>
      <c r="E1049" s="11">
        <v>0.91679999999999995</v>
      </c>
      <c r="F1049" s="20">
        <f t="shared" si="55"/>
        <v>3.5952941176470583E-2</v>
      </c>
      <c r="G1049" s="8">
        <v>1.3448</v>
      </c>
      <c r="H1049" s="21">
        <f t="shared" si="56"/>
        <v>2.6734786716590263E-2</v>
      </c>
      <c r="I1049" s="4"/>
    </row>
    <row r="1050" spans="1:9" x14ac:dyDescent="0.45">
      <c r="A1050" s="12">
        <v>1398</v>
      </c>
      <c r="B1050" s="12" t="s">
        <v>13</v>
      </c>
      <c r="C1050" s="71">
        <f t="shared" si="57"/>
        <v>43578</v>
      </c>
      <c r="D1050" s="10">
        <v>43578</v>
      </c>
      <c r="E1050" s="11">
        <v>0.85350000000000004</v>
      </c>
      <c r="F1050" s="20">
        <f t="shared" si="55"/>
        <v>3.347058823529412E-2</v>
      </c>
      <c r="G1050" s="8">
        <v>1.3420000000000001</v>
      </c>
      <c r="H1050" s="21">
        <f t="shared" si="56"/>
        <v>2.4940825808713946E-2</v>
      </c>
      <c r="I1050" s="4"/>
    </row>
    <row r="1051" spans="1:9" x14ac:dyDescent="0.45">
      <c r="A1051" s="12">
        <v>1398</v>
      </c>
      <c r="B1051" s="12" t="s">
        <v>13</v>
      </c>
      <c r="C1051" s="71">
        <f t="shared" si="57"/>
        <v>43577</v>
      </c>
      <c r="D1051" s="10">
        <v>43577</v>
      </c>
      <c r="E1051" s="11">
        <v>0.97850000000000004</v>
      </c>
      <c r="F1051" s="20">
        <f t="shared" si="55"/>
        <v>3.8372549019607842E-2</v>
      </c>
      <c r="G1051" s="8">
        <v>1.3474999999999999</v>
      </c>
      <c r="H1051" s="21">
        <f t="shared" si="56"/>
        <v>2.8476845283567972E-2</v>
      </c>
      <c r="I1051" s="4"/>
    </row>
    <row r="1052" spans="1:9" x14ac:dyDescent="0.45">
      <c r="A1052" s="12">
        <v>1398</v>
      </c>
      <c r="B1052" s="12" t="s">
        <v>14</v>
      </c>
      <c r="C1052" s="71">
        <f t="shared" si="57"/>
        <v>43574</v>
      </c>
      <c r="D1052" s="10">
        <v>43574</v>
      </c>
      <c r="E1052" s="11">
        <v>1.0389999999999999</v>
      </c>
      <c r="F1052" s="20">
        <f t="shared" si="55"/>
        <v>4.0745098039215687E-2</v>
      </c>
      <c r="G1052" s="8">
        <v>1.3443000000000001</v>
      </c>
      <c r="H1052" s="21">
        <f t="shared" si="56"/>
        <v>3.0309527664372303E-2</v>
      </c>
      <c r="I1052" s="4"/>
    </row>
    <row r="1053" spans="1:9" x14ac:dyDescent="0.45">
      <c r="A1053" s="12">
        <v>1398</v>
      </c>
      <c r="B1053" s="12" t="s">
        <v>14</v>
      </c>
      <c r="C1053" s="71">
        <f t="shared" si="57"/>
        <v>43573</v>
      </c>
      <c r="D1053" s="10">
        <v>43573</v>
      </c>
      <c r="E1053" s="11">
        <v>1.0948</v>
      </c>
      <c r="F1053" s="20">
        <f t="shared" si="55"/>
        <v>4.293333333333333E-2</v>
      </c>
      <c r="G1053" s="8">
        <v>1.3389</v>
      </c>
      <c r="H1053" s="21">
        <f t="shared" si="56"/>
        <v>3.2066123932581472E-2</v>
      </c>
      <c r="I1053" s="4"/>
    </row>
    <row r="1054" spans="1:9" x14ac:dyDescent="0.45">
      <c r="A1054" s="12">
        <v>1398</v>
      </c>
      <c r="B1054" s="12" t="s">
        <v>14</v>
      </c>
      <c r="C1054" s="71">
        <f t="shared" si="57"/>
        <v>43572</v>
      </c>
      <c r="D1054" s="10">
        <v>43572</v>
      </c>
      <c r="E1054" s="11">
        <v>1.3926000000000001</v>
      </c>
      <c r="F1054" s="20">
        <f t="shared" si="55"/>
        <v>5.4611764705882353E-2</v>
      </c>
      <c r="G1054" s="8">
        <v>1.3458000000000001</v>
      </c>
      <c r="H1054" s="21">
        <f t="shared" si="56"/>
        <v>4.0579406082540015E-2</v>
      </c>
      <c r="I1054" s="4"/>
    </row>
    <row r="1055" spans="1:9" x14ac:dyDescent="0.45">
      <c r="A1055" s="12">
        <v>1398</v>
      </c>
      <c r="B1055" s="12" t="s">
        <v>14</v>
      </c>
      <c r="C1055" s="71">
        <f t="shared" si="57"/>
        <v>43571</v>
      </c>
      <c r="D1055" s="10">
        <v>43571</v>
      </c>
      <c r="E1055" s="11">
        <v>1.5062</v>
      </c>
      <c r="F1055" s="20">
        <f t="shared" si="55"/>
        <v>5.9066666666666663E-2</v>
      </c>
      <c r="G1055" s="8">
        <v>1.3454999999999999</v>
      </c>
      <c r="H1055" s="21">
        <f t="shared" si="56"/>
        <v>4.3899417812461289E-2</v>
      </c>
      <c r="I1055" s="4"/>
    </row>
    <row r="1056" spans="1:9" x14ac:dyDescent="0.45">
      <c r="A1056" s="12">
        <v>1398</v>
      </c>
      <c r="B1056" s="12" t="s">
        <v>14</v>
      </c>
      <c r="C1056" s="71">
        <f t="shared" si="57"/>
        <v>43570</v>
      </c>
      <c r="D1056" s="10">
        <v>43570</v>
      </c>
      <c r="E1056" s="11">
        <v>1.4764999999999999</v>
      </c>
      <c r="F1056" s="20">
        <f t="shared" si="55"/>
        <v>5.790196078431372E-2</v>
      </c>
      <c r="G1056" s="8">
        <v>1.3485</v>
      </c>
      <c r="H1056" s="21">
        <f t="shared" si="56"/>
        <v>4.2938050266454371E-2</v>
      </c>
      <c r="I1056" s="4"/>
    </row>
    <row r="1057" spans="1:9" x14ac:dyDescent="0.45">
      <c r="A1057" s="12">
        <v>1398</v>
      </c>
      <c r="B1057" s="12" t="s">
        <v>14</v>
      </c>
      <c r="C1057" s="71">
        <f t="shared" si="57"/>
        <v>43567</v>
      </c>
      <c r="D1057" s="10">
        <v>43567</v>
      </c>
      <c r="E1057" s="11">
        <v>1.4806999999999999</v>
      </c>
      <c r="F1057" s="20">
        <f t="shared" si="55"/>
        <v>5.8066666666666662E-2</v>
      </c>
      <c r="G1057" s="8">
        <v>1.3491</v>
      </c>
      <c r="H1057" s="21">
        <f t="shared" si="56"/>
        <v>4.3041039705482668E-2</v>
      </c>
      <c r="I1057" s="4"/>
    </row>
    <row r="1058" spans="1:9" x14ac:dyDescent="0.45">
      <c r="A1058" s="12">
        <v>1398</v>
      </c>
      <c r="B1058" s="12" t="s">
        <v>14</v>
      </c>
      <c r="C1058" s="71">
        <f t="shared" si="57"/>
        <v>43566</v>
      </c>
      <c r="D1058" s="10">
        <v>43566</v>
      </c>
      <c r="E1058" s="11">
        <v>1.2810999999999999</v>
      </c>
      <c r="F1058" s="20">
        <f t="shared" si="55"/>
        <v>5.0239215686274506E-2</v>
      </c>
      <c r="G1058" s="8">
        <v>1.3424</v>
      </c>
      <c r="H1058" s="21">
        <f t="shared" si="56"/>
        <v>3.7424922293112714E-2</v>
      </c>
      <c r="I1058" s="4"/>
    </row>
    <row r="1059" spans="1:9" x14ac:dyDescent="0.45">
      <c r="A1059" s="12">
        <v>1398</v>
      </c>
      <c r="B1059" s="12" t="s">
        <v>14</v>
      </c>
      <c r="C1059" s="71">
        <f t="shared" si="57"/>
        <v>43565</v>
      </c>
      <c r="D1059" s="10">
        <v>43565</v>
      </c>
      <c r="E1059" s="11">
        <v>1.1418999999999999</v>
      </c>
      <c r="F1059" s="20">
        <f t="shared" si="55"/>
        <v>4.478039215686274E-2</v>
      </c>
      <c r="G1059" s="8">
        <v>1.3344</v>
      </c>
      <c r="H1059" s="21">
        <f t="shared" si="56"/>
        <v>3.3558447359759248E-2</v>
      </c>
      <c r="I1059" s="4"/>
    </row>
    <row r="1060" spans="1:9" x14ac:dyDescent="0.45">
      <c r="A1060" s="12">
        <v>1398</v>
      </c>
      <c r="B1060" s="12" t="s">
        <v>14</v>
      </c>
      <c r="C1060" s="71">
        <f t="shared" si="57"/>
        <v>43564</v>
      </c>
      <c r="D1060" s="10">
        <v>43564</v>
      </c>
      <c r="E1060" s="11">
        <v>1.0388999999999999</v>
      </c>
      <c r="F1060" s="20">
        <f t="shared" si="55"/>
        <v>4.0741176470588232E-2</v>
      </c>
      <c r="G1060" s="8">
        <v>1.3391999999999999</v>
      </c>
      <c r="H1060" s="21">
        <f t="shared" si="56"/>
        <v>3.0422025441000772E-2</v>
      </c>
      <c r="I1060" s="4"/>
    </row>
    <row r="1061" spans="1:9" x14ac:dyDescent="0.45">
      <c r="A1061" s="12">
        <v>1398</v>
      </c>
      <c r="B1061" s="12" t="s">
        <v>14</v>
      </c>
      <c r="C1061" s="71">
        <f t="shared" si="57"/>
        <v>43563</v>
      </c>
      <c r="D1061" s="10">
        <v>43563</v>
      </c>
      <c r="E1061" s="11">
        <v>0.98899999999999999</v>
      </c>
      <c r="F1061" s="20">
        <f t="shared" si="55"/>
        <v>3.8784313725490197E-2</v>
      </c>
      <c r="G1061" s="8">
        <v>1.3375999999999999</v>
      </c>
      <c r="H1061" s="21">
        <f t="shared" si="56"/>
        <v>2.8995449854582984E-2</v>
      </c>
      <c r="I1061" s="4"/>
    </row>
    <row r="1062" spans="1:9" x14ac:dyDescent="0.45">
      <c r="A1062" s="12">
        <v>1398</v>
      </c>
      <c r="B1062" s="12" t="s">
        <v>14</v>
      </c>
      <c r="C1062" s="71">
        <f t="shared" si="57"/>
        <v>43560</v>
      </c>
      <c r="D1062" s="10">
        <v>43560</v>
      </c>
      <c r="E1062" s="11">
        <v>0.91469999999999996</v>
      </c>
      <c r="F1062" s="20">
        <f t="shared" si="55"/>
        <v>3.5870588235294119E-2</v>
      </c>
      <c r="G1062" s="8">
        <v>1.3341000000000001</v>
      </c>
      <c r="H1062" s="21">
        <f t="shared" si="56"/>
        <v>2.6887480874967482E-2</v>
      </c>
      <c r="I1062" s="4"/>
    </row>
    <row r="1063" spans="1:9" x14ac:dyDescent="0.45">
      <c r="A1063" s="12">
        <v>1398</v>
      </c>
      <c r="B1063" s="12" t="s">
        <v>14</v>
      </c>
      <c r="C1063" s="71">
        <f t="shared" si="57"/>
        <v>43559</v>
      </c>
      <c r="D1063" s="10">
        <v>43559</v>
      </c>
      <c r="E1063" s="11">
        <v>0.83930000000000005</v>
      </c>
      <c r="F1063" s="20">
        <f t="shared" si="55"/>
        <v>3.2913725490196083E-2</v>
      </c>
      <c r="G1063" s="8">
        <v>1.3351</v>
      </c>
      <c r="H1063" s="21">
        <f t="shared" si="56"/>
        <v>2.4652629383713643E-2</v>
      </c>
      <c r="I1063" s="4"/>
    </row>
    <row r="1064" spans="1:9" x14ac:dyDescent="0.45">
      <c r="A1064" s="12">
        <v>1398</v>
      </c>
      <c r="B1064" s="12" t="s">
        <v>14</v>
      </c>
      <c r="C1064" s="71">
        <f t="shared" si="57"/>
        <v>43558</v>
      </c>
      <c r="D1064" s="10">
        <v>43558</v>
      </c>
      <c r="E1064" s="11">
        <v>1.0045999999999999</v>
      </c>
      <c r="F1064" s="20">
        <f t="shared" si="55"/>
        <v>3.939607843137255E-2</v>
      </c>
      <c r="G1064" s="8">
        <v>1.3364</v>
      </c>
      <c r="H1064" s="21">
        <f t="shared" si="56"/>
        <v>2.9479256533502356E-2</v>
      </c>
      <c r="I1064" s="4"/>
    </row>
    <row r="1065" spans="1:9" x14ac:dyDescent="0.45">
      <c r="A1065" s="12">
        <v>1398</v>
      </c>
      <c r="B1065" s="12" t="s">
        <v>14</v>
      </c>
      <c r="C1065" s="71">
        <f t="shared" si="57"/>
        <v>43557</v>
      </c>
      <c r="D1065" s="10">
        <v>43557</v>
      </c>
      <c r="E1065" s="11">
        <v>1.3382000000000001</v>
      </c>
      <c r="F1065" s="20">
        <f t="shared" si="55"/>
        <v>5.2478431372549018E-2</v>
      </c>
      <c r="G1065" s="8">
        <v>1.3322000000000001</v>
      </c>
      <c r="H1065" s="21">
        <f t="shared" si="56"/>
        <v>3.9392306990353565E-2</v>
      </c>
      <c r="I1065" s="4"/>
    </row>
    <row r="1066" spans="1:9" x14ac:dyDescent="0.45">
      <c r="A1066" s="12">
        <v>1398</v>
      </c>
      <c r="B1066" s="12" t="s">
        <v>14</v>
      </c>
      <c r="C1066" s="71">
        <f t="shared" si="57"/>
        <v>43556</v>
      </c>
      <c r="D1066" s="10">
        <v>43556</v>
      </c>
      <c r="E1066" s="11">
        <v>1.397</v>
      </c>
      <c r="F1066" s="20">
        <f t="shared" si="55"/>
        <v>5.4784313725490197E-2</v>
      </c>
      <c r="G1066" s="8">
        <v>1.3386</v>
      </c>
      <c r="H1066" s="21">
        <f t="shared" si="56"/>
        <v>4.0926575321597339E-2</v>
      </c>
      <c r="I1066" s="4"/>
    </row>
    <row r="1067" spans="1:9" x14ac:dyDescent="0.45">
      <c r="A1067" s="12">
        <v>1398</v>
      </c>
      <c r="B1067" s="12" t="s">
        <v>14</v>
      </c>
      <c r="C1067" s="71">
        <f t="shared" si="57"/>
        <v>43553</v>
      </c>
      <c r="D1067" s="10">
        <v>43553</v>
      </c>
      <c r="E1067" s="11">
        <v>1.7937000000000001</v>
      </c>
      <c r="F1067" s="20">
        <f t="shared" si="55"/>
        <v>7.034117647058824E-2</v>
      </c>
      <c r="G1067" s="8">
        <v>1.3322000000000001</v>
      </c>
      <c r="H1067" s="21">
        <f t="shared" si="56"/>
        <v>5.2800763001492446E-2</v>
      </c>
      <c r="I1067" s="4"/>
    </row>
    <row r="1068" spans="1:9" x14ac:dyDescent="0.45">
      <c r="A1068" s="12">
        <v>1398</v>
      </c>
      <c r="B1068" s="12" t="s">
        <v>14</v>
      </c>
      <c r="C1068" s="71">
        <f t="shared" si="57"/>
        <v>43552</v>
      </c>
      <c r="D1068" s="10">
        <v>43552</v>
      </c>
      <c r="E1068" s="11">
        <v>1.9</v>
      </c>
      <c r="F1068" s="20">
        <f t="shared" si="55"/>
        <v>7.4509803921568626E-2</v>
      </c>
      <c r="G1068" s="8">
        <v>1.333</v>
      </c>
      <c r="H1068" s="21">
        <f t="shared" si="56"/>
        <v>5.5896327022932207E-2</v>
      </c>
      <c r="I1068" s="4"/>
    </row>
    <row r="1069" spans="1:9" x14ac:dyDescent="0.45">
      <c r="A1069" s="12">
        <v>1398</v>
      </c>
      <c r="B1069" s="12" t="s">
        <v>14</v>
      </c>
      <c r="C1069" s="71">
        <f t="shared" si="57"/>
        <v>43551</v>
      </c>
      <c r="D1069" s="10">
        <v>43551</v>
      </c>
      <c r="E1069" s="11">
        <v>1.8919999999999999</v>
      </c>
      <c r="F1069" s="20">
        <f t="shared" si="55"/>
        <v>7.4196078431372547E-2</v>
      </c>
      <c r="G1069" s="8">
        <v>1.3314999999999999</v>
      </c>
      <c r="H1069" s="21">
        <f t="shared" si="56"/>
        <v>5.5723678881992152E-2</v>
      </c>
      <c r="I1069" s="4"/>
    </row>
    <row r="1070" spans="1:9" x14ac:dyDescent="0.45">
      <c r="A1070" s="12">
        <v>1398</v>
      </c>
      <c r="B1070" s="12" t="s">
        <v>14</v>
      </c>
      <c r="C1070" s="71">
        <f t="shared" si="57"/>
        <v>43550</v>
      </c>
      <c r="D1070" s="10">
        <v>43550</v>
      </c>
      <c r="E1070" s="11">
        <v>1.9149</v>
      </c>
      <c r="F1070" s="20">
        <f t="shared" si="55"/>
        <v>7.5094117647058825E-2</v>
      </c>
      <c r="G1070" s="8">
        <v>1.3384</v>
      </c>
      <c r="H1070" s="21">
        <f t="shared" si="56"/>
        <v>5.6107380190569954E-2</v>
      </c>
      <c r="I1070" s="4"/>
    </row>
    <row r="1071" spans="1:9" x14ac:dyDescent="0.45">
      <c r="A1071" s="12">
        <v>1398</v>
      </c>
      <c r="B1071" s="12" t="s">
        <v>14</v>
      </c>
      <c r="C1071" s="71">
        <f t="shared" si="57"/>
        <v>43549</v>
      </c>
      <c r="D1071" s="10">
        <v>43549</v>
      </c>
      <c r="E1071" s="11">
        <v>1.9659</v>
      </c>
      <c r="F1071" s="20">
        <f t="shared" ref="F1071:F1134" si="58">E1071/25.5</f>
        <v>7.7094117647058827E-2</v>
      </c>
      <c r="G1071" s="8">
        <v>1.3360000000000001</v>
      </c>
      <c r="H1071" s="21">
        <f t="shared" ref="H1071:H1134" si="59">F1071/G1071</f>
        <v>5.7705177879535045E-2</v>
      </c>
      <c r="I1071" s="4"/>
    </row>
    <row r="1072" spans="1:9" x14ac:dyDescent="0.45">
      <c r="A1072" s="12">
        <v>1398</v>
      </c>
      <c r="B1072" s="12" t="s">
        <v>14</v>
      </c>
      <c r="C1072" s="71">
        <f t="shared" si="57"/>
        <v>43546</v>
      </c>
      <c r="D1072" s="10">
        <v>43546</v>
      </c>
      <c r="E1072" s="11">
        <v>2.0173000000000001</v>
      </c>
      <c r="F1072" s="20">
        <f t="shared" si="58"/>
        <v>7.9109803921568633E-2</v>
      </c>
      <c r="G1072" s="8">
        <v>1.3345</v>
      </c>
      <c r="H1072" s="21">
        <f t="shared" si="59"/>
        <v>5.9280482518972374E-2</v>
      </c>
      <c r="I1072" s="4"/>
    </row>
    <row r="1073" spans="1:9" x14ac:dyDescent="0.45">
      <c r="A1073" s="12">
        <v>1398</v>
      </c>
      <c r="B1073" s="12" t="s">
        <v>14</v>
      </c>
      <c r="C1073" s="71">
        <f t="shared" si="57"/>
        <v>43545</v>
      </c>
      <c r="D1073" s="10">
        <v>43545</v>
      </c>
      <c r="E1073" s="11">
        <v>1.9573</v>
      </c>
      <c r="F1073" s="20">
        <f t="shared" si="58"/>
        <v>7.6756862745098034E-2</v>
      </c>
      <c r="G1073" s="8">
        <v>1.3337000000000001</v>
      </c>
      <c r="H1073" s="21">
        <f t="shared" si="59"/>
        <v>5.7551820308238757E-2</v>
      </c>
      <c r="I1073" s="4"/>
    </row>
    <row r="1074" spans="1:9" x14ac:dyDescent="0.45">
      <c r="A1074" s="12">
        <v>1397</v>
      </c>
      <c r="B1074" s="12" t="s">
        <v>15</v>
      </c>
      <c r="C1074" s="71">
        <f t="shared" si="57"/>
        <v>43544</v>
      </c>
      <c r="D1074" s="10">
        <v>43544</v>
      </c>
      <c r="E1074" s="11">
        <v>1.863</v>
      </c>
      <c r="F1074" s="20">
        <f t="shared" si="58"/>
        <v>7.3058823529411759E-2</v>
      </c>
      <c r="G1074" s="8">
        <v>1.3308</v>
      </c>
      <c r="H1074" s="21">
        <f t="shared" si="59"/>
        <v>5.4898424653901233E-2</v>
      </c>
      <c r="I1074" s="4"/>
    </row>
    <row r="1075" spans="1:9" x14ac:dyDescent="0.45">
      <c r="A1075" s="12">
        <v>1397</v>
      </c>
      <c r="B1075" s="12" t="s">
        <v>15</v>
      </c>
      <c r="C1075" s="71">
        <f t="shared" si="57"/>
        <v>43543</v>
      </c>
      <c r="D1075" s="10">
        <v>43543</v>
      </c>
      <c r="E1075" s="11">
        <v>2.0465</v>
      </c>
      <c r="F1075" s="20">
        <f t="shared" si="58"/>
        <v>8.0254901960784317E-2</v>
      </c>
      <c r="G1075" s="8">
        <v>1.3346</v>
      </c>
      <c r="H1075" s="21">
        <f t="shared" si="59"/>
        <v>6.0134049123920515E-2</v>
      </c>
      <c r="I1075" s="4"/>
    </row>
    <row r="1076" spans="1:9" x14ac:dyDescent="0.45">
      <c r="A1076" s="12">
        <v>1397</v>
      </c>
      <c r="B1076" s="12" t="s">
        <v>15</v>
      </c>
      <c r="C1076" s="71">
        <f t="shared" si="57"/>
        <v>43542</v>
      </c>
      <c r="D1076" s="10">
        <v>43542</v>
      </c>
      <c r="E1076" s="11">
        <v>2.0377999999999998</v>
      </c>
      <c r="F1076" s="20">
        <f t="shared" si="58"/>
        <v>7.9913725490196069E-2</v>
      </c>
      <c r="G1076" s="8">
        <v>1.3438000000000001</v>
      </c>
      <c r="H1076" s="21">
        <f t="shared" si="59"/>
        <v>5.9468466654409927E-2</v>
      </c>
      <c r="I1076" s="4"/>
    </row>
    <row r="1077" spans="1:9" x14ac:dyDescent="0.45">
      <c r="A1077" s="12">
        <v>1397</v>
      </c>
      <c r="B1077" s="12" t="s">
        <v>15</v>
      </c>
      <c r="C1077" s="71">
        <f t="shared" si="57"/>
        <v>43539</v>
      </c>
      <c r="D1077" s="10">
        <v>43539</v>
      </c>
      <c r="E1077" s="11">
        <v>2.1322999999999999</v>
      </c>
      <c r="F1077" s="20">
        <f t="shared" si="58"/>
        <v>8.3619607843137253E-2</v>
      </c>
      <c r="G1077" s="8">
        <v>1.3411</v>
      </c>
      <c r="H1077" s="21">
        <f t="shared" si="59"/>
        <v>6.2351508346236116E-2</v>
      </c>
      <c r="I1077" s="4"/>
    </row>
    <row r="1078" spans="1:9" x14ac:dyDescent="0.45">
      <c r="A1078" s="12">
        <v>1397</v>
      </c>
      <c r="B1078" s="12" t="s">
        <v>15</v>
      </c>
      <c r="C1078" s="71">
        <f t="shared" si="57"/>
        <v>43538</v>
      </c>
      <c r="D1078" s="10">
        <v>43538</v>
      </c>
      <c r="E1078" s="11">
        <v>2.1907999999999999</v>
      </c>
      <c r="F1078" s="20">
        <f t="shared" si="58"/>
        <v>8.5913725490196075E-2</v>
      </c>
      <c r="G1078" s="8">
        <v>1.3383</v>
      </c>
      <c r="H1078" s="21">
        <f t="shared" si="59"/>
        <v>6.4196163408948723E-2</v>
      </c>
      <c r="I1078" s="4"/>
    </row>
    <row r="1079" spans="1:9" x14ac:dyDescent="0.45">
      <c r="A1079" s="12">
        <v>1397</v>
      </c>
      <c r="B1079" s="12" t="s">
        <v>15</v>
      </c>
      <c r="C1079" s="71">
        <f t="shared" si="57"/>
        <v>43537</v>
      </c>
      <c r="D1079" s="10">
        <v>43537</v>
      </c>
      <c r="E1079" s="11">
        <v>2.1669999999999998</v>
      </c>
      <c r="F1079" s="20">
        <f t="shared" si="58"/>
        <v>8.4980392156862733E-2</v>
      </c>
      <c r="G1079" s="8">
        <v>1.3403</v>
      </c>
      <c r="H1079" s="21">
        <f t="shared" si="59"/>
        <v>6.3404008174933024E-2</v>
      </c>
      <c r="I1079" s="4"/>
    </row>
    <row r="1080" spans="1:9" x14ac:dyDescent="0.45">
      <c r="A1080" s="12">
        <v>1397</v>
      </c>
      <c r="B1080" s="12" t="s">
        <v>15</v>
      </c>
      <c r="C1080" s="71">
        <f t="shared" si="57"/>
        <v>43536</v>
      </c>
      <c r="D1080" s="10">
        <v>43536</v>
      </c>
      <c r="E1080" s="11">
        <v>2.1638000000000002</v>
      </c>
      <c r="F1080" s="20">
        <f t="shared" si="58"/>
        <v>8.4854901960784324E-2</v>
      </c>
      <c r="G1080" s="8">
        <v>1.3429</v>
      </c>
      <c r="H1080" s="21">
        <f t="shared" si="59"/>
        <v>6.3187803977052884E-2</v>
      </c>
      <c r="I1080" s="4"/>
    </row>
    <row r="1081" spans="1:9" x14ac:dyDescent="0.45">
      <c r="A1081" s="12">
        <v>1397</v>
      </c>
      <c r="B1081" s="12" t="s">
        <v>15</v>
      </c>
      <c r="C1081" s="71">
        <f t="shared" si="57"/>
        <v>43535</v>
      </c>
      <c r="D1081" s="10">
        <v>43535</v>
      </c>
      <c r="E1081" s="11">
        <v>2.0979000000000001</v>
      </c>
      <c r="F1081" s="20">
        <f t="shared" si="58"/>
        <v>8.2270588235294123E-2</v>
      </c>
      <c r="G1081" s="8">
        <v>1.3360000000000001</v>
      </c>
      <c r="H1081" s="21">
        <f t="shared" si="59"/>
        <v>6.1579781613244101E-2</v>
      </c>
      <c r="I1081" s="4"/>
    </row>
    <row r="1082" spans="1:9" x14ac:dyDescent="0.45">
      <c r="A1082" s="12">
        <v>1397</v>
      </c>
      <c r="B1082" s="12" t="s">
        <v>15</v>
      </c>
      <c r="C1082" s="71">
        <f t="shared" si="57"/>
        <v>43532</v>
      </c>
      <c r="D1082" s="10">
        <v>43532</v>
      </c>
      <c r="E1082" s="11">
        <v>2.2429000000000001</v>
      </c>
      <c r="F1082" s="20">
        <f t="shared" si="58"/>
        <v>8.7956862745098049E-2</v>
      </c>
      <c r="G1082" s="8">
        <v>1.3305</v>
      </c>
      <c r="H1082" s="21">
        <f t="shared" si="59"/>
        <v>6.6108126828333752E-2</v>
      </c>
      <c r="I1082" s="4"/>
    </row>
    <row r="1083" spans="1:9" x14ac:dyDescent="0.45">
      <c r="A1083" s="12">
        <v>1397</v>
      </c>
      <c r="B1083" s="12" t="s">
        <v>15</v>
      </c>
      <c r="C1083" s="71">
        <f t="shared" si="57"/>
        <v>43531</v>
      </c>
      <c r="D1083" s="10">
        <v>43531</v>
      </c>
      <c r="E1083" s="11">
        <v>2.3618000000000001</v>
      </c>
      <c r="F1083" s="20">
        <f t="shared" si="58"/>
        <v>9.2619607843137261E-2</v>
      </c>
      <c r="G1083" s="8">
        <v>1.3321000000000001</v>
      </c>
      <c r="H1083" s="21">
        <f t="shared" si="59"/>
        <v>6.9529020226062055E-2</v>
      </c>
      <c r="I1083" s="4"/>
    </row>
    <row r="1084" spans="1:9" x14ac:dyDescent="0.45">
      <c r="A1084" s="12">
        <v>1397</v>
      </c>
      <c r="B1084" s="12" t="s">
        <v>15</v>
      </c>
      <c r="C1084" s="71">
        <f t="shared" si="57"/>
        <v>43530</v>
      </c>
      <c r="D1084" s="10">
        <v>43530</v>
      </c>
      <c r="E1084" s="11">
        <v>2.6095000000000002</v>
      </c>
      <c r="F1084" s="20">
        <f t="shared" si="58"/>
        <v>0.10233333333333335</v>
      </c>
      <c r="G1084" s="8">
        <v>1.3334999999999999</v>
      </c>
      <c r="H1084" s="21">
        <f t="shared" si="59"/>
        <v>7.6740407449068876E-2</v>
      </c>
      <c r="I1084" s="4"/>
    </row>
    <row r="1085" spans="1:9" x14ac:dyDescent="0.45">
      <c r="A1085" s="12">
        <v>1397</v>
      </c>
      <c r="B1085" s="12" t="s">
        <v>15</v>
      </c>
      <c r="C1085" s="71">
        <f t="shared" si="57"/>
        <v>43529</v>
      </c>
      <c r="D1085" s="10">
        <v>43529</v>
      </c>
      <c r="E1085" s="11">
        <v>2.4047999999999998</v>
      </c>
      <c r="F1085" s="20">
        <f t="shared" si="58"/>
        <v>9.430588235294117E-2</v>
      </c>
      <c r="G1085" s="8">
        <v>1.3335999999999999</v>
      </c>
      <c r="H1085" s="21">
        <f t="shared" si="59"/>
        <v>7.0715268710963688E-2</v>
      </c>
      <c r="I1085" s="4"/>
    </row>
    <row r="1086" spans="1:9" x14ac:dyDescent="0.45">
      <c r="A1086" s="12">
        <v>1397</v>
      </c>
      <c r="B1086" s="12" t="s">
        <v>15</v>
      </c>
      <c r="C1086" s="71">
        <f t="shared" si="57"/>
        <v>43528</v>
      </c>
      <c r="D1086" s="10">
        <v>43528</v>
      </c>
      <c r="E1086" s="11">
        <v>2.6454</v>
      </c>
      <c r="F1086" s="20">
        <f t="shared" si="58"/>
        <v>0.10374117647058824</v>
      </c>
      <c r="G1086" s="8">
        <v>1.3334999999999999</v>
      </c>
      <c r="H1086" s="21">
        <f t="shared" si="59"/>
        <v>7.7796157833212032E-2</v>
      </c>
      <c r="I1086" s="4"/>
    </row>
    <row r="1087" spans="1:9" x14ac:dyDescent="0.45">
      <c r="A1087" s="12">
        <v>1397</v>
      </c>
      <c r="B1087" s="12" t="s">
        <v>15</v>
      </c>
      <c r="C1087" s="71">
        <f t="shared" si="57"/>
        <v>43525</v>
      </c>
      <c r="D1087" s="10">
        <v>43525</v>
      </c>
      <c r="E1087" s="11">
        <v>3.056</v>
      </c>
      <c r="F1087" s="20">
        <f t="shared" si="58"/>
        <v>0.11984313725490196</v>
      </c>
      <c r="G1087" s="8">
        <v>1.3307</v>
      </c>
      <c r="H1087" s="21">
        <f t="shared" si="59"/>
        <v>9.0060221879388266E-2</v>
      </c>
      <c r="I1087" s="4"/>
    </row>
    <row r="1088" spans="1:9" x14ac:dyDescent="0.45">
      <c r="A1088" s="12">
        <v>1397</v>
      </c>
      <c r="B1088" s="12" t="s">
        <v>15</v>
      </c>
      <c r="C1088" s="71">
        <f t="shared" si="57"/>
        <v>43524</v>
      </c>
      <c r="D1088" s="10">
        <v>43524</v>
      </c>
      <c r="E1088" s="11">
        <v>2.4540999999999999</v>
      </c>
      <c r="F1088" s="20">
        <f t="shared" si="58"/>
        <v>9.6239215686274512E-2</v>
      </c>
      <c r="G1088" s="8">
        <v>1.3353999999999999</v>
      </c>
      <c r="H1088" s="21">
        <f t="shared" si="59"/>
        <v>7.2067706819136226E-2</v>
      </c>
      <c r="I1088" s="4"/>
    </row>
    <row r="1089" spans="1:9" x14ac:dyDescent="0.45">
      <c r="A1089" s="12">
        <v>1397</v>
      </c>
      <c r="B1089" s="12" t="s">
        <v>15</v>
      </c>
      <c r="C1089" s="71">
        <f t="shared" si="57"/>
        <v>43523</v>
      </c>
      <c r="D1089" s="10">
        <v>43523</v>
      </c>
      <c r="E1089" s="11">
        <v>2.4862000000000002</v>
      </c>
      <c r="F1089" s="20">
        <f t="shared" si="58"/>
        <v>9.7498039215686283E-2</v>
      </c>
      <c r="G1089" s="8">
        <v>1.3391</v>
      </c>
      <c r="H1089" s="21">
        <f t="shared" si="59"/>
        <v>7.2808632078027249E-2</v>
      </c>
      <c r="I1089" s="4"/>
    </row>
    <row r="1090" spans="1:9" x14ac:dyDescent="0.45">
      <c r="A1090" s="12">
        <v>1397</v>
      </c>
      <c r="B1090" s="12" t="s">
        <v>15</v>
      </c>
      <c r="C1090" s="71">
        <f t="shared" si="57"/>
        <v>43522</v>
      </c>
      <c r="D1090" s="10">
        <v>43522</v>
      </c>
      <c r="E1090" s="11">
        <v>2.5547</v>
      </c>
      <c r="F1090" s="20">
        <f t="shared" si="58"/>
        <v>0.10018431372549019</v>
      </c>
      <c r="G1090" s="8">
        <v>1.3414999999999999</v>
      </c>
      <c r="H1090" s="21">
        <f t="shared" si="59"/>
        <v>7.4680815300402686E-2</v>
      </c>
      <c r="I1090" s="4"/>
    </row>
    <row r="1091" spans="1:9" x14ac:dyDescent="0.45">
      <c r="A1091" s="12">
        <v>1397</v>
      </c>
      <c r="B1091" s="12" t="s">
        <v>15</v>
      </c>
      <c r="C1091" s="71">
        <f t="shared" si="57"/>
        <v>43521</v>
      </c>
      <c r="D1091" s="10">
        <v>43521</v>
      </c>
      <c r="E1091" s="11">
        <v>2.5365000000000002</v>
      </c>
      <c r="F1091" s="20">
        <f t="shared" si="58"/>
        <v>9.947058823529413E-2</v>
      </c>
      <c r="G1091" s="8">
        <v>1.3454999999999999</v>
      </c>
      <c r="H1091" s="21">
        <f t="shared" si="59"/>
        <v>7.3928345028089287E-2</v>
      </c>
      <c r="I1091" s="4"/>
    </row>
    <row r="1092" spans="1:9" x14ac:dyDescent="0.45">
      <c r="A1092" s="12">
        <v>1397</v>
      </c>
      <c r="B1092" s="12" t="s">
        <v>15</v>
      </c>
      <c r="C1092" s="71">
        <f t="shared" si="57"/>
        <v>43518</v>
      </c>
      <c r="D1092" s="10">
        <v>43518</v>
      </c>
      <c r="E1092" s="11">
        <v>2.2837000000000001</v>
      </c>
      <c r="F1092" s="20">
        <f t="shared" si="58"/>
        <v>8.955686274509804E-2</v>
      </c>
      <c r="G1092" s="8">
        <v>1.3442000000000001</v>
      </c>
      <c r="H1092" s="21">
        <f t="shared" si="59"/>
        <v>6.6624656111514677E-2</v>
      </c>
      <c r="I1092" s="4"/>
    </row>
    <row r="1093" spans="1:9" x14ac:dyDescent="0.45">
      <c r="A1093" s="12">
        <v>1397</v>
      </c>
      <c r="B1093" s="12" t="s">
        <v>15</v>
      </c>
      <c r="C1093" s="71">
        <f t="shared" si="57"/>
        <v>43517</v>
      </c>
      <c r="D1093" s="10">
        <v>43517</v>
      </c>
      <c r="E1093" s="11">
        <v>2.3287</v>
      </c>
      <c r="F1093" s="20">
        <f t="shared" si="58"/>
        <v>9.1321568627450986E-2</v>
      </c>
      <c r="G1093" s="8">
        <v>1.3347</v>
      </c>
      <c r="H1093" s="21">
        <f t="shared" si="59"/>
        <v>6.8421044899566186E-2</v>
      </c>
      <c r="I1093" s="4"/>
    </row>
    <row r="1094" spans="1:9" x14ac:dyDescent="0.45">
      <c r="A1094" s="12">
        <v>1397</v>
      </c>
      <c r="B1094" s="12" t="s">
        <v>15</v>
      </c>
      <c r="C1094" s="71">
        <f t="shared" si="57"/>
        <v>43516</v>
      </c>
      <c r="D1094" s="10">
        <v>43516</v>
      </c>
      <c r="E1094" s="11">
        <v>2.2029000000000001</v>
      </c>
      <c r="F1094" s="20">
        <f t="shared" si="58"/>
        <v>8.6388235294117655E-2</v>
      </c>
      <c r="G1094" s="8">
        <v>1.3304</v>
      </c>
      <c r="H1094" s="21">
        <f t="shared" si="59"/>
        <v>6.4934031339535223E-2</v>
      </c>
      <c r="I1094" s="4"/>
    </row>
    <row r="1095" spans="1:9" x14ac:dyDescent="0.45">
      <c r="A1095" s="12">
        <v>1397</v>
      </c>
      <c r="B1095" s="12" t="s">
        <v>16</v>
      </c>
      <c r="C1095" s="71">
        <f t="shared" si="57"/>
        <v>43515</v>
      </c>
      <c r="D1095" s="10">
        <v>43515</v>
      </c>
      <c r="E1095" s="11">
        <v>2.1867999999999999</v>
      </c>
      <c r="F1095" s="20">
        <f t="shared" si="58"/>
        <v>8.5756862745098028E-2</v>
      </c>
      <c r="G1095" s="8">
        <v>1.3295999999999999</v>
      </c>
      <c r="H1095" s="21">
        <f t="shared" si="59"/>
        <v>6.4498242136806591E-2</v>
      </c>
      <c r="I1095" s="4"/>
    </row>
    <row r="1096" spans="1:9" x14ac:dyDescent="0.45">
      <c r="A1096" s="12">
        <v>1397</v>
      </c>
      <c r="B1096" s="12" t="s">
        <v>16</v>
      </c>
      <c r="C1096" s="71">
        <f t="shared" si="57"/>
        <v>43514</v>
      </c>
      <c r="D1096" s="10">
        <v>43514</v>
      </c>
      <c r="E1096" s="11">
        <v>2.1858</v>
      </c>
      <c r="F1096" s="20">
        <f t="shared" si="58"/>
        <v>8.5717647058823523E-2</v>
      </c>
      <c r="G1096" s="8">
        <v>1.3168</v>
      </c>
      <c r="H1096" s="21">
        <f t="shared" si="59"/>
        <v>6.5095418483310699E-2</v>
      </c>
      <c r="I1096" s="4"/>
    </row>
    <row r="1097" spans="1:9" x14ac:dyDescent="0.45">
      <c r="A1097" s="12">
        <v>1397</v>
      </c>
      <c r="B1097" s="12" t="s">
        <v>16</v>
      </c>
      <c r="C1097" s="71">
        <f t="shared" si="57"/>
        <v>43511</v>
      </c>
      <c r="D1097" s="10">
        <v>43511</v>
      </c>
      <c r="E1097" s="11">
        <v>2.1758000000000002</v>
      </c>
      <c r="F1097" s="20">
        <f t="shared" si="58"/>
        <v>8.5325490196078435E-2</v>
      </c>
      <c r="G1097" s="8">
        <v>1.3156000000000001</v>
      </c>
      <c r="H1097" s="21">
        <f t="shared" si="59"/>
        <v>6.4856711915535437E-2</v>
      </c>
      <c r="I1097" s="4"/>
    </row>
    <row r="1098" spans="1:9" x14ac:dyDescent="0.45">
      <c r="A1098" s="12">
        <v>1397</v>
      </c>
      <c r="B1098" s="12" t="s">
        <v>16</v>
      </c>
      <c r="C1098" s="71">
        <f t="shared" si="57"/>
        <v>43510</v>
      </c>
      <c r="D1098" s="10">
        <v>43510</v>
      </c>
      <c r="E1098" s="11">
        <v>2.1903999999999999</v>
      </c>
      <c r="F1098" s="20">
        <f t="shared" si="58"/>
        <v>8.589803921568627E-2</v>
      </c>
      <c r="G1098" s="8">
        <v>1.3169</v>
      </c>
      <c r="H1098" s="21">
        <f t="shared" si="59"/>
        <v>6.522745782951346E-2</v>
      </c>
      <c r="I1098" s="4"/>
    </row>
    <row r="1099" spans="1:9" x14ac:dyDescent="0.45">
      <c r="A1099" s="12">
        <v>1397</v>
      </c>
      <c r="B1099" s="12" t="s">
        <v>16</v>
      </c>
      <c r="C1099" s="71">
        <f t="shared" si="57"/>
        <v>43509</v>
      </c>
      <c r="D1099" s="10">
        <v>43509</v>
      </c>
      <c r="E1099" s="11">
        <v>2.2231999999999998</v>
      </c>
      <c r="F1099" s="20">
        <f t="shared" si="58"/>
        <v>8.7184313725490195E-2</v>
      </c>
      <c r="G1099" s="8">
        <v>1.3190999999999999</v>
      </c>
      <c r="H1099" s="21">
        <f t="shared" si="59"/>
        <v>6.6093786464627546E-2</v>
      </c>
      <c r="I1099" s="4"/>
    </row>
    <row r="1100" spans="1:9" x14ac:dyDescent="0.45">
      <c r="A1100" s="12">
        <v>1397</v>
      </c>
      <c r="B1100" s="12" t="s">
        <v>16</v>
      </c>
      <c r="C1100" s="71">
        <f t="shared" si="57"/>
        <v>43508</v>
      </c>
      <c r="D1100" s="10">
        <v>43508</v>
      </c>
      <c r="E1100" s="11">
        <v>2.2277</v>
      </c>
      <c r="F1100" s="20">
        <f t="shared" si="58"/>
        <v>8.7360784313725487E-2</v>
      </c>
      <c r="G1100" s="8">
        <v>1.3137000000000001</v>
      </c>
      <c r="H1100" s="21">
        <f t="shared" si="59"/>
        <v>6.6499797757269913E-2</v>
      </c>
      <c r="I1100" s="4"/>
    </row>
    <row r="1101" spans="1:9" x14ac:dyDescent="0.45">
      <c r="A1101" s="12">
        <v>1397</v>
      </c>
      <c r="B1101" s="12" t="s">
        <v>16</v>
      </c>
      <c r="C1101" s="71">
        <f t="shared" si="57"/>
        <v>43507</v>
      </c>
      <c r="D1101" s="10">
        <v>43507</v>
      </c>
      <c r="E1101" s="11">
        <v>2.2774000000000001</v>
      </c>
      <c r="F1101" s="20">
        <f t="shared" si="58"/>
        <v>8.9309803921568634E-2</v>
      </c>
      <c r="G1101" s="8">
        <v>1.3231999999999999</v>
      </c>
      <c r="H1101" s="21">
        <f t="shared" si="59"/>
        <v>6.7495317353059733E-2</v>
      </c>
      <c r="I1101" s="4"/>
    </row>
    <row r="1102" spans="1:9" x14ac:dyDescent="0.45">
      <c r="A1102" s="12">
        <v>1397</v>
      </c>
      <c r="B1102" s="12" t="s">
        <v>16</v>
      </c>
      <c r="C1102" s="71">
        <f t="shared" si="57"/>
        <v>43504</v>
      </c>
      <c r="D1102" s="10">
        <v>43504</v>
      </c>
      <c r="E1102" s="11">
        <v>2.3172000000000001</v>
      </c>
      <c r="F1102" s="20">
        <f t="shared" si="58"/>
        <v>9.087058823529412E-2</v>
      </c>
      <c r="G1102" s="8">
        <v>1.3176000000000001</v>
      </c>
      <c r="H1102" s="21">
        <f t="shared" si="59"/>
        <v>6.8966748812457582E-2</v>
      </c>
      <c r="I1102" s="4"/>
    </row>
    <row r="1103" spans="1:9" x14ac:dyDescent="0.45">
      <c r="A1103" s="12">
        <v>1397</v>
      </c>
      <c r="B1103" s="12" t="s">
        <v>16</v>
      </c>
      <c r="C1103" s="71">
        <f t="shared" si="57"/>
        <v>43503</v>
      </c>
      <c r="D1103" s="10">
        <v>43503</v>
      </c>
      <c r="E1103" s="11">
        <v>2.2843</v>
      </c>
      <c r="F1103" s="20">
        <f t="shared" si="58"/>
        <v>8.958039215686274E-2</v>
      </c>
      <c r="G1103" s="8">
        <v>1.3208</v>
      </c>
      <c r="H1103" s="21">
        <f t="shared" si="59"/>
        <v>6.7822828707497534E-2</v>
      </c>
      <c r="I1103" s="4"/>
    </row>
    <row r="1104" spans="1:9" x14ac:dyDescent="0.45">
      <c r="A1104" s="12">
        <v>1397</v>
      </c>
      <c r="B1104" s="12" t="s">
        <v>16</v>
      </c>
      <c r="C1104" s="71">
        <f t="shared" si="57"/>
        <v>43502</v>
      </c>
      <c r="D1104" s="10">
        <v>43502</v>
      </c>
      <c r="E1104" s="11">
        <v>2.1905000000000001</v>
      </c>
      <c r="F1104" s="20">
        <f t="shared" si="58"/>
        <v>8.5901960784313725E-2</v>
      </c>
      <c r="G1104" s="8">
        <v>1.3240000000000001</v>
      </c>
      <c r="H1104" s="21">
        <f t="shared" si="59"/>
        <v>6.488063503346958E-2</v>
      </c>
      <c r="I1104" s="4"/>
    </row>
    <row r="1105" spans="1:9" x14ac:dyDescent="0.45">
      <c r="A1105" s="12">
        <v>1397</v>
      </c>
      <c r="B1105" s="12" t="s">
        <v>16</v>
      </c>
      <c r="C1105" s="71">
        <f t="shared" si="57"/>
        <v>43501</v>
      </c>
      <c r="D1105" s="10">
        <v>43501</v>
      </c>
      <c r="E1105" s="11">
        <v>2.3813</v>
      </c>
      <c r="F1105" s="20">
        <f t="shared" si="58"/>
        <v>9.3384313725490192E-2</v>
      </c>
      <c r="G1105" s="8">
        <v>1.3245</v>
      </c>
      <c r="H1105" s="21">
        <f t="shared" si="59"/>
        <v>7.0505333126077915E-2</v>
      </c>
      <c r="I1105" s="4"/>
    </row>
    <row r="1106" spans="1:9" x14ac:dyDescent="0.45">
      <c r="A1106" s="12">
        <v>1397</v>
      </c>
      <c r="B1106" s="12" t="s">
        <v>16</v>
      </c>
      <c r="C1106" s="71">
        <f t="shared" si="57"/>
        <v>43500</v>
      </c>
      <c r="D1106" s="10">
        <v>43500</v>
      </c>
      <c r="E1106" s="11">
        <v>2.6884000000000001</v>
      </c>
      <c r="F1106" s="20">
        <f t="shared" si="58"/>
        <v>0.10542745098039216</v>
      </c>
      <c r="G1106" s="8">
        <v>1.3294999999999999</v>
      </c>
      <c r="H1106" s="21">
        <f t="shared" si="59"/>
        <v>7.9298571628726722E-2</v>
      </c>
      <c r="I1106" s="4"/>
    </row>
    <row r="1107" spans="1:9" x14ac:dyDescent="0.45">
      <c r="A1107" s="12">
        <v>1397</v>
      </c>
      <c r="B1107" s="12" t="s">
        <v>16</v>
      </c>
      <c r="C1107" s="71">
        <f t="shared" si="57"/>
        <v>43497</v>
      </c>
      <c r="D1107" s="10">
        <v>43497</v>
      </c>
      <c r="E1107" s="11">
        <v>2.0804999999999998</v>
      </c>
      <c r="F1107" s="20">
        <f t="shared" si="58"/>
        <v>8.1588235294117642E-2</v>
      </c>
      <c r="G1107" s="8">
        <v>1.3254999999999999</v>
      </c>
      <c r="H1107" s="21">
        <f t="shared" si="59"/>
        <v>6.1552799165686643E-2</v>
      </c>
      <c r="I1107" s="4"/>
    </row>
    <row r="1108" spans="1:9" x14ac:dyDescent="0.45">
      <c r="A1108" s="12">
        <v>1397</v>
      </c>
      <c r="B1108" s="12" t="s">
        <v>16</v>
      </c>
      <c r="C1108" s="71">
        <f t="shared" si="57"/>
        <v>43496</v>
      </c>
      <c r="D1108" s="10">
        <v>43496</v>
      </c>
      <c r="E1108" s="8">
        <v>1.9293</v>
      </c>
      <c r="F1108" s="20">
        <f t="shared" si="58"/>
        <v>7.5658823529411764E-2</v>
      </c>
      <c r="G1108" s="8">
        <v>1.3237000000000001</v>
      </c>
      <c r="H1108" s="21">
        <f t="shared" si="59"/>
        <v>5.7157077532229178E-2</v>
      </c>
      <c r="I1108" s="4"/>
    </row>
    <row r="1109" spans="1:9" x14ac:dyDescent="0.45">
      <c r="A1109" s="12">
        <v>1397</v>
      </c>
      <c r="B1109" s="12" t="s">
        <v>16</v>
      </c>
      <c r="C1109" s="71">
        <f t="shared" si="57"/>
        <v>43495</v>
      </c>
      <c r="D1109" s="10">
        <v>43495</v>
      </c>
      <c r="E1109" s="8">
        <v>1.8771</v>
      </c>
      <c r="F1109" s="20">
        <f t="shared" si="58"/>
        <v>7.3611764705882349E-2</v>
      </c>
      <c r="G1109" s="8">
        <v>1.3304</v>
      </c>
      <c r="H1109" s="21">
        <f t="shared" si="59"/>
        <v>5.5330550741042053E-2</v>
      </c>
      <c r="I1109" s="4"/>
    </row>
    <row r="1110" spans="1:9" x14ac:dyDescent="0.45">
      <c r="A1110" s="12">
        <v>1397</v>
      </c>
      <c r="B1110" s="12" t="s">
        <v>16</v>
      </c>
      <c r="C1110" s="71">
        <f t="shared" si="57"/>
        <v>43494</v>
      </c>
      <c r="D1110" s="10">
        <v>43494</v>
      </c>
      <c r="E1110" s="8">
        <v>1.8461000000000001</v>
      </c>
      <c r="F1110" s="20">
        <f t="shared" si="58"/>
        <v>7.2396078431372551E-2</v>
      </c>
      <c r="G1110" s="8">
        <v>1.3278000000000001</v>
      </c>
      <c r="H1110" s="21">
        <f t="shared" si="59"/>
        <v>5.4523330645709106E-2</v>
      </c>
      <c r="I1110" s="4"/>
    </row>
    <row r="1111" spans="1:9" x14ac:dyDescent="0.45">
      <c r="A1111" s="12">
        <v>1397</v>
      </c>
      <c r="B1111" s="12" t="s">
        <v>16</v>
      </c>
      <c r="C1111" s="71">
        <f t="shared" si="57"/>
        <v>43493</v>
      </c>
      <c r="D1111" s="10">
        <v>43493</v>
      </c>
      <c r="E1111" s="8">
        <v>1.821</v>
      </c>
      <c r="F1111" s="20">
        <f t="shared" si="58"/>
        <v>7.1411764705882355E-2</v>
      </c>
      <c r="G1111" s="8">
        <v>1.3308</v>
      </c>
      <c r="H1111" s="21">
        <f t="shared" si="59"/>
        <v>5.3660779009529876E-2</v>
      </c>
      <c r="I1111" s="4"/>
    </row>
    <row r="1112" spans="1:9" x14ac:dyDescent="0.45">
      <c r="A1112" s="12">
        <v>1397</v>
      </c>
      <c r="B1112" s="12" t="s">
        <v>16</v>
      </c>
      <c r="C1112" s="71">
        <f t="shared" ref="C1112:C1175" si="60">D1112</f>
        <v>43490</v>
      </c>
      <c r="D1112" s="10">
        <v>43490</v>
      </c>
      <c r="E1112" s="8">
        <v>1.7879</v>
      </c>
      <c r="F1112" s="20">
        <f t="shared" si="58"/>
        <v>7.011372549019608E-2</v>
      </c>
      <c r="G1112" s="8">
        <v>1.3213999999999999</v>
      </c>
      <c r="H1112" s="21">
        <f t="shared" si="59"/>
        <v>5.3060182753288998E-2</v>
      </c>
      <c r="I1112" s="4"/>
    </row>
    <row r="1113" spans="1:9" x14ac:dyDescent="0.45">
      <c r="A1113" s="12">
        <v>1397</v>
      </c>
      <c r="B1113" s="12" t="s">
        <v>16</v>
      </c>
      <c r="C1113" s="71">
        <f t="shared" si="60"/>
        <v>43489</v>
      </c>
      <c r="D1113" s="10">
        <v>43489</v>
      </c>
      <c r="E1113" s="8">
        <v>1.7783</v>
      </c>
      <c r="F1113" s="20">
        <f t="shared" si="58"/>
        <v>6.9737254901960782E-2</v>
      </c>
      <c r="G1113" s="8">
        <v>1.3126</v>
      </c>
      <c r="H1113" s="21">
        <f t="shared" si="59"/>
        <v>5.3129098660643595E-2</v>
      </c>
      <c r="I1113" s="4"/>
    </row>
    <row r="1114" spans="1:9" x14ac:dyDescent="0.45">
      <c r="A1114" s="12">
        <v>1397</v>
      </c>
      <c r="B1114" s="12" t="s">
        <v>16</v>
      </c>
      <c r="C1114" s="71">
        <f t="shared" si="60"/>
        <v>43488</v>
      </c>
      <c r="D1114" s="10">
        <v>43488</v>
      </c>
      <c r="E1114" s="8">
        <v>1.7863</v>
      </c>
      <c r="F1114" s="20">
        <f t="shared" si="58"/>
        <v>7.0050980392156861E-2</v>
      </c>
      <c r="G1114" s="8">
        <v>1.3110999999999999</v>
      </c>
      <c r="H1114" s="21">
        <f t="shared" si="59"/>
        <v>5.3429166647972592E-2</v>
      </c>
      <c r="I1114" s="4"/>
    </row>
    <row r="1115" spans="1:9" x14ac:dyDescent="0.45">
      <c r="A1115" s="12">
        <v>1397</v>
      </c>
      <c r="B1115" s="12" t="s">
        <v>16</v>
      </c>
      <c r="C1115" s="71">
        <f t="shared" si="60"/>
        <v>43487</v>
      </c>
      <c r="D1115" s="10">
        <v>43487</v>
      </c>
      <c r="E1115" s="8">
        <v>1.7807999999999999</v>
      </c>
      <c r="F1115" s="20">
        <f t="shared" si="58"/>
        <v>6.9835294117647051E-2</v>
      </c>
      <c r="G1115" s="8">
        <v>1.31</v>
      </c>
      <c r="H1115" s="21">
        <f t="shared" si="59"/>
        <v>5.3309384822631332E-2</v>
      </c>
      <c r="I1115" s="4"/>
    </row>
    <row r="1116" spans="1:9" x14ac:dyDescent="0.45">
      <c r="A1116" s="12">
        <v>1397</v>
      </c>
      <c r="B1116" s="12" t="s">
        <v>16</v>
      </c>
      <c r="C1116" s="71">
        <f t="shared" si="60"/>
        <v>43486</v>
      </c>
      <c r="D1116" s="10">
        <v>43486</v>
      </c>
      <c r="E1116" s="8">
        <v>1.7891999999999999</v>
      </c>
      <c r="F1116" s="20">
        <f t="shared" si="58"/>
        <v>7.0164705882352935E-2</v>
      </c>
      <c r="G1116" s="8">
        <v>1.3124</v>
      </c>
      <c r="H1116" s="21">
        <f t="shared" si="59"/>
        <v>5.3462896892984557E-2</v>
      </c>
      <c r="I1116" s="4"/>
    </row>
    <row r="1117" spans="1:9" x14ac:dyDescent="0.45">
      <c r="A1117" s="12">
        <v>1397</v>
      </c>
      <c r="B1117" s="12" t="s">
        <v>17</v>
      </c>
      <c r="C1117" s="71">
        <f t="shared" si="60"/>
        <v>43483</v>
      </c>
      <c r="D1117" s="10">
        <v>43483</v>
      </c>
      <c r="E1117" s="8">
        <v>1.81</v>
      </c>
      <c r="F1117" s="20">
        <f t="shared" si="58"/>
        <v>7.0980392156862748E-2</v>
      </c>
      <c r="G1117" s="8">
        <v>1.3149</v>
      </c>
      <c r="H1117" s="21">
        <f t="shared" si="59"/>
        <v>5.3981589593781083E-2</v>
      </c>
      <c r="I1117" s="4"/>
    </row>
    <row r="1118" spans="1:9" x14ac:dyDescent="0.45">
      <c r="A1118" s="12">
        <v>1397</v>
      </c>
      <c r="B1118" s="12" t="s">
        <v>17</v>
      </c>
      <c r="C1118" s="71">
        <f t="shared" si="60"/>
        <v>43482</v>
      </c>
      <c r="D1118" s="10">
        <v>43482</v>
      </c>
      <c r="E1118" s="8">
        <v>1.8266</v>
      </c>
      <c r="F1118" s="20">
        <f t="shared" si="58"/>
        <v>7.1631372549019606E-2</v>
      </c>
      <c r="G1118" s="8">
        <v>1.3267</v>
      </c>
      <c r="H1118" s="21">
        <f t="shared" si="59"/>
        <v>5.3992140309805987E-2</v>
      </c>
      <c r="I1118" s="4"/>
    </row>
    <row r="1119" spans="1:9" x14ac:dyDescent="0.45">
      <c r="A1119" s="12">
        <v>1397</v>
      </c>
      <c r="B1119" s="12" t="s">
        <v>17</v>
      </c>
      <c r="C1119" s="71">
        <f t="shared" si="60"/>
        <v>43481</v>
      </c>
      <c r="D1119" s="10">
        <v>43481</v>
      </c>
      <c r="E1119" s="8">
        <v>1.8539000000000001</v>
      </c>
      <c r="F1119" s="20">
        <f t="shared" si="58"/>
        <v>7.2701960784313735E-2</v>
      </c>
      <c r="G1119" s="8">
        <v>1.3264</v>
      </c>
      <c r="H1119" s="21">
        <f t="shared" si="59"/>
        <v>5.481149033799286E-2</v>
      </c>
      <c r="I1119" s="4"/>
    </row>
    <row r="1120" spans="1:9" x14ac:dyDescent="0.45">
      <c r="A1120" s="12">
        <v>1397</v>
      </c>
      <c r="B1120" s="12" t="s">
        <v>17</v>
      </c>
      <c r="C1120" s="71">
        <f t="shared" si="60"/>
        <v>43480</v>
      </c>
      <c r="D1120" s="10">
        <v>43480</v>
      </c>
      <c r="E1120" s="8">
        <v>1.7922</v>
      </c>
      <c r="F1120" s="20">
        <f t="shared" si="58"/>
        <v>7.0282352941176476E-2</v>
      </c>
      <c r="G1120" s="8">
        <v>1.3219000000000001</v>
      </c>
      <c r="H1120" s="21">
        <f t="shared" si="59"/>
        <v>5.3167677540794669E-2</v>
      </c>
      <c r="I1120" s="4"/>
    </row>
    <row r="1121" spans="1:9" x14ac:dyDescent="0.45">
      <c r="A1121" s="12">
        <v>1397</v>
      </c>
      <c r="B1121" s="12" t="s">
        <v>17</v>
      </c>
      <c r="C1121" s="71">
        <f t="shared" si="60"/>
        <v>43479</v>
      </c>
      <c r="D1121" s="10">
        <v>43479</v>
      </c>
      <c r="E1121" s="8">
        <v>1.7438</v>
      </c>
      <c r="F1121" s="20">
        <f t="shared" si="58"/>
        <v>6.8384313725490198E-2</v>
      </c>
      <c r="G1121" s="8">
        <v>1.3349</v>
      </c>
      <c r="H1121" s="21">
        <f t="shared" si="59"/>
        <v>5.1228042344363026E-2</v>
      </c>
      <c r="I1121" s="4"/>
    </row>
    <row r="1122" spans="1:9" x14ac:dyDescent="0.45">
      <c r="A1122" s="12">
        <v>1397</v>
      </c>
      <c r="B1122" s="12" t="s">
        <v>17</v>
      </c>
      <c r="C1122" s="71">
        <f t="shared" si="60"/>
        <v>43476</v>
      </c>
      <c r="D1122" s="10">
        <v>43476</v>
      </c>
      <c r="E1122" s="8">
        <v>1.6607000000000001</v>
      </c>
      <c r="F1122" s="20">
        <f t="shared" si="58"/>
        <v>6.5125490196078439E-2</v>
      </c>
      <c r="G1122" s="8">
        <v>1.3340000000000001</v>
      </c>
      <c r="H1122" s="21">
        <f t="shared" si="59"/>
        <v>4.8819707793162248E-2</v>
      </c>
      <c r="I1122" s="4"/>
    </row>
    <row r="1123" spans="1:9" x14ac:dyDescent="0.45">
      <c r="A1123" s="12">
        <v>1397</v>
      </c>
      <c r="B1123" s="12" t="s">
        <v>17</v>
      </c>
      <c r="C1123" s="71">
        <f t="shared" si="60"/>
        <v>43475</v>
      </c>
      <c r="D1123" s="10">
        <v>43475</v>
      </c>
      <c r="E1123" s="8">
        <v>1.6728000000000001</v>
      </c>
      <c r="F1123" s="20">
        <f t="shared" si="58"/>
        <v>6.5600000000000006E-2</v>
      </c>
      <c r="G1123" s="8">
        <v>1.3353999999999999</v>
      </c>
      <c r="H1123" s="21">
        <f t="shared" si="59"/>
        <v>4.9123858020068897E-2</v>
      </c>
      <c r="I1123" s="4"/>
    </row>
    <row r="1124" spans="1:9" x14ac:dyDescent="0.45">
      <c r="A1124" s="12">
        <v>1397</v>
      </c>
      <c r="B1124" s="12" t="s">
        <v>17</v>
      </c>
      <c r="C1124" s="71">
        <f t="shared" si="60"/>
        <v>43474</v>
      </c>
      <c r="D1124" s="10">
        <v>43474</v>
      </c>
      <c r="E1124" s="8">
        <v>1.7343</v>
      </c>
      <c r="F1124" s="20">
        <f t="shared" si="58"/>
        <v>6.8011764705882355E-2</v>
      </c>
      <c r="G1124" s="8">
        <v>1.3291999999999999</v>
      </c>
      <c r="H1124" s="21">
        <f t="shared" si="59"/>
        <v>5.1167442601476348E-2</v>
      </c>
      <c r="I1124" s="4"/>
    </row>
    <row r="1125" spans="1:9" x14ac:dyDescent="0.45">
      <c r="A1125" s="12">
        <v>1397</v>
      </c>
      <c r="B1125" s="12" t="s">
        <v>17</v>
      </c>
      <c r="C1125" s="71">
        <f t="shared" si="60"/>
        <v>43473</v>
      </c>
      <c r="D1125" s="10">
        <v>43473</v>
      </c>
      <c r="E1125" s="8">
        <v>1.7781</v>
      </c>
      <c r="F1125" s="20">
        <f t="shared" si="58"/>
        <v>6.9729411764705887E-2</v>
      </c>
      <c r="G1125" s="8">
        <v>1.3259000000000001</v>
      </c>
      <c r="H1125" s="21">
        <f t="shared" si="59"/>
        <v>5.2590249464292846E-2</v>
      </c>
      <c r="I1125" s="4"/>
    </row>
    <row r="1126" spans="1:9" x14ac:dyDescent="0.45">
      <c r="A1126" s="12">
        <v>1397</v>
      </c>
      <c r="B1126" s="12" t="s">
        <v>17</v>
      </c>
      <c r="C1126" s="71">
        <f t="shared" si="60"/>
        <v>43472</v>
      </c>
      <c r="D1126" s="10">
        <v>43472</v>
      </c>
      <c r="E1126" s="8">
        <v>1.7422</v>
      </c>
      <c r="F1126" s="20">
        <f t="shared" si="58"/>
        <v>6.8321568627450979E-2</v>
      </c>
      <c r="G1126" s="8">
        <v>1.3277000000000001</v>
      </c>
      <c r="H1126" s="21">
        <f t="shared" si="59"/>
        <v>5.14585890091519E-2</v>
      </c>
      <c r="I1126" s="4"/>
    </row>
    <row r="1127" spans="1:9" x14ac:dyDescent="0.45">
      <c r="A1127" s="12">
        <v>1397</v>
      </c>
      <c r="B1127" s="12" t="s">
        <v>17</v>
      </c>
      <c r="C1127" s="71">
        <f t="shared" si="60"/>
        <v>43469</v>
      </c>
      <c r="D1127" s="10">
        <v>43469</v>
      </c>
      <c r="E1127" s="8">
        <v>1.6706000000000001</v>
      </c>
      <c r="F1127" s="20">
        <f t="shared" si="58"/>
        <v>6.5513725490196087E-2</v>
      </c>
      <c r="G1127" s="8">
        <v>1.3254999999999999</v>
      </c>
      <c r="H1127" s="21">
        <f t="shared" si="59"/>
        <v>4.942566992847687E-2</v>
      </c>
      <c r="I1127" s="4"/>
    </row>
    <row r="1128" spans="1:9" x14ac:dyDescent="0.45">
      <c r="A1128" s="12">
        <v>1397</v>
      </c>
      <c r="B1128" s="12" t="s">
        <v>17</v>
      </c>
      <c r="C1128" s="71">
        <f t="shared" si="60"/>
        <v>43468</v>
      </c>
      <c r="D1128" s="10">
        <v>43468</v>
      </c>
      <c r="E1128" s="8">
        <v>1.6269</v>
      </c>
      <c r="F1128" s="20">
        <f t="shared" si="58"/>
        <v>6.3799999999999996E-2</v>
      </c>
      <c r="G1128" s="8">
        <v>1.3265</v>
      </c>
      <c r="H1128" s="21">
        <f t="shared" si="59"/>
        <v>4.8096494534489255E-2</v>
      </c>
      <c r="I1128" s="4"/>
    </row>
    <row r="1129" spans="1:9" x14ac:dyDescent="0.45">
      <c r="A1129" s="12">
        <v>1397</v>
      </c>
      <c r="B1129" s="12" t="s">
        <v>17</v>
      </c>
      <c r="C1129" s="71">
        <f t="shared" si="60"/>
        <v>43467</v>
      </c>
      <c r="D1129" s="10">
        <v>43467</v>
      </c>
      <c r="E1129" s="8">
        <v>1.5482</v>
      </c>
      <c r="F1129" s="20">
        <f t="shared" si="58"/>
        <v>6.0713725490196081E-2</v>
      </c>
      <c r="G1129" s="8">
        <v>1.3286</v>
      </c>
      <c r="H1129" s="21">
        <f t="shared" si="59"/>
        <v>4.5697520314764477E-2</v>
      </c>
      <c r="I1129" s="4"/>
    </row>
    <row r="1130" spans="1:9" x14ac:dyDescent="0.45">
      <c r="A1130" s="12">
        <v>1397</v>
      </c>
      <c r="B1130" s="12" t="s">
        <v>17</v>
      </c>
      <c r="C1130" s="71">
        <f t="shared" si="60"/>
        <v>43466</v>
      </c>
      <c r="D1130" s="10">
        <v>43466</v>
      </c>
      <c r="E1130" s="8">
        <v>1.6234</v>
      </c>
      <c r="F1130" s="20">
        <f t="shared" si="58"/>
        <v>6.3662745098039208E-2</v>
      </c>
      <c r="G1130" s="8">
        <v>1.3266</v>
      </c>
      <c r="H1130" s="21">
        <f t="shared" si="59"/>
        <v>4.7989405320397416E-2</v>
      </c>
      <c r="I1130" s="4"/>
    </row>
    <row r="1131" spans="1:9" x14ac:dyDescent="0.45">
      <c r="A1131" s="12">
        <v>1397</v>
      </c>
      <c r="B1131" s="12" t="s">
        <v>17</v>
      </c>
      <c r="C1131" s="71">
        <f t="shared" si="60"/>
        <v>43465</v>
      </c>
      <c r="D1131" s="10">
        <v>43465</v>
      </c>
      <c r="E1131" s="11">
        <v>1.9198</v>
      </c>
      <c r="F1131" s="20">
        <f t="shared" si="58"/>
        <v>7.5286274509803922E-2</v>
      </c>
      <c r="G1131" s="8">
        <v>1.3236000000000001</v>
      </c>
      <c r="H1131" s="21">
        <f t="shared" si="59"/>
        <v>5.6879929366730066E-2</v>
      </c>
      <c r="I1131" s="4"/>
    </row>
    <row r="1132" spans="1:9" x14ac:dyDescent="0.45">
      <c r="A1132" s="12">
        <v>1397</v>
      </c>
      <c r="B1132" s="12" t="s">
        <v>17</v>
      </c>
      <c r="C1132" s="71">
        <f t="shared" si="60"/>
        <v>43462</v>
      </c>
      <c r="D1132" s="10">
        <v>43462</v>
      </c>
      <c r="E1132" s="11">
        <v>1.893</v>
      </c>
      <c r="F1132" s="20">
        <f t="shared" si="58"/>
        <v>7.4235294117647066E-2</v>
      </c>
      <c r="G1132" s="8">
        <v>1.3209</v>
      </c>
      <c r="H1132" s="21">
        <f t="shared" si="59"/>
        <v>5.6200540629606381E-2</v>
      </c>
      <c r="I1132" s="4"/>
    </row>
    <row r="1133" spans="1:9" x14ac:dyDescent="0.45">
      <c r="A1133" s="12">
        <v>1397</v>
      </c>
      <c r="B1133" s="12" t="s">
        <v>17</v>
      </c>
      <c r="C1133" s="71">
        <f t="shared" si="60"/>
        <v>43461</v>
      </c>
      <c r="D1133" s="10">
        <v>43461</v>
      </c>
      <c r="E1133" s="11">
        <v>1.9999</v>
      </c>
      <c r="F1133" s="20">
        <f t="shared" si="58"/>
        <v>7.8427450980392152E-2</v>
      </c>
      <c r="G1133" s="8">
        <v>1.3273999999999999</v>
      </c>
      <c r="H1133" s="21">
        <f t="shared" si="59"/>
        <v>5.9083509854145067E-2</v>
      </c>
      <c r="I1133" s="4"/>
    </row>
    <row r="1134" spans="1:9" x14ac:dyDescent="0.45">
      <c r="A1134" s="12">
        <v>1397</v>
      </c>
      <c r="B1134" s="12" t="s">
        <v>17</v>
      </c>
      <c r="C1134" s="71">
        <f t="shared" si="60"/>
        <v>43460</v>
      </c>
      <c r="D1134" s="10">
        <v>43460</v>
      </c>
      <c r="E1134" s="11">
        <v>2.0015999999999998</v>
      </c>
      <c r="F1134" s="20">
        <f t="shared" si="58"/>
        <v>7.8494117647058811E-2</v>
      </c>
      <c r="G1134" s="8">
        <v>1.3298000000000001</v>
      </c>
      <c r="H1134" s="21">
        <f t="shared" si="59"/>
        <v>5.902700981129403E-2</v>
      </c>
      <c r="I1134" s="4"/>
    </row>
    <row r="1135" spans="1:9" x14ac:dyDescent="0.45">
      <c r="A1135" s="12">
        <v>1397</v>
      </c>
      <c r="B1135" s="12" t="s">
        <v>17</v>
      </c>
      <c r="C1135" s="71">
        <f t="shared" si="60"/>
        <v>43459</v>
      </c>
      <c r="D1135" s="10">
        <v>43459</v>
      </c>
      <c r="E1135" s="11">
        <v>1.9999</v>
      </c>
      <c r="F1135" s="20">
        <f t="shared" ref="F1135:F1198" si="61">E1135/25.5</f>
        <v>7.8427450980392152E-2</v>
      </c>
      <c r="G1135" s="8">
        <v>1.3373999999999999</v>
      </c>
      <c r="H1135" s="21">
        <f t="shared" ref="H1135:H1198" si="62">F1135/G1135</f>
        <v>5.8641730955878685E-2</v>
      </c>
      <c r="I1135" s="4"/>
    </row>
    <row r="1136" spans="1:9" x14ac:dyDescent="0.45">
      <c r="A1136" s="12">
        <v>1397</v>
      </c>
      <c r="B1136" s="12" t="s">
        <v>17</v>
      </c>
      <c r="C1136" s="71">
        <f t="shared" si="60"/>
        <v>43458</v>
      </c>
      <c r="D1136" s="10">
        <v>43458</v>
      </c>
      <c r="E1136" s="11">
        <v>1.9972000000000001</v>
      </c>
      <c r="F1136" s="20">
        <f t="shared" si="61"/>
        <v>7.8321568627450988E-2</v>
      </c>
      <c r="G1136" s="8">
        <v>1.3489</v>
      </c>
      <c r="H1136" s="21">
        <f t="shared" si="62"/>
        <v>5.8063287587998363E-2</v>
      </c>
      <c r="I1136" s="4"/>
    </row>
    <row r="1137" spans="1:9" x14ac:dyDescent="0.45">
      <c r="A1137" s="12">
        <v>1397</v>
      </c>
      <c r="B1137" s="12" t="s">
        <v>18</v>
      </c>
      <c r="C1137" s="71">
        <f t="shared" si="60"/>
        <v>43455</v>
      </c>
      <c r="D1137" s="10">
        <v>43455</v>
      </c>
      <c r="E1137" s="11">
        <v>1.9426000000000001</v>
      </c>
      <c r="F1137" s="20">
        <f t="shared" si="61"/>
        <v>7.6180392156862745E-2</v>
      </c>
      <c r="G1137" s="8">
        <v>1.3577999999999999</v>
      </c>
      <c r="H1137" s="21">
        <f t="shared" si="62"/>
        <v>5.6105753540184676E-2</v>
      </c>
      <c r="I1137" s="4"/>
    </row>
    <row r="1138" spans="1:9" x14ac:dyDescent="0.45">
      <c r="A1138" s="12">
        <v>1397</v>
      </c>
      <c r="B1138" s="12" t="s">
        <v>18</v>
      </c>
      <c r="C1138" s="71">
        <f t="shared" si="60"/>
        <v>43454</v>
      </c>
      <c r="D1138" s="10">
        <v>43454</v>
      </c>
      <c r="E1138" s="11">
        <v>1.9419</v>
      </c>
      <c r="F1138" s="20">
        <f t="shared" si="61"/>
        <v>7.615294117647059E-2</v>
      </c>
      <c r="G1138" s="8">
        <v>1.3638999999999999</v>
      </c>
      <c r="H1138" s="21">
        <f t="shared" si="62"/>
        <v>5.5834695488284035E-2</v>
      </c>
      <c r="I1138" s="4"/>
    </row>
    <row r="1139" spans="1:9" x14ac:dyDescent="0.45">
      <c r="A1139" s="12">
        <v>1397</v>
      </c>
      <c r="B1139" s="12" t="s">
        <v>18</v>
      </c>
      <c r="C1139" s="71">
        <f t="shared" si="60"/>
        <v>43453</v>
      </c>
      <c r="D1139" s="10">
        <v>43453</v>
      </c>
      <c r="E1139" s="11">
        <v>1.9555</v>
      </c>
      <c r="F1139" s="20">
        <f t="shared" si="61"/>
        <v>7.668627450980392E-2</v>
      </c>
      <c r="G1139" s="8">
        <v>1.3637999999999999</v>
      </c>
      <c r="H1139" s="21">
        <f t="shared" si="62"/>
        <v>5.6229853724742575E-2</v>
      </c>
      <c r="I1139" s="4"/>
    </row>
    <row r="1140" spans="1:9" x14ac:dyDescent="0.45">
      <c r="A1140" s="12">
        <v>1397</v>
      </c>
      <c r="B1140" s="12" t="s">
        <v>18</v>
      </c>
      <c r="C1140" s="71">
        <f t="shared" si="60"/>
        <v>43452</v>
      </c>
      <c r="D1140" s="10">
        <v>43452</v>
      </c>
      <c r="E1140" s="11">
        <v>1.9371</v>
      </c>
      <c r="F1140" s="20">
        <f t="shared" si="61"/>
        <v>7.5964705882352948E-2</v>
      </c>
      <c r="G1140" s="8">
        <v>1.3638999999999999</v>
      </c>
      <c r="H1140" s="21">
        <f t="shared" si="62"/>
        <v>5.5696682955020865E-2</v>
      </c>
      <c r="I1140" s="4"/>
    </row>
    <row r="1141" spans="1:9" x14ac:dyDescent="0.45">
      <c r="A1141" s="12">
        <v>1397</v>
      </c>
      <c r="B1141" s="12" t="s">
        <v>18</v>
      </c>
      <c r="C1141" s="71">
        <f t="shared" si="60"/>
        <v>43451</v>
      </c>
      <c r="D1141" s="10">
        <v>43451</v>
      </c>
      <c r="E1141" s="11">
        <v>1.9034</v>
      </c>
      <c r="F1141" s="20">
        <f t="shared" si="61"/>
        <v>7.4643137254901959E-2</v>
      </c>
      <c r="G1141" s="8">
        <v>1.3617999999999999</v>
      </c>
      <c r="H1141" s="21">
        <f t="shared" si="62"/>
        <v>5.4812114300853254E-2</v>
      </c>
      <c r="I1141" s="4"/>
    </row>
    <row r="1142" spans="1:9" x14ac:dyDescent="0.45">
      <c r="A1142" s="12">
        <v>1397</v>
      </c>
      <c r="B1142" s="12" t="s">
        <v>18</v>
      </c>
      <c r="C1142" s="71">
        <f t="shared" si="60"/>
        <v>43448</v>
      </c>
      <c r="D1142" s="10">
        <v>43448</v>
      </c>
      <c r="E1142" s="11">
        <v>1.7984</v>
      </c>
      <c r="F1142" s="20">
        <f t="shared" si="61"/>
        <v>7.0525490196078428E-2</v>
      </c>
      <c r="G1142" s="8">
        <v>1.3572</v>
      </c>
      <c r="H1142" s="21">
        <f t="shared" si="62"/>
        <v>5.1963962714469812E-2</v>
      </c>
      <c r="I1142" s="4"/>
    </row>
    <row r="1143" spans="1:9" x14ac:dyDescent="0.45">
      <c r="A1143" s="12">
        <v>1397</v>
      </c>
      <c r="B1143" s="12" t="s">
        <v>18</v>
      </c>
      <c r="C1143" s="71">
        <f t="shared" si="60"/>
        <v>43447</v>
      </c>
      <c r="D1143" s="10">
        <v>43447</v>
      </c>
      <c r="E1143" s="11">
        <v>1.8673999999999999</v>
      </c>
      <c r="F1143" s="20">
        <f t="shared" si="61"/>
        <v>7.323137254901961E-2</v>
      </c>
      <c r="G1143" s="8">
        <v>1.359</v>
      </c>
      <c r="H1143" s="21">
        <f t="shared" si="62"/>
        <v>5.3886219682869468E-2</v>
      </c>
      <c r="I1143" s="4"/>
    </row>
    <row r="1144" spans="1:9" x14ac:dyDescent="0.45">
      <c r="A1144" s="12">
        <v>1397</v>
      </c>
      <c r="B1144" s="12" t="s">
        <v>18</v>
      </c>
      <c r="C1144" s="71">
        <f t="shared" si="60"/>
        <v>43446</v>
      </c>
      <c r="D1144" s="10">
        <v>43446</v>
      </c>
      <c r="E1144" s="11">
        <v>1.8137000000000001</v>
      </c>
      <c r="F1144" s="20">
        <f t="shared" si="61"/>
        <v>7.1125490196078431E-2</v>
      </c>
      <c r="G1144" s="8">
        <v>1.3606</v>
      </c>
      <c r="H1144" s="21">
        <f t="shared" si="62"/>
        <v>5.2275092015345019E-2</v>
      </c>
      <c r="I1144" s="4"/>
    </row>
    <row r="1145" spans="1:9" x14ac:dyDescent="0.45">
      <c r="A1145" s="12">
        <v>1397</v>
      </c>
      <c r="B1145" s="12" t="s">
        <v>18</v>
      </c>
      <c r="C1145" s="71">
        <f t="shared" si="60"/>
        <v>43445</v>
      </c>
      <c r="D1145" s="10">
        <v>43445</v>
      </c>
      <c r="E1145" s="11">
        <v>1.758</v>
      </c>
      <c r="F1145" s="20">
        <f t="shared" si="61"/>
        <v>6.8941176470588242E-2</v>
      </c>
      <c r="G1145" s="8">
        <v>1.36</v>
      </c>
      <c r="H1145" s="21">
        <f t="shared" si="62"/>
        <v>5.0692041522491349E-2</v>
      </c>
      <c r="I1145" s="4"/>
    </row>
    <row r="1146" spans="1:9" x14ac:dyDescent="0.45">
      <c r="A1146" s="12">
        <v>1397</v>
      </c>
      <c r="B1146" s="12" t="s">
        <v>18</v>
      </c>
      <c r="C1146" s="71">
        <f t="shared" si="60"/>
        <v>43444</v>
      </c>
      <c r="D1146" s="10">
        <v>43444</v>
      </c>
      <c r="E1146" s="11">
        <v>1.7248000000000001</v>
      </c>
      <c r="F1146" s="20">
        <f t="shared" si="61"/>
        <v>6.7639215686274512E-2</v>
      </c>
      <c r="G1146" s="8">
        <v>1.3509</v>
      </c>
      <c r="H1146" s="21">
        <f t="shared" si="62"/>
        <v>5.00697429019724E-2</v>
      </c>
      <c r="I1146" s="4"/>
    </row>
    <row r="1147" spans="1:9" x14ac:dyDescent="0.45">
      <c r="A1147" s="12">
        <v>1397</v>
      </c>
      <c r="B1147" s="12" t="s">
        <v>18</v>
      </c>
      <c r="C1147" s="71">
        <f t="shared" si="60"/>
        <v>43441</v>
      </c>
      <c r="D1147" s="10">
        <v>43441</v>
      </c>
      <c r="E1147" s="11">
        <v>1.7744</v>
      </c>
      <c r="F1147" s="20">
        <f t="shared" si="61"/>
        <v>6.9584313725490191E-2</v>
      </c>
      <c r="G1147" s="8">
        <v>1.3485</v>
      </c>
      <c r="H1147" s="21">
        <f t="shared" si="62"/>
        <v>5.1601270838331617E-2</v>
      </c>
      <c r="I1147" s="4"/>
    </row>
    <row r="1148" spans="1:9" x14ac:dyDescent="0.45">
      <c r="A1148" s="12">
        <v>1397</v>
      </c>
      <c r="B1148" s="12" t="s">
        <v>18</v>
      </c>
      <c r="C1148" s="71">
        <f t="shared" si="60"/>
        <v>43440</v>
      </c>
      <c r="D1148" s="10">
        <v>43440</v>
      </c>
      <c r="E1148" s="11">
        <v>1.8063</v>
      </c>
      <c r="F1148" s="20">
        <f t="shared" si="61"/>
        <v>7.0835294117647066E-2</v>
      </c>
      <c r="G1148" s="8">
        <v>1.3465</v>
      </c>
      <c r="H1148" s="21">
        <f t="shared" si="62"/>
        <v>5.260697669338809E-2</v>
      </c>
      <c r="I1148" s="4"/>
    </row>
    <row r="1149" spans="1:9" x14ac:dyDescent="0.45">
      <c r="A1149" s="12">
        <v>1397</v>
      </c>
      <c r="B1149" s="12" t="s">
        <v>18</v>
      </c>
      <c r="C1149" s="71">
        <f t="shared" si="60"/>
        <v>43439</v>
      </c>
      <c r="D1149" s="10">
        <v>43439</v>
      </c>
      <c r="E1149" s="11">
        <v>1.8472999999999999</v>
      </c>
      <c r="F1149" s="20">
        <f t="shared" si="61"/>
        <v>7.2443137254901965E-2</v>
      </c>
      <c r="G1149" s="8">
        <v>1.3405</v>
      </c>
      <c r="H1149" s="21">
        <f t="shared" si="62"/>
        <v>5.4041877847744842E-2</v>
      </c>
      <c r="I1149" s="4"/>
    </row>
    <row r="1150" spans="1:9" x14ac:dyDescent="0.45">
      <c r="A1150" s="12">
        <v>1397</v>
      </c>
      <c r="B1150" s="12" t="s">
        <v>18</v>
      </c>
      <c r="C1150" s="71">
        <f t="shared" si="60"/>
        <v>43438</v>
      </c>
      <c r="D1150" s="10">
        <v>43438</v>
      </c>
      <c r="E1150" s="11">
        <v>1.8646</v>
      </c>
      <c r="F1150" s="20">
        <f t="shared" si="61"/>
        <v>7.3121568627450978E-2</v>
      </c>
      <c r="G1150" s="8">
        <v>1.3384</v>
      </c>
      <c r="H1150" s="21">
        <f t="shared" si="62"/>
        <v>5.4633568908735039E-2</v>
      </c>
      <c r="I1150" s="4"/>
    </row>
    <row r="1151" spans="1:9" x14ac:dyDescent="0.45">
      <c r="A1151" s="12">
        <v>1397</v>
      </c>
      <c r="B1151" s="12" t="s">
        <v>18</v>
      </c>
      <c r="C1151" s="71">
        <f t="shared" si="60"/>
        <v>43437</v>
      </c>
      <c r="D1151" s="10">
        <v>43437</v>
      </c>
      <c r="E1151" s="11">
        <v>1.9021999999999999</v>
      </c>
      <c r="F1151" s="20">
        <f t="shared" si="61"/>
        <v>7.4596078431372545E-2</v>
      </c>
      <c r="G1151" s="8">
        <v>1.3351999999999999</v>
      </c>
      <c r="H1151" s="21">
        <f t="shared" si="62"/>
        <v>5.5868842444107662E-2</v>
      </c>
      <c r="I1151" s="4"/>
    </row>
    <row r="1152" spans="1:9" x14ac:dyDescent="0.45">
      <c r="A1152" s="12">
        <v>1397</v>
      </c>
      <c r="B1152" s="12" t="s">
        <v>18</v>
      </c>
      <c r="C1152" s="71">
        <f t="shared" si="60"/>
        <v>43434</v>
      </c>
      <c r="D1152" s="10">
        <v>43434</v>
      </c>
      <c r="E1152" s="11">
        <v>1.6311</v>
      </c>
      <c r="F1152" s="20">
        <f t="shared" si="61"/>
        <v>6.3964705882352937E-2</v>
      </c>
      <c r="G1152" s="8">
        <v>1.3351</v>
      </c>
      <c r="H1152" s="21">
        <f t="shared" si="62"/>
        <v>4.7910048597373182E-2</v>
      </c>
      <c r="I1152" s="4"/>
    </row>
    <row r="1153" spans="1:9" x14ac:dyDescent="0.45">
      <c r="A1153" s="12">
        <v>1397</v>
      </c>
      <c r="B1153" s="12" t="s">
        <v>18</v>
      </c>
      <c r="C1153" s="71">
        <f t="shared" si="60"/>
        <v>43433</v>
      </c>
      <c r="D1153" s="10">
        <v>43433</v>
      </c>
      <c r="E1153" s="11">
        <v>1.3461000000000001</v>
      </c>
      <c r="F1153" s="20">
        <f t="shared" si="61"/>
        <v>5.278823529411765E-2</v>
      </c>
      <c r="G1153" s="8">
        <v>1.339</v>
      </c>
      <c r="H1153" s="21">
        <f t="shared" si="62"/>
        <v>3.9423626059833947E-2</v>
      </c>
      <c r="I1153" s="4"/>
    </row>
    <row r="1154" spans="1:9" x14ac:dyDescent="0.45">
      <c r="A1154" s="12">
        <v>1397</v>
      </c>
      <c r="B1154" s="12" t="s">
        <v>18</v>
      </c>
      <c r="C1154" s="71">
        <f t="shared" si="60"/>
        <v>43432</v>
      </c>
      <c r="D1154" s="10">
        <v>43432</v>
      </c>
      <c r="E1154" s="11">
        <v>1.2861</v>
      </c>
      <c r="F1154" s="20">
        <f t="shared" si="61"/>
        <v>5.0435294117647057E-2</v>
      </c>
      <c r="G1154" s="8">
        <v>1.3394999999999999</v>
      </c>
      <c r="H1154" s="21">
        <f t="shared" si="62"/>
        <v>3.7652328568605495E-2</v>
      </c>
      <c r="I1154" s="4"/>
    </row>
    <row r="1155" spans="1:9" x14ac:dyDescent="0.45">
      <c r="A1155" s="12">
        <v>1397</v>
      </c>
      <c r="B1155" s="12" t="s">
        <v>18</v>
      </c>
      <c r="C1155" s="71">
        <f t="shared" si="60"/>
        <v>43431</v>
      </c>
      <c r="D1155" s="10">
        <v>43431</v>
      </c>
      <c r="E1155" s="11">
        <v>1.3288</v>
      </c>
      <c r="F1155" s="20">
        <f t="shared" si="61"/>
        <v>5.210980392156863E-2</v>
      </c>
      <c r="G1155" s="8">
        <v>1.3321000000000001</v>
      </c>
      <c r="H1155" s="21">
        <f t="shared" si="62"/>
        <v>3.911853758844578E-2</v>
      </c>
      <c r="I1155" s="4"/>
    </row>
    <row r="1156" spans="1:9" x14ac:dyDescent="0.45">
      <c r="A1156" s="12">
        <v>1397</v>
      </c>
      <c r="B1156" s="12" t="s">
        <v>18</v>
      </c>
      <c r="C1156" s="71">
        <f t="shared" si="60"/>
        <v>43430</v>
      </c>
      <c r="D1156" s="10">
        <v>43430</v>
      </c>
      <c r="E1156" s="11">
        <v>1.5254000000000001</v>
      </c>
      <c r="F1156" s="20">
        <f t="shared" si="61"/>
        <v>5.9819607843137258E-2</v>
      </c>
      <c r="G1156" s="8">
        <v>1.3380000000000001</v>
      </c>
      <c r="H1156" s="21">
        <f t="shared" si="62"/>
        <v>4.4708227087546529E-2</v>
      </c>
      <c r="I1156" s="4"/>
    </row>
    <row r="1157" spans="1:9" x14ac:dyDescent="0.45">
      <c r="A1157" s="12">
        <v>1397</v>
      </c>
      <c r="B1157" s="12" t="s">
        <v>18</v>
      </c>
      <c r="C1157" s="71">
        <f t="shared" si="60"/>
        <v>43427</v>
      </c>
      <c r="D1157" s="10">
        <v>43427</v>
      </c>
      <c r="E1157" s="11">
        <v>1.5952</v>
      </c>
      <c r="F1157" s="20">
        <f t="shared" si="61"/>
        <v>6.2556862745098044E-2</v>
      </c>
      <c r="G1157" s="8">
        <v>1.3353999999999999</v>
      </c>
      <c r="H1157" s="21">
        <f t="shared" si="62"/>
        <v>4.6845037251084354E-2</v>
      </c>
      <c r="I1157" s="4"/>
    </row>
    <row r="1158" spans="1:9" x14ac:dyDescent="0.45">
      <c r="A1158" s="12">
        <v>1397</v>
      </c>
      <c r="B1158" s="12" t="s">
        <v>18</v>
      </c>
      <c r="C1158" s="71">
        <f t="shared" si="60"/>
        <v>43426</v>
      </c>
      <c r="D1158" s="10">
        <v>43426</v>
      </c>
      <c r="E1158" s="11">
        <v>1.6093999999999999</v>
      </c>
      <c r="F1158" s="20">
        <f t="shared" si="61"/>
        <v>6.3113725490196074E-2</v>
      </c>
      <c r="G1158" s="8">
        <v>1.3261000000000001</v>
      </c>
      <c r="H1158" s="21">
        <f t="shared" si="62"/>
        <v>4.7593488794356438E-2</v>
      </c>
      <c r="I1158" s="4"/>
    </row>
    <row r="1159" spans="1:9" x14ac:dyDescent="0.45">
      <c r="A1159" s="12">
        <v>1397</v>
      </c>
      <c r="B1159" s="12" t="s">
        <v>19</v>
      </c>
      <c r="C1159" s="71">
        <f t="shared" si="60"/>
        <v>43425</v>
      </c>
      <c r="D1159" s="10">
        <v>43425</v>
      </c>
      <c r="E1159" s="11">
        <v>1.7148000000000001</v>
      </c>
      <c r="F1159" s="20">
        <f t="shared" si="61"/>
        <v>6.724705882352941E-2</v>
      </c>
      <c r="G1159" s="8">
        <v>1.3197000000000001</v>
      </c>
      <c r="H1159" s="21">
        <f t="shared" si="62"/>
        <v>5.0956322515366678E-2</v>
      </c>
      <c r="I1159" s="4"/>
    </row>
    <row r="1160" spans="1:9" x14ac:dyDescent="0.45">
      <c r="A1160" s="12">
        <v>1397</v>
      </c>
      <c r="B1160" s="12" t="s">
        <v>19</v>
      </c>
      <c r="C1160" s="71">
        <f t="shared" si="60"/>
        <v>43424</v>
      </c>
      <c r="D1160" s="10">
        <v>43424</v>
      </c>
      <c r="E1160" s="11">
        <v>1.7466999999999999</v>
      </c>
      <c r="F1160" s="20">
        <f t="shared" si="61"/>
        <v>6.8498039215686271E-2</v>
      </c>
      <c r="G1160" s="8">
        <v>1.3295999999999999</v>
      </c>
      <c r="H1160" s="21">
        <f t="shared" si="62"/>
        <v>5.1517779193506523E-2</v>
      </c>
      <c r="I1160" s="4"/>
    </row>
    <row r="1161" spans="1:9" x14ac:dyDescent="0.45">
      <c r="A1161" s="12">
        <v>1397</v>
      </c>
      <c r="B1161" s="12" t="s">
        <v>19</v>
      </c>
      <c r="C1161" s="71">
        <f t="shared" si="60"/>
        <v>43423</v>
      </c>
      <c r="D1161" s="10">
        <v>43423</v>
      </c>
      <c r="E1161" s="11">
        <v>1.7577</v>
      </c>
      <c r="F1161" s="20">
        <f t="shared" si="61"/>
        <v>6.8929411764705878E-2</v>
      </c>
      <c r="G1161" s="8">
        <v>1.3283</v>
      </c>
      <c r="H1161" s="21">
        <f t="shared" si="62"/>
        <v>5.1892954727626193E-2</v>
      </c>
      <c r="I1161" s="4"/>
    </row>
    <row r="1162" spans="1:9" x14ac:dyDescent="0.45">
      <c r="A1162" s="12">
        <v>1397</v>
      </c>
      <c r="B1162" s="12" t="s">
        <v>19</v>
      </c>
      <c r="C1162" s="71">
        <f t="shared" si="60"/>
        <v>43420</v>
      </c>
      <c r="D1162" s="10">
        <v>43420</v>
      </c>
      <c r="E1162" s="11">
        <v>1.9521999999999999</v>
      </c>
      <c r="F1162" s="20">
        <f t="shared" si="61"/>
        <v>7.6556862745098042E-2</v>
      </c>
      <c r="G1162" s="8">
        <v>1.3275999999999999</v>
      </c>
      <c r="H1162" s="21">
        <f t="shared" si="62"/>
        <v>5.7665609178290181E-2</v>
      </c>
      <c r="I1162" s="4"/>
    </row>
    <row r="1163" spans="1:9" x14ac:dyDescent="0.45">
      <c r="A1163" s="12">
        <v>1397</v>
      </c>
      <c r="B1163" s="12" t="s">
        <v>19</v>
      </c>
      <c r="C1163" s="71">
        <f t="shared" si="60"/>
        <v>43419</v>
      </c>
      <c r="D1163" s="10">
        <v>43419</v>
      </c>
      <c r="E1163" s="11">
        <v>2.1431</v>
      </c>
      <c r="F1163" s="20">
        <f t="shared" si="61"/>
        <v>8.4043137254901965E-2</v>
      </c>
      <c r="G1163" s="8">
        <v>1.3294999999999999</v>
      </c>
      <c r="H1163" s="21">
        <f t="shared" si="62"/>
        <v>6.321409345987361E-2</v>
      </c>
      <c r="I1163" s="4"/>
    </row>
    <row r="1164" spans="1:9" x14ac:dyDescent="0.45">
      <c r="A1164" s="12">
        <v>1397</v>
      </c>
      <c r="B1164" s="12" t="s">
        <v>19</v>
      </c>
      <c r="C1164" s="71">
        <f t="shared" si="60"/>
        <v>43418</v>
      </c>
      <c r="D1164" s="10">
        <v>43418</v>
      </c>
      <c r="E1164" s="11">
        <v>2.1171000000000002</v>
      </c>
      <c r="F1164" s="20">
        <f t="shared" si="61"/>
        <v>8.3023529411764718E-2</v>
      </c>
      <c r="G1164" s="8">
        <v>1.3251999999999999</v>
      </c>
      <c r="H1164" s="21">
        <f t="shared" si="62"/>
        <v>6.2649810905346159E-2</v>
      </c>
      <c r="I1164" s="4"/>
    </row>
    <row r="1165" spans="1:9" x14ac:dyDescent="0.45">
      <c r="A1165" s="12">
        <v>1397</v>
      </c>
      <c r="B1165" s="12" t="s">
        <v>19</v>
      </c>
      <c r="C1165" s="71">
        <f t="shared" si="60"/>
        <v>43417</v>
      </c>
      <c r="D1165" s="10">
        <v>43417</v>
      </c>
      <c r="E1165" s="11">
        <v>2.0228000000000002</v>
      </c>
      <c r="F1165" s="20">
        <f t="shared" si="61"/>
        <v>7.9325490196078444E-2</v>
      </c>
      <c r="G1165" s="8">
        <v>1.3237000000000001</v>
      </c>
      <c r="H1165" s="21">
        <f t="shared" si="62"/>
        <v>5.9927090878657129E-2</v>
      </c>
      <c r="I1165" s="4"/>
    </row>
    <row r="1166" spans="1:9" x14ac:dyDescent="0.45">
      <c r="A1166" s="12">
        <v>1397</v>
      </c>
      <c r="B1166" s="12" t="s">
        <v>19</v>
      </c>
      <c r="C1166" s="71">
        <f t="shared" si="60"/>
        <v>43416</v>
      </c>
      <c r="D1166" s="10">
        <v>43416</v>
      </c>
      <c r="E1166" s="11">
        <v>2.1698</v>
      </c>
      <c r="F1166" s="20">
        <f t="shared" si="61"/>
        <v>8.5090196078431365E-2</v>
      </c>
      <c r="G1166" s="8">
        <v>1.319</v>
      </c>
      <c r="H1166" s="21">
        <f t="shared" si="62"/>
        <v>6.4511141833534014E-2</v>
      </c>
      <c r="I1166" s="4"/>
    </row>
    <row r="1167" spans="1:9" x14ac:dyDescent="0.45">
      <c r="A1167" s="12">
        <v>1397</v>
      </c>
      <c r="B1167" s="12" t="s">
        <v>19</v>
      </c>
      <c r="C1167" s="71">
        <f t="shared" si="60"/>
        <v>43413</v>
      </c>
      <c r="D1167" s="10">
        <v>43413</v>
      </c>
      <c r="E1167" s="11">
        <v>2.2957999999999998</v>
      </c>
      <c r="F1167" s="20">
        <f t="shared" si="61"/>
        <v>9.0031372549019606E-2</v>
      </c>
      <c r="G1167" s="8">
        <v>1.3230999999999999</v>
      </c>
      <c r="H1167" s="21">
        <f t="shared" si="62"/>
        <v>6.8045780779245418E-2</v>
      </c>
      <c r="I1167" s="4"/>
    </row>
    <row r="1168" spans="1:9" x14ac:dyDescent="0.45">
      <c r="A1168" s="12">
        <v>1397</v>
      </c>
      <c r="B1168" s="12" t="s">
        <v>19</v>
      </c>
      <c r="C1168" s="71">
        <f t="shared" si="60"/>
        <v>43412</v>
      </c>
      <c r="D1168" s="10">
        <v>43412</v>
      </c>
      <c r="E1168" s="11">
        <v>2.4125000000000001</v>
      </c>
      <c r="F1168" s="20">
        <f t="shared" si="61"/>
        <v>9.4607843137254899E-2</v>
      </c>
      <c r="G1168" s="8">
        <v>1.3306</v>
      </c>
      <c r="H1168" s="21">
        <f t="shared" si="62"/>
        <v>7.1101640716409814E-2</v>
      </c>
      <c r="I1168" s="4"/>
    </row>
    <row r="1169" spans="1:9" x14ac:dyDescent="0.45">
      <c r="A1169" s="12">
        <v>1397</v>
      </c>
      <c r="B1169" s="12" t="s">
        <v>19</v>
      </c>
      <c r="C1169" s="71">
        <f t="shared" si="60"/>
        <v>43411</v>
      </c>
      <c r="D1169" s="10">
        <v>43411</v>
      </c>
      <c r="E1169" s="11">
        <v>2.4300999999999999</v>
      </c>
      <c r="F1169" s="20">
        <f t="shared" si="61"/>
        <v>9.5298039215686275E-2</v>
      </c>
      <c r="G1169" s="8">
        <v>1.3170999999999999</v>
      </c>
      <c r="H1169" s="21">
        <f t="shared" si="62"/>
        <v>7.2354444776923751E-2</v>
      </c>
      <c r="I1169" s="4"/>
    </row>
    <row r="1170" spans="1:9" x14ac:dyDescent="0.45">
      <c r="A1170" s="12">
        <v>1397</v>
      </c>
      <c r="B1170" s="12" t="s">
        <v>19</v>
      </c>
      <c r="C1170" s="71">
        <f t="shared" si="60"/>
        <v>43410</v>
      </c>
      <c r="D1170" s="10">
        <v>43410</v>
      </c>
      <c r="E1170" s="11">
        <v>2.3035000000000001</v>
      </c>
      <c r="F1170" s="20">
        <f t="shared" si="61"/>
        <v>9.0333333333333335E-2</v>
      </c>
      <c r="G1170" s="8">
        <v>1.3146</v>
      </c>
      <c r="H1170" s="21">
        <f t="shared" si="62"/>
        <v>6.8715452102033572E-2</v>
      </c>
      <c r="I1170" s="4"/>
    </row>
    <row r="1171" spans="1:9" x14ac:dyDescent="0.45">
      <c r="A1171" s="12">
        <v>1397</v>
      </c>
      <c r="B1171" s="12" t="s">
        <v>19</v>
      </c>
      <c r="C1171" s="71">
        <f t="shared" si="60"/>
        <v>43409</v>
      </c>
      <c r="D1171" s="10">
        <v>43409</v>
      </c>
      <c r="E1171" s="11">
        <v>1.9114</v>
      </c>
      <c r="F1171" s="20">
        <f t="shared" si="61"/>
        <v>7.4956862745098038E-2</v>
      </c>
      <c r="G1171" s="8">
        <v>1.3178000000000001</v>
      </c>
      <c r="H1171" s="21">
        <f t="shared" si="62"/>
        <v>5.6880302583926269E-2</v>
      </c>
      <c r="I1171" s="4"/>
    </row>
    <row r="1172" spans="1:9" x14ac:dyDescent="0.45">
      <c r="A1172" s="12">
        <v>1397</v>
      </c>
      <c r="B1172" s="12" t="s">
        <v>19</v>
      </c>
      <c r="C1172" s="71">
        <f t="shared" si="60"/>
        <v>43406</v>
      </c>
      <c r="D1172" s="10">
        <v>43406</v>
      </c>
      <c r="E1172" s="11">
        <v>1.2338</v>
      </c>
      <c r="F1172" s="20">
        <f t="shared" si="61"/>
        <v>4.8384313725490194E-2</v>
      </c>
      <c r="G1172" s="8">
        <v>1.3239000000000001</v>
      </c>
      <c r="H1172" s="21">
        <f t="shared" si="62"/>
        <v>3.6546803931936094E-2</v>
      </c>
      <c r="I1172" s="4"/>
    </row>
    <row r="1173" spans="1:9" x14ac:dyDescent="0.45">
      <c r="A1173" s="12">
        <v>1397</v>
      </c>
      <c r="B1173" s="12" t="s">
        <v>19</v>
      </c>
      <c r="C1173" s="71">
        <f t="shared" si="60"/>
        <v>43405</v>
      </c>
      <c r="D1173" s="10">
        <v>43405</v>
      </c>
      <c r="E1173" s="11">
        <v>1.2176</v>
      </c>
      <c r="F1173" s="20">
        <f t="shared" si="61"/>
        <v>4.7749019607843141E-2</v>
      </c>
      <c r="G1173" s="8">
        <v>1.3236000000000001</v>
      </c>
      <c r="H1173" s="21">
        <f t="shared" si="62"/>
        <v>3.6075113031008715E-2</v>
      </c>
      <c r="I1173" s="4"/>
    </row>
    <row r="1174" spans="1:9" x14ac:dyDescent="0.45">
      <c r="A1174" s="12">
        <v>1397</v>
      </c>
      <c r="B1174" s="12" t="s">
        <v>19</v>
      </c>
      <c r="C1174" s="71">
        <f t="shared" si="60"/>
        <v>43404</v>
      </c>
      <c r="D1174" s="10">
        <v>43404</v>
      </c>
      <c r="E1174" s="11">
        <v>1.1626000000000001</v>
      </c>
      <c r="F1174" s="20">
        <f t="shared" si="61"/>
        <v>4.5592156862745099E-2</v>
      </c>
      <c r="G1174" s="8">
        <v>1.3247</v>
      </c>
      <c r="H1174" s="21">
        <f t="shared" si="62"/>
        <v>3.4416967511697066E-2</v>
      </c>
      <c r="I1174" s="4"/>
    </row>
    <row r="1175" spans="1:9" x14ac:dyDescent="0.45">
      <c r="A1175" s="12">
        <v>1397</v>
      </c>
      <c r="B1175" s="12" t="s">
        <v>19</v>
      </c>
      <c r="C1175" s="71">
        <f t="shared" si="60"/>
        <v>43403</v>
      </c>
      <c r="D1175" s="10">
        <v>43403</v>
      </c>
      <c r="E1175" s="11">
        <v>1.1133</v>
      </c>
      <c r="F1175" s="20">
        <f t="shared" si="61"/>
        <v>4.3658823529411764E-2</v>
      </c>
      <c r="G1175" s="8">
        <v>1.3210999999999999</v>
      </c>
      <c r="H1175" s="21">
        <f t="shared" si="62"/>
        <v>3.3047326871101179E-2</v>
      </c>
      <c r="I1175" s="4"/>
    </row>
    <row r="1176" spans="1:9" x14ac:dyDescent="0.45">
      <c r="A1176" s="12">
        <v>1397</v>
      </c>
      <c r="B1176" s="12" t="s">
        <v>19</v>
      </c>
      <c r="C1176" s="71">
        <f t="shared" ref="C1176:C1239" si="63">D1176</f>
        <v>43402</v>
      </c>
      <c r="D1176" s="10">
        <v>43402</v>
      </c>
      <c r="E1176" s="11">
        <v>1.0370999999999999</v>
      </c>
      <c r="F1176" s="20">
        <f t="shared" si="61"/>
        <v>4.0670588235294111E-2</v>
      </c>
      <c r="G1176" s="8">
        <v>1.3151999999999999</v>
      </c>
      <c r="H1176" s="21">
        <f t="shared" si="62"/>
        <v>3.0923500787176181E-2</v>
      </c>
      <c r="I1176" s="4"/>
    </row>
    <row r="1177" spans="1:9" x14ac:dyDescent="0.45">
      <c r="A1177" s="12">
        <v>1397</v>
      </c>
      <c r="B1177" s="12" t="s">
        <v>19</v>
      </c>
      <c r="C1177" s="71">
        <f t="shared" si="63"/>
        <v>43399</v>
      </c>
      <c r="D1177" s="10">
        <v>43399</v>
      </c>
      <c r="E1177" s="11">
        <v>1.0202</v>
      </c>
      <c r="F1177" s="20">
        <f t="shared" si="61"/>
        <v>4.0007843137254903E-2</v>
      </c>
      <c r="G1177" s="8">
        <v>1.3111999999999999</v>
      </c>
      <c r="H1177" s="21">
        <f t="shared" si="62"/>
        <v>3.051238799363553E-2</v>
      </c>
      <c r="I1177" s="4"/>
    </row>
    <row r="1178" spans="1:9" x14ac:dyDescent="0.45">
      <c r="A1178" s="12">
        <v>1397</v>
      </c>
      <c r="B1178" s="12" t="s">
        <v>19</v>
      </c>
      <c r="C1178" s="71">
        <f t="shared" si="63"/>
        <v>43398</v>
      </c>
      <c r="D1178" s="10">
        <v>43398</v>
      </c>
      <c r="E1178" s="11">
        <v>1.1311</v>
      </c>
      <c r="F1178" s="20">
        <f t="shared" si="61"/>
        <v>4.4356862745098036E-2</v>
      </c>
      <c r="G1178" s="8">
        <v>1.3124</v>
      </c>
      <c r="H1178" s="21">
        <f t="shared" si="62"/>
        <v>3.3798280055697988E-2</v>
      </c>
      <c r="I1178" s="4"/>
    </row>
    <row r="1179" spans="1:9" x14ac:dyDescent="0.45">
      <c r="A1179" s="12">
        <v>1397</v>
      </c>
      <c r="B1179" s="12" t="s">
        <v>19</v>
      </c>
      <c r="C1179" s="71">
        <f t="shared" si="63"/>
        <v>43397</v>
      </c>
      <c r="D1179" s="10">
        <v>43397</v>
      </c>
      <c r="E1179" s="11">
        <v>0.86919999999999997</v>
      </c>
      <c r="F1179" s="20">
        <f t="shared" si="61"/>
        <v>3.4086274509803921E-2</v>
      </c>
      <c r="G1179" s="8">
        <v>1.3109999999999999</v>
      </c>
      <c r="H1179" s="21">
        <f t="shared" si="62"/>
        <v>2.6000209389629231E-2</v>
      </c>
      <c r="I1179" s="4"/>
    </row>
    <row r="1180" spans="1:9" x14ac:dyDescent="0.45">
      <c r="A1180" s="12">
        <v>1397</v>
      </c>
      <c r="B1180" s="12" t="s">
        <v>19</v>
      </c>
      <c r="C1180" s="71">
        <f t="shared" si="63"/>
        <v>43396</v>
      </c>
      <c r="D1180" s="10">
        <v>43396</v>
      </c>
      <c r="E1180" s="11">
        <v>1.1253</v>
      </c>
      <c r="F1180" s="20">
        <f t="shared" si="61"/>
        <v>4.4129411764705882E-2</v>
      </c>
      <c r="G1180" s="8">
        <v>1.3109</v>
      </c>
      <c r="H1180" s="21">
        <f t="shared" si="62"/>
        <v>3.366344630765572E-2</v>
      </c>
      <c r="I1180" s="4"/>
    </row>
    <row r="1181" spans="1:9" x14ac:dyDescent="0.45">
      <c r="A1181" s="12">
        <v>1397</v>
      </c>
      <c r="B1181" s="12" t="s">
        <v>20</v>
      </c>
      <c r="C1181" s="71">
        <f t="shared" si="63"/>
        <v>43395</v>
      </c>
      <c r="D1181" s="10">
        <v>43395</v>
      </c>
      <c r="E1181" s="11">
        <v>1.1619999999999999</v>
      </c>
      <c r="F1181" s="20">
        <f t="shared" si="61"/>
        <v>4.5568627450980392E-2</v>
      </c>
      <c r="G1181" s="8">
        <v>1.3087</v>
      </c>
      <c r="H1181" s="21">
        <f t="shared" si="62"/>
        <v>3.4819765760663555E-2</v>
      </c>
      <c r="I1181" s="4"/>
    </row>
    <row r="1182" spans="1:9" x14ac:dyDescent="0.45">
      <c r="A1182" s="12">
        <v>1397</v>
      </c>
      <c r="B1182" s="12" t="s">
        <v>20</v>
      </c>
      <c r="C1182" s="71">
        <f t="shared" si="63"/>
        <v>43392</v>
      </c>
      <c r="D1182" s="10">
        <v>43392</v>
      </c>
      <c r="E1182" s="11">
        <v>0.82210000000000005</v>
      </c>
      <c r="F1182" s="20">
        <f t="shared" si="61"/>
        <v>3.2239215686274511E-2</v>
      </c>
      <c r="G1182" s="8">
        <v>1.3154999999999999</v>
      </c>
      <c r="H1182" s="21">
        <f t="shared" si="62"/>
        <v>2.4507195504579637E-2</v>
      </c>
      <c r="I1182" s="4"/>
    </row>
    <row r="1183" spans="1:9" x14ac:dyDescent="0.45">
      <c r="A1183" s="12">
        <v>1397</v>
      </c>
      <c r="B1183" s="12" t="s">
        <v>20</v>
      </c>
      <c r="C1183" s="71">
        <f t="shared" si="63"/>
        <v>43391</v>
      </c>
      <c r="D1183" s="10">
        <v>43391</v>
      </c>
      <c r="E1183" s="11">
        <v>0.94279999999999997</v>
      </c>
      <c r="F1183" s="20">
        <f t="shared" si="61"/>
        <v>3.6972549019607844E-2</v>
      </c>
      <c r="G1183" s="8">
        <v>1.3107</v>
      </c>
      <c r="H1183" s="21">
        <f t="shared" si="62"/>
        <v>2.8208246753343897E-2</v>
      </c>
      <c r="I1183" s="4"/>
    </row>
    <row r="1184" spans="1:9" x14ac:dyDescent="0.45">
      <c r="A1184" s="12">
        <v>1397</v>
      </c>
      <c r="B1184" s="12" t="s">
        <v>20</v>
      </c>
      <c r="C1184" s="71">
        <f t="shared" si="63"/>
        <v>43390</v>
      </c>
      <c r="D1184" s="10">
        <v>43390</v>
      </c>
      <c r="E1184" s="11">
        <v>1.0427999999999999</v>
      </c>
      <c r="F1184" s="20">
        <f t="shared" si="61"/>
        <v>4.0894117647058824E-2</v>
      </c>
      <c r="G1184" s="8">
        <v>1.3134999999999999</v>
      </c>
      <c r="H1184" s="21">
        <f t="shared" si="62"/>
        <v>3.1133702053337518E-2</v>
      </c>
      <c r="I1184" s="4"/>
    </row>
    <row r="1185" spans="1:9" x14ac:dyDescent="0.45">
      <c r="A1185" s="12">
        <v>1397</v>
      </c>
      <c r="B1185" s="12" t="s">
        <v>20</v>
      </c>
      <c r="C1185" s="71">
        <f t="shared" si="63"/>
        <v>43389</v>
      </c>
      <c r="D1185" s="10">
        <v>43389</v>
      </c>
      <c r="E1185" s="11">
        <v>1.2077</v>
      </c>
      <c r="F1185" s="20">
        <f t="shared" si="61"/>
        <v>4.7360784313725493E-2</v>
      </c>
      <c r="G1185" s="8">
        <v>1.3107</v>
      </c>
      <c r="H1185" s="21">
        <f t="shared" si="62"/>
        <v>3.6133962244392685E-2</v>
      </c>
      <c r="I1185" s="4"/>
    </row>
    <row r="1186" spans="1:9" x14ac:dyDescent="0.45">
      <c r="A1186" s="12">
        <v>1397</v>
      </c>
      <c r="B1186" s="12" t="s">
        <v>20</v>
      </c>
      <c r="C1186" s="71">
        <f t="shared" si="63"/>
        <v>43388</v>
      </c>
      <c r="D1186" s="10">
        <v>43388</v>
      </c>
      <c r="E1186" s="11">
        <v>1.8717999999999999</v>
      </c>
      <c r="F1186" s="20">
        <f t="shared" si="61"/>
        <v>7.3403921568627448E-2</v>
      </c>
      <c r="G1186" s="8">
        <v>1.3070999999999999</v>
      </c>
      <c r="H1186" s="21">
        <f t="shared" si="62"/>
        <v>5.6157846812506657E-2</v>
      </c>
      <c r="I1186" s="4"/>
    </row>
    <row r="1187" spans="1:9" x14ac:dyDescent="0.45">
      <c r="A1187" s="12">
        <v>1397</v>
      </c>
      <c r="B1187" s="12" t="s">
        <v>20</v>
      </c>
      <c r="C1187" s="71">
        <f t="shared" si="63"/>
        <v>43385</v>
      </c>
      <c r="D1187" s="10">
        <v>43385</v>
      </c>
      <c r="E1187" s="11">
        <v>1.4137</v>
      </c>
      <c r="F1187" s="20">
        <f t="shared" si="61"/>
        <v>5.5439215686274509E-2</v>
      </c>
      <c r="G1187" s="8">
        <v>1.3053999999999999</v>
      </c>
      <c r="H1187" s="21">
        <f t="shared" si="62"/>
        <v>4.2469140253006368E-2</v>
      </c>
      <c r="I1187" s="4"/>
    </row>
    <row r="1188" spans="1:9" x14ac:dyDescent="0.45">
      <c r="A1188" s="12">
        <v>1397</v>
      </c>
      <c r="B1188" s="12" t="s">
        <v>20</v>
      </c>
      <c r="C1188" s="71">
        <f t="shared" si="63"/>
        <v>43384</v>
      </c>
      <c r="D1188" s="10">
        <v>43384</v>
      </c>
      <c r="E1188" s="11">
        <v>1.5597000000000001</v>
      </c>
      <c r="F1188" s="20">
        <f t="shared" si="61"/>
        <v>6.1164705882352947E-2</v>
      </c>
      <c r="G1188" s="8">
        <v>1.3084</v>
      </c>
      <c r="H1188" s="21">
        <f t="shared" si="62"/>
        <v>4.6747711619040774E-2</v>
      </c>
      <c r="I1188" s="4"/>
    </row>
    <row r="1189" spans="1:9" x14ac:dyDescent="0.45">
      <c r="A1189" s="12">
        <v>1397</v>
      </c>
      <c r="B1189" s="12" t="s">
        <v>20</v>
      </c>
      <c r="C1189" s="71">
        <f t="shared" si="63"/>
        <v>43383</v>
      </c>
      <c r="D1189" s="10">
        <v>43383</v>
      </c>
      <c r="E1189" s="11">
        <v>1.7168000000000001</v>
      </c>
      <c r="F1189" s="20">
        <f t="shared" si="61"/>
        <v>6.7325490196078433E-2</v>
      </c>
      <c r="G1189" s="8">
        <v>1.3101</v>
      </c>
      <c r="H1189" s="21">
        <f t="shared" si="62"/>
        <v>5.1389581097686002E-2</v>
      </c>
      <c r="I1189" s="4"/>
    </row>
    <row r="1190" spans="1:9" x14ac:dyDescent="0.45">
      <c r="A1190" s="12">
        <v>1397</v>
      </c>
      <c r="B1190" s="12" t="s">
        <v>20</v>
      </c>
      <c r="C1190" s="71">
        <f t="shared" si="63"/>
        <v>43382</v>
      </c>
      <c r="D1190" s="10">
        <v>43382</v>
      </c>
      <c r="E1190" s="11">
        <v>1.9581999999999999</v>
      </c>
      <c r="F1190" s="20">
        <f t="shared" si="61"/>
        <v>7.6792156862745098E-2</v>
      </c>
      <c r="G1190" s="8">
        <v>1.3099000000000001</v>
      </c>
      <c r="H1190" s="21">
        <f t="shared" si="62"/>
        <v>5.8624442219058777E-2</v>
      </c>
      <c r="I1190" s="4"/>
    </row>
    <row r="1191" spans="1:9" x14ac:dyDescent="0.45">
      <c r="A1191" s="12">
        <v>1397</v>
      </c>
      <c r="B1191" s="12" t="s">
        <v>20</v>
      </c>
      <c r="C1191" s="71">
        <f t="shared" si="63"/>
        <v>43381</v>
      </c>
      <c r="D1191" s="10">
        <v>43381</v>
      </c>
      <c r="E1191" s="11">
        <v>1.9427000000000001</v>
      </c>
      <c r="F1191" s="20">
        <f t="shared" si="61"/>
        <v>7.6184313725490199E-2</v>
      </c>
      <c r="G1191" s="8">
        <v>1.3086</v>
      </c>
      <c r="H1191" s="21">
        <f t="shared" si="62"/>
        <v>5.8218182580995106E-2</v>
      </c>
      <c r="I1191" s="4"/>
    </row>
    <row r="1192" spans="1:9" x14ac:dyDescent="0.45">
      <c r="A1192" s="12">
        <v>1397</v>
      </c>
      <c r="B1192" s="12" t="s">
        <v>20</v>
      </c>
      <c r="C1192" s="71">
        <f t="shared" si="63"/>
        <v>43378</v>
      </c>
      <c r="D1192" s="10">
        <v>43378</v>
      </c>
      <c r="E1192" s="11">
        <v>1.9582999999999999</v>
      </c>
      <c r="F1192" s="20">
        <f t="shared" si="61"/>
        <v>7.6796078431372553E-2</v>
      </c>
      <c r="G1192" s="8">
        <v>1.3018000000000001</v>
      </c>
      <c r="H1192" s="21">
        <f t="shared" si="62"/>
        <v>5.8992224943441814E-2</v>
      </c>
      <c r="I1192" s="4"/>
    </row>
    <row r="1193" spans="1:9" x14ac:dyDescent="0.45">
      <c r="A1193" s="12">
        <v>1397</v>
      </c>
      <c r="B1193" s="12" t="s">
        <v>20</v>
      </c>
      <c r="C1193" s="71">
        <f t="shared" si="63"/>
        <v>43377</v>
      </c>
      <c r="D1193" s="10">
        <v>43377</v>
      </c>
      <c r="E1193" s="11">
        <v>1.9461999999999999</v>
      </c>
      <c r="F1193" s="20">
        <f t="shared" si="61"/>
        <v>7.6321568627450972E-2</v>
      </c>
      <c r="G1193" s="8">
        <v>1.2934000000000001</v>
      </c>
      <c r="H1193" s="21">
        <f t="shared" si="62"/>
        <v>5.9008480460376503E-2</v>
      </c>
      <c r="I1193" s="4"/>
    </row>
    <row r="1194" spans="1:9" x14ac:dyDescent="0.45">
      <c r="A1194" s="12">
        <v>1397</v>
      </c>
      <c r="B1194" s="12" t="s">
        <v>20</v>
      </c>
      <c r="C1194" s="71">
        <f t="shared" si="63"/>
        <v>43376</v>
      </c>
      <c r="D1194" s="10">
        <v>43376</v>
      </c>
      <c r="E1194" s="11">
        <v>1.8619000000000001</v>
      </c>
      <c r="F1194" s="20">
        <f t="shared" si="61"/>
        <v>7.3015686274509814E-2</v>
      </c>
      <c r="G1194" s="8">
        <v>1.2991999999999999</v>
      </c>
      <c r="H1194" s="21">
        <f t="shared" si="62"/>
        <v>5.6200497440355462E-2</v>
      </c>
      <c r="I1194" s="4"/>
    </row>
    <row r="1195" spans="1:9" x14ac:dyDescent="0.45">
      <c r="A1195" s="12">
        <v>1397</v>
      </c>
      <c r="B1195" s="12" t="s">
        <v>20</v>
      </c>
      <c r="C1195" s="71">
        <f t="shared" si="63"/>
        <v>43375</v>
      </c>
      <c r="D1195" s="10">
        <v>43375</v>
      </c>
      <c r="E1195" s="11">
        <v>1.9246000000000001</v>
      </c>
      <c r="F1195" s="20">
        <f t="shared" si="61"/>
        <v>7.5474509803921577E-2</v>
      </c>
      <c r="G1195" s="8">
        <v>1.3022</v>
      </c>
      <c r="H1195" s="21">
        <f t="shared" si="62"/>
        <v>5.7959230382369512E-2</v>
      </c>
      <c r="I1195" s="4"/>
    </row>
    <row r="1196" spans="1:9" x14ac:dyDescent="0.45">
      <c r="A1196" s="12">
        <v>1397</v>
      </c>
      <c r="B1196" s="12" t="s">
        <v>20</v>
      </c>
      <c r="C1196" s="71">
        <f t="shared" si="63"/>
        <v>43374</v>
      </c>
      <c r="D1196" s="10">
        <v>43374</v>
      </c>
      <c r="E1196" s="11">
        <v>1.8333999999999999</v>
      </c>
      <c r="F1196" s="20">
        <f t="shared" si="61"/>
        <v>7.1898039215686271E-2</v>
      </c>
      <c r="G1196" s="8">
        <v>1.3028999999999999</v>
      </c>
      <c r="H1196" s="21">
        <f t="shared" si="62"/>
        <v>5.5183083287808944E-2</v>
      </c>
      <c r="I1196" s="4"/>
    </row>
    <row r="1197" spans="1:9" x14ac:dyDescent="0.45">
      <c r="A1197" s="12">
        <v>1397</v>
      </c>
      <c r="B1197" s="12" t="s">
        <v>20</v>
      </c>
      <c r="C1197" s="71">
        <f t="shared" si="63"/>
        <v>43371</v>
      </c>
      <c r="D1197" s="10">
        <v>43371</v>
      </c>
      <c r="E1197" s="11">
        <v>1.6307</v>
      </c>
      <c r="F1197" s="20">
        <f t="shared" si="61"/>
        <v>6.3949019607843133E-2</v>
      </c>
      <c r="G1197" s="8">
        <v>1.3068</v>
      </c>
      <c r="H1197" s="21">
        <f t="shared" si="62"/>
        <v>4.8935582803675493E-2</v>
      </c>
      <c r="I1197" s="4"/>
    </row>
    <row r="1198" spans="1:9" x14ac:dyDescent="0.45">
      <c r="A1198" s="12">
        <v>1397</v>
      </c>
      <c r="B1198" s="12" t="s">
        <v>20</v>
      </c>
      <c r="C1198" s="71">
        <f t="shared" si="63"/>
        <v>43370</v>
      </c>
      <c r="D1198" s="10">
        <v>43370</v>
      </c>
      <c r="E1198" s="11">
        <v>1.6383000000000001</v>
      </c>
      <c r="F1198" s="20">
        <f t="shared" si="61"/>
        <v>6.4247058823529421E-2</v>
      </c>
      <c r="G1198" s="8">
        <v>1.2947</v>
      </c>
      <c r="H1198" s="21">
        <f t="shared" si="62"/>
        <v>4.9623124139591739E-2</v>
      </c>
      <c r="I1198" s="4"/>
    </row>
    <row r="1199" spans="1:9" x14ac:dyDescent="0.45">
      <c r="A1199" s="12">
        <v>1397</v>
      </c>
      <c r="B1199" s="12" t="s">
        <v>20</v>
      </c>
      <c r="C1199" s="71">
        <f t="shared" si="63"/>
        <v>43369</v>
      </c>
      <c r="D1199" s="10">
        <v>43369</v>
      </c>
      <c r="E1199" s="11">
        <v>1.5057</v>
      </c>
      <c r="F1199" s="20">
        <f t="shared" ref="F1199:F1262" si="64">E1199/25.5</f>
        <v>5.9047058823529411E-2</v>
      </c>
      <c r="G1199" s="8">
        <v>1.2966</v>
      </c>
      <c r="H1199" s="21">
        <f t="shared" ref="H1199:H1262" si="65">F1199/G1199</f>
        <v>4.553991888287013E-2</v>
      </c>
      <c r="I1199" s="4"/>
    </row>
    <row r="1200" spans="1:9" x14ac:dyDescent="0.45">
      <c r="A1200" s="12">
        <v>1397</v>
      </c>
      <c r="B1200" s="12" t="s">
        <v>20</v>
      </c>
      <c r="C1200" s="71">
        <f t="shared" si="63"/>
        <v>43368</v>
      </c>
      <c r="D1200" s="10">
        <v>43368</v>
      </c>
      <c r="E1200" s="11">
        <v>1.4158999999999999</v>
      </c>
      <c r="F1200" s="20">
        <f t="shared" si="64"/>
        <v>5.5525490196078428E-2</v>
      </c>
      <c r="G1200" s="8">
        <v>1.2937000000000001</v>
      </c>
      <c r="H1200" s="21">
        <f t="shared" si="65"/>
        <v>4.2919912032216456E-2</v>
      </c>
      <c r="I1200" s="4"/>
    </row>
    <row r="1201" spans="1:9" x14ac:dyDescent="0.45">
      <c r="A1201" s="12">
        <v>1397</v>
      </c>
      <c r="B1201" s="12" t="s">
        <v>20</v>
      </c>
      <c r="C1201" s="71">
        <f t="shared" si="63"/>
        <v>43367</v>
      </c>
      <c r="D1201" s="10">
        <v>43367</v>
      </c>
      <c r="E1201" s="11">
        <v>1.3333999999999999</v>
      </c>
      <c r="F1201" s="20">
        <f t="shared" si="64"/>
        <v>5.229019607843137E-2</v>
      </c>
      <c r="G1201" s="8">
        <v>1.2925</v>
      </c>
      <c r="H1201" s="21">
        <f t="shared" si="65"/>
        <v>4.0456631395304733E-2</v>
      </c>
      <c r="I1201" s="4"/>
    </row>
    <row r="1202" spans="1:9" x14ac:dyDescent="0.45">
      <c r="A1202" s="12">
        <v>1397</v>
      </c>
      <c r="B1202" s="12" t="s">
        <v>21</v>
      </c>
      <c r="C1202" s="71">
        <f t="shared" si="63"/>
        <v>43364</v>
      </c>
      <c r="D1202" s="10">
        <v>43364</v>
      </c>
      <c r="E1202" s="11">
        <v>1.262</v>
      </c>
      <c r="F1202" s="20">
        <f t="shared" si="64"/>
        <v>4.9490196078431373E-2</v>
      </c>
      <c r="G1202" s="8">
        <v>1.2868999999999999</v>
      </c>
      <c r="H1202" s="21">
        <f t="shared" si="65"/>
        <v>3.8456908911672527E-2</v>
      </c>
      <c r="I1202" s="4"/>
    </row>
    <row r="1203" spans="1:9" x14ac:dyDescent="0.45">
      <c r="A1203" s="12">
        <v>1397</v>
      </c>
      <c r="B1203" s="12" t="s">
        <v>21</v>
      </c>
      <c r="C1203" s="71">
        <f t="shared" si="63"/>
        <v>43363</v>
      </c>
      <c r="D1203" s="10">
        <v>43363</v>
      </c>
      <c r="E1203" s="11">
        <v>1.2548999999999999</v>
      </c>
      <c r="F1203" s="20">
        <f t="shared" si="64"/>
        <v>4.9211764705882351E-2</v>
      </c>
      <c r="G1203" s="8">
        <v>1.2823</v>
      </c>
      <c r="H1203" s="21">
        <f t="shared" si="65"/>
        <v>3.837773119073723E-2</v>
      </c>
      <c r="I1203" s="4"/>
    </row>
    <row r="1204" spans="1:9" x14ac:dyDescent="0.45">
      <c r="A1204" s="12">
        <v>1397</v>
      </c>
      <c r="B1204" s="12" t="s">
        <v>21</v>
      </c>
      <c r="C1204" s="71">
        <f t="shared" si="63"/>
        <v>43362</v>
      </c>
      <c r="D1204" s="10">
        <v>43362</v>
      </c>
      <c r="E1204" s="11">
        <v>1.2417</v>
      </c>
      <c r="F1204" s="20">
        <f t="shared" si="64"/>
        <v>4.8694117647058825E-2</v>
      </c>
      <c r="G1204" s="8">
        <v>1.2811999999999999</v>
      </c>
      <c r="H1204" s="21">
        <f t="shared" si="65"/>
        <v>3.8006648179096804E-2</v>
      </c>
      <c r="I1204" s="4"/>
    </row>
    <row r="1205" spans="1:9" x14ac:dyDescent="0.45">
      <c r="A1205" s="12">
        <v>1397</v>
      </c>
      <c r="B1205" s="12" t="s">
        <v>21</v>
      </c>
      <c r="C1205" s="71">
        <f t="shared" si="63"/>
        <v>43361</v>
      </c>
      <c r="D1205" s="10">
        <v>43361</v>
      </c>
      <c r="E1205" s="11">
        <v>1.1174999999999999</v>
      </c>
      <c r="F1205" s="20">
        <f t="shared" si="64"/>
        <v>4.3823529411764706E-2</v>
      </c>
      <c r="G1205" s="8">
        <v>1.2906</v>
      </c>
      <c r="H1205" s="21">
        <f t="shared" si="65"/>
        <v>3.3955934768142494E-2</v>
      </c>
      <c r="I1205" s="4"/>
    </row>
    <row r="1206" spans="1:9" x14ac:dyDescent="0.45">
      <c r="A1206" s="12">
        <v>1397</v>
      </c>
      <c r="B1206" s="12" t="s">
        <v>21</v>
      </c>
      <c r="C1206" s="71">
        <f t="shared" si="63"/>
        <v>43360</v>
      </c>
      <c r="D1206" s="10">
        <v>43360</v>
      </c>
      <c r="E1206" s="11">
        <v>1.1281000000000001</v>
      </c>
      <c r="F1206" s="20">
        <f t="shared" si="64"/>
        <v>4.4239215686274515E-2</v>
      </c>
      <c r="G1206" s="8">
        <v>1.3042</v>
      </c>
      <c r="H1206" s="21">
        <f t="shared" si="65"/>
        <v>3.3920576358131047E-2</v>
      </c>
      <c r="I1206" s="4"/>
    </row>
    <row r="1207" spans="1:9" x14ac:dyDescent="0.45">
      <c r="A1207" s="12">
        <v>1397</v>
      </c>
      <c r="B1207" s="12" t="s">
        <v>21</v>
      </c>
      <c r="C1207" s="71">
        <f t="shared" si="63"/>
        <v>43357</v>
      </c>
      <c r="D1207" s="10">
        <v>43357</v>
      </c>
      <c r="E1207" s="11">
        <v>1.3163</v>
      </c>
      <c r="F1207" s="20">
        <f t="shared" si="64"/>
        <v>5.1619607843137259E-2</v>
      </c>
      <c r="G1207" s="8">
        <v>1.3019000000000001</v>
      </c>
      <c r="H1207" s="21">
        <f t="shared" si="65"/>
        <v>3.9649441464887671E-2</v>
      </c>
      <c r="I1207" s="4"/>
    </row>
    <row r="1208" spans="1:9" x14ac:dyDescent="0.45">
      <c r="A1208" s="12">
        <v>1397</v>
      </c>
      <c r="B1208" s="12" t="s">
        <v>21</v>
      </c>
      <c r="C1208" s="71">
        <f t="shared" si="63"/>
        <v>43356</v>
      </c>
      <c r="D1208" s="10">
        <v>43356</v>
      </c>
      <c r="E1208" s="11">
        <v>1.2643</v>
      </c>
      <c r="F1208" s="20">
        <f t="shared" si="64"/>
        <v>4.9580392156862746E-2</v>
      </c>
      <c r="G1208" s="8">
        <v>1.2952999999999999</v>
      </c>
      <c r="H1208" s="21">
        <f t="shared" si="65"/>
        <v>3.8277149816152822E-2</v>
      </c>
      <c r="I1208" s="4"/>
    </row>
    <row r="1209" spans="1:9" x14ac:dyDescent="0.45">
      <c r="A1209" s="12">
        <v>1397</v>
      </c>
      <c r="B1209" s="12" t="s">
        <v>21</v>
      </c>
      <c r="C1209" s="71">
        <f t="shared" si="63"/>
        <v>43355</v>
      </c>
      <c r="D1209" s="10">
        <v>43355</v>
      </c>
      <c r="E1209" s="11">
        <v>1.1935</v>
      </c>
      <c r="F1209" s="20">
        <f t="shared" si="64"/>
        <v>4.6803921568627449E-2</v>
      </c>
      <c r="G1209" s="8">
        <v>1.2956000000000001</v>
      </c>
      <c r="H1209" s="21">
        <f t="shared" si="65"/>
        <v>3.612528679270411E-2</v>
      </c>
      <c r="I1209" s="4"/>
    </row>
    <row r="1210" spans="1:9" x14ac:dyDescent="0.45">
      <c r="A1210" s="12">
        <v>1397</v>
      </c>
      <c r="B1210" s="12" t="s">
        <v>21</v>
      </c>
      <c r="C1210" s="71">
        <f t="shared" si="63"/>
        <v>43354</v>
      </c>
      <c r="D1210" s="10">
        <v>43354</v>
      </c>
      <c r="E1210" s="11">
        <v>1.0864</v>
      </c>
      <c r="F1210" s="20">
        <f t="shared" si="64"/>
        <v>4.2603921568627454E-2</v>
      </c>
      <c r="G1210" s="8">
        <v>1.2915000000000001</v>
      </c>
      <c r="H1210" s="21">
        <f t="shared" si="65"/>
        <v>3.2987937722514481E-2</v>
      </c>
      <c r="I1210" s="4"/>
    </row>
    <row r="1211" spans="1:9" x14ac:dyDescent="0.45">
      <c r="A1211" s="12">
        <v>1397</v>
      </c>
      <c r="B1211" s="12" t="s">
        <v>21</v>
      </c>
      <c r="C1211" s="71">
        <f t="shared" si="63"/>
        <v>43353</v>
      </c>
      <c r="D1211" s="10">
        <v>43353</v>
      </c>
      <c r="E1211" s="11">
        <v>1.0751999999999999</v>
      </c>
      <c r="F1211" s="20">
        <f t="shared" si="64"/>
        <v>4.2164705882352937E-2</v>
      </c>
      <c r="G1211" s="8">
        <v>1.2903</v>
      </c>
      <c r="H1211" s="21">
        <f t="shared" si="65"/>
        <v>3.267821892765476E-2</v>
      </c>
      <c r="I1211" s="4"/>
    </row>
    <row r="1212" spans="1:9" x14ac:dyDescent="0.45">
      <c r="A1212" s="12">
        <v>1397</v>
      </c>
      <c r="B1212" s="12" t="s">
        <v>21</v>
      </c>
      <c r="C1212" s="71">
        <f t="shared" si="63"/>
        <v>43350</v>
      </c>
      <c r="D1212" s="10">
        <v>43350</v>
      </c>
      <c r="E1212" s="11">
        <v>0.83740000000000003</v>
      </c>
      <c r="F1212" s="20">
        <f t="shared" si="64"/>
        <v>3.2839215686274514E-2</v>
      </c>
      <c r="G1212" s="8">
        <v>1.2915000000000001</v>
      </c>
      <c r="H1212" s="21">
        <f t="shared" si="65"/>
        <v>2.5427189846128156E-2</v>
      </c>
      <c r="I1212" s="4"/>
    </row>
    <row r="1213" spans="1:9" x14ac:dyDescent="0.45">
      <c r="A1213" s="12">
        <v>1397</v>
      </c>
      <c r="B1213" s="12" t="s">
        <v>21</v>
      </c>
      <c r="C1213" s="71">
        <f t="shared" si="63"/>
        <v>43349</v>
      </c>
      <c r="D1213" s="10">
        <v>43349</v>
      </c>
      <c r="E1213" s="11">
        <v>1.0752999999999999</v>
      </c>
      <c r="F1213" s="20">
        <f t="shared" si="64"/>
        <v>4.2168627450980392E-2</v>
      </c>
      <c r="G1213" s="8">
        <v>1.2974000000000001</v>
      </c>
      <c r="H1213" s="21">
        <f t="shared" si="65"/>
        <v>3.2502410552628633E-2</v>
      </c>
      <c r="I1213" s="4"/>
    </row>
    <row r="1214" spans="1:9" x14ac:dyDescent="0.45">
      <c r="A1214" s="12">
        <v>1397</v>
      </c>
      <c r="B1214" s="12" t="s">
        <v>21</v>
      </c>
      <c r="C1214" s="71">
        <f t="shared" si="63"/>
        <v>43348</v>
      </c>
      <c r="D1214" s="10">
        <v>43348</v>
      </c>
      <c r="E1214" s="11">
        <v>1.1213</v>
      </c>
      <c r="F1214" s="20">
        <f t="shared" si="64"/>
        <v>4.3972549019607843E-2</v>
      </c>
      <c r="G1214" s="8">
        <v>1.3044</v>
      </c>
      <c r="H1214" s="21">
        <f t="shared" si="65"/>
        <v>3.3710939144133582E-2</v>
      </c>
      <c r="I1214" s="4"/>
    </row>
    <row r="1215" spans="1:9" x14ac:dyDescent="0.45">
      <c r="A1215" s="12">
        <v>1397</v>
      </c>
      <c r="B1215" s="12" t="s">
        <v>21</v>
      </c>
      <c r="C1215" s="71">
        <f t="shared" si="63"/>
        <v>43347</v>
      </c>
      <c r="D1215" s="10">
        <v>43347</v>
      </c>
      <c r="E1215" s="11">
        <v>1.0754999999999999</v>
      </c>
      <c r="F1215" s="20">
        <f t="shared" si="64"/>
        <v>4.2176470588235287E-2</v>
      </c>
      <c r="G1215" s="8">
        <v>1.3032999999999999</v>
      </c>
      <c r="H1215" s="21">
        <f t="shared" si="65"/>
        <v>3.2361291021434278E-2</v>
      </c>
      <c r="I1215" s="4"/>
    </row>
    <row r="1216" spans="1:9" x14ac:dyDescent="0.45">
      <c r="A1216" s="12">
        <v>1397</v>
      </c>
      <c r="B1216" s="12" t="s">
        <v>21</v>
      </c>
      <c r="C1216" s="71">
        <f t="shared" si="63"/>
        <v>43346</v>
      </c>
      <c r="D1216" s="10">
        <v>43346</v>
      </c>
      <c r="E1216" s="11">
        <v>0.9597</v>
      </c>
      <c r="F1216" s="20">
        <f t="shared" si="64"/>
        <v>3.7635294117647058E-2</v>
      </c>
      <c r="G1216" s="8">
        <v>1.2998000000000001</v>
      </c>
      <c r="H1216" s="21">
        <f t="shared" si="65"/>
        <v>2.8954680810622448E-2</v>
      </c>
      <c r="I1216" s="4"/>
    </row>
    <row r="1217" spans="1:9" x14ac:dyDescent="0.45">
      <c r="A1217" s="12">
        <v>1397</v>
      </c>
      <c r="B1217" s="12" t="s">
        <v>21</v>
      </c>
      <c r="C1217" s="71">
        <f t="shared" si="63"/>
        <v>43343</v>
      </c>
      <c r="D1217" s="10">
        <v>43343</v>
      </c>
      <c r="E1217" s="11">
        <v>1.0808</v>
      </c>
      <c r="F1217" s="20">
        <f t="shared" si="64"/>
        <v>4.2384313725490196E-2</v>
      </c>
      <c r="G1217" s="8">
        <v>1.2997000000000001</v>
      </c>
      <c r="H1217" s="21">
        <f t="shared" si="65"/>
        <v>3.2610843829722395E-2</v>
      </c>
      <c r="I1217" s="4"/>
    </row>
    <row r="1218" spans="1:9" x14ac:dyDescent="0.45">
      <c r="A1218" s="12">
        <v>1397</v>
      </c>
      <c r="B1218" s="12" t="s">
        <v>21</v>
      </c>
      <c r="C1218" s="71">
        <f t="shared" si="63"/>
        <v>43342</v>
      </c>
      <c r="D1218" s="10">
        <v>43342</v>
      </c>
      <c r="E1218" s="11">
        <v>0.97170000000000001</v>
      </c>
      <c r="F1218" s="20">
        <f t="shared" si="64"/>
        <v>3.8105882352941177E-2</v>
      </c>
      <c r="G1218" s="8">
        <v>1.3067</v>
      </c>
      <c r="H1218" s="21">
        <f t="shared" si="65"/>
        <v>2.916192113946673E-2</v>
      </c>
      <c r="I1218" s="4"/>
    </row>
    <row r="1219" spans="1:9" x14ac:dyDescent="0.45">
      <c r="A1219" s="12">
        <v>1397</v>
      </c>
      <c r="B1219" s="12" t="s">
        <v>21</v>
      </c>
      <c r="C1219" s="71">
        <f t="shared" si="63"/>
        <v>43341</v>
      </c>
      <c r="D1219" s="10">
        <v>43341</v>
      </c>
      <c r="E1219" s="11">
        <v>1.1172</v>
      </c>
      <c r="F1219" s="20">
        <f t="shared" si="64"/>
        <v>4.3811764705882349E-2</v>
      </c>
      <c r="G1219" s="8">
        <v>1.3164</v>
      </c>
      <c r="H1219" s="21">
        <f t="shared" si="65"/>
        <v>3.3281498561138219E-2</v>
      </c>
      <c r="I1219" s="4"/>
    </row>
    <row r="1220" spans="1:9" x14ac:dyDescent="0.45">
      <c r="A1220" s="12">
        <v>1397</v>
      </c>
      <c r="B1220" s="12" t="s">
        <v>21</v>
      </c>
      <c r="C1220" s="71">
        <f t="shared" si="63"/>
        <v>43340</v>
      </c>
      <c r="D1220" s="10">
        <v>43340</v>
      </c>
      <c r="E1220" s="11">
        <v>1.1843999999999999</v>
      </c>
      <c r="F1220" s="20">
        <f t="shared" si="64"/>
        <v>4.6447058823529411E-2</v>
      </c>
      <c r="G1220" s="8">
        <v>1.3156000000000001</v>
      </c>
      <c r="H1220" s="21">
        <f t="shared" si="65"/>
        <v>3.530484860408134E-2</v>
      </c>
      <c r="I1220" s="4"/>
    </row>
    <row r="1221" spans="1:9" x14ac:dyDescent="0.45">
      <c r="A1221" s="12">
        <v>1397</v>
      </c>
      <c r="B1221" s="12" t="s">
        <v>21</v>
      </c>
      <c r="C1221" s="71">
        <f t="shared" si="63"/>
        <v>43339</v>
      </c>
      <c r="D1221" s="10">
        <v>43339</v>
      </c>
      <c r="E1221" s="11">
        <v>1.1851</v>
      </c>
      <c r="F1221" s="20">
        <f t="shared" si="64"/>
        <v>4.6474509803921572E-2</v>
      </c>
      <c r="G1221" s="8">
        <v>1.3140000000000001</v>
      </c>
      <c r="H1221" s="21">
        <f t="shared" si="65"/>
        <v>3.5368728922314741E-2</v>
      </c>
      <c r="I1221" s="4"/>
    </row>
    <row r="1222" spans="1:9" x14ac:dyDescent="0.45">
      <c r="A1222" s="12">
        <v>1397</v>
      </c>
      <c r="B1222" s="12" t="s">
        <v>21</v>
      </c>
      <c r="C1222" s="71">
        <f t="shared" si="63"/>
        <v>43336</v>
      </c>
      <c r="D1222" s="10">
        <v>43336</v>
      </c>
      <c r="E1222" s="11">
        <v>0.96099999999999997</v>
      </c>
      <c r="F1222" s="20">
        <f t="shared" si="64"/>
        <v>3.768627450980392E-2</v>
      </c>
      <c r="G1222" s="8">
        <v>1.3174999999999999</v>
      </c>
      <c r="H1222" s="21">
        <f t="shared" si="65"/>
        <v>2.8604382929642447E-2</v>
      </c>
      <c r="I1222" s="4"/>
    </row>
    <row r="1223" spans="1:9" x14ac:dyDescent="0.45">
      <c r="A1223" s="12">
        <v>1397</v>
      </c>
      <c r="B1223" s="12" t="s">
        <v>21</v>
      </c>
      <c r="C1223" s="71">
        <f t="shared" si="63"/>
        <v>43335</v>
      </c>
      <c r="D1223" s="10">
        <v>43335</v>
      </c>
      <c r="E1223" s="11">
        <v>1.2441</v>
      </c>
      <c r="F1223" s="20">
        <f t="shared" si="64"/>
        <v>4.8788235294117646E-2</v>
      </c>
      <c r="G1223" s="8">
        <v>1.3188</v>
      </c>
      <c r="H1223" s="21">
        <f t="shared" si="65"/>
        <v>3.6994415600635155E-2</v>
      </c>
      <c r="I1223" s="4"/>
    </row>
    <row r="1224" spans="1:9" x14ac:dyDescent="0.45">
      <c r="A1224" s="12">
        <v>1397</v>
      </c>
      <c r="B1224" s="12" t="s">
        <v>22</v>
      </c>
      <c r="C1224" s="71">
        <f t="shared" si="63"/>
        <v>43334</v>
      </c>
      <c r="D1224" s="10">
        <v>43334</v>
      </c>
      <c r="E1224" s="11">
        <v>1.2944</v>
      </c>
      <c r="F1224" s="20">
        <f t="shared" si="64"/>
        <v>5.0760784313725493E-2</v>
      </c>
      <c r="G1224" s="8">
        <v>1.3091999999999999</v>
      </c>
      <c r="H1224" s="21">
        <f t="shared" si="65"/>
        <v>3.8772368097865488E-2</v>
      </c>
      <c r="I1224" s="4"/>
    </row>
    <row r="1225" spans="1:9" x14ac:dyDescent="0.45">
      <c r="A1225" s="12">
        <v>1397</v>
      </c>
      <c r="B1225" s="12" t="s">
        <v>22</v>
      </c>
      <c r="C1225" s="71">
        <f t="shared" si="63"/>
        <v>43333</v>
      </c>
      <c r="D1225" s="10">
        <v>43333</v>
      </c>
      <c r="E1225" s="11">
        <v>1.0307999999999999</v>
      </c>
      <c r="F1225" s="20">
        <f t="shared" si="64"/>
        <v>4.0423529411764705E-2</v>
      </c>
      <c r="G1225" s="8">
        <v>1.3039000000000001</v>
      </c>
      <c r="H1225" s="21">
        <f t="shared" si="65"/>
        <v>3.1002016574710255E-2</v>
      </c>
      <c r="I1225" s="4"/>
    </row>
    <row r="1226" spans="1:9" x14ac:dyDescent="0.45">
      <c r="A1226" s="12">
        <v>1397</v>
      </c>
      <c r="B1226" s="12" t="s">
        <v>22</v>
      </c>
      <c r="C1226" s="71">
        <f t="shared" si="63"/>
        <v>43332</v>
      </c>
      <c r="D1226" s="10">
        <v>43332</v>
      </c>
      <c r="E1226" s="11">
        <v>1.0804</v>
      </c>
      <c r="F1226" s="20">
        <f t="shared" si="64"/>
        <v>4.2368627450980391E-2</v>
      </c>
      <c r="G1226" s="8">
        <v>1.2981</v>
      </c>
      <c r="H1226" s="21">
        <f t="shared" si="65"/>
        <v>3.2638954973407588E-2</v>
      </c>
      <c r="I1226" s="4"/>
    </row>
    <row r="1227" spans="1:9" x14ac:dyDescent="0.45">
      <c r="A1227" s="12">
        <v>1397</v>
      </c>
      <c r="B1227" s="12" t="s">
        <v>22</v>
      </c>
      <c r="C1227" s="71">
        <f t="shared" si="63"/>
        <v>43329</v>
      </c>
      <c r="D1227" s="10">
        <v>43329</v>
      </c>
      <c r="E1227" s="11">
        <v>0.24340000000000001</v>
      </c>
      <c r="F1227" s="20">
        <f t="shared" si="64"/>
        <v>9.5450980392156864E-3</v>
      </c>
      <c r="G1227" s="8">
        <v>1.2904</v>
      </c>
      <c r="H1227" s="21">
        <f t="shared" si="65"/>
        <v>7.3970071599625594E-3</v>
      </c>
      <c r="I1227" s="4"/>
    </row>
    <row r="1228" spans="1:9" x14ac:dyDescent="0.45">
      <c r="A1228" s="12">
        <v>1397</v>
      </c>
      <c r="B1228" s="12" t="s">
        <v>22</v>
      </c>
      <c r="C1228" s="71">
        <f t="shared" si="63"/>
        <v>43328</v>
      </c>
      <c r="D1228" s="10">
        <v>43328</v>
      </c>
      <c r="E1228" s="11">
        <v>1.3226</v>
      </c>
      <c r="F1228" s="20">
        <f t="shared" si="64"/>
        <v>5.1866666666666665E-2</v>
      </c>
      <c r="G1228" s="8">
        <v>1.2930999999999999</v>
      </c>
      <c r="H1228" s="21">
        <f t="shared" si="65"/>
        <v>4.0110329183100042E-2</v>
      </c>
      <c r="I1228" s="4"/>
    </row>
    <row r="1229" spans="1:9" x14ac:dyDescent="0.45">
      <c r="A1229" s="12">
        <v>1397</v>
      </c>
      <c r="B1229" s="12" t="s">
        <v>22</v>
      </c>
      <c r="C1229" s="71">
        <f t="shared" si="63"/>
        <v>43327</v>
      </c>
      <c r="D1229" s="10">
        <v>43327</v>
      </c>
      <c r="E1229" s="11">
        <v>1.4044000000000001</v>
      </c>
      <c r="F1229" s="20">
        <f t="shared" si="64"/>
        <v>5.5074509803921569E-2</v>
      </c>
      <c r="G1229" s="8">
        <v>1.2965</v>
      </c>
      <c r="H1229" s="21">
        <f t="shared" si="65"/>
        <v>4.2479375089796816E-2</v>
      </c>
      <c r="I1229" s="4"/>
    </row>
    <row r="1230" spans="1:9" x14ac:dyDescent="0.45">
      <c r="A1230" s="12">
        <v>1397</v>
      </c>
      <c r="B1230" s="12" t="s">
        <v>22</v>
      </c>
      <c r="C1230" s="71">
        <f t="shared" si="63"/>
        <v>43326</v>
      </c>
      <c r="D1230" s="10">
        <v>43326</v>
      </c>
      <c r="E1230" s="11">
        <v>1.3691</v>
      </c>
      <c r="F1230" s="20">
        <f t="shared" si="64"/>
        <v>5.3690196078431375E-2</v>
      </c>
      <c r="G1230" s="8">
        <v>1.3028999999999999</v>
      </c>
      <c r="H1230" s="21">
        <f t="shared" si="65"/>
        <v>4.1208224789647231E-2</v>
      </c>
      <c r="I1230" s="4"/>
    </row>
    <row r="1231" spans="1:9" x14ac:dyDescent="0.45">
      <c r="A1231" s="12">
        <v>1397</v>
      </c>
      <c r="B1231" s="12" t="s">
        <v>22</v>
      </c>
      <c r="C1231" s="71">
        <f t="shared" si="63"/>
        <v>43325</v>
      </c>
      <c r="D1231" s="10">
        <v>43325</v>
      </c>
      <c r="E1231" s="11">
        <v>1.2579</v>
      </c>
      <c r="F1231" s="20">
        <f t="shared" si="64"/>
        <v>4.9329411764705886E-2</v>
      </c>
      <c r="G1231" s="8">
        <v>1.3082</v>
      </c>
      <c r="H1231" s="21">
        <f t="shared" si="65"/>
        <v>3.7707851830534996E-2</v>
      </c>
      <c r="I1231" s="4"/>
    </row>
    <row r="1232" spans="1:9" x14ac:dyDescent="0.45">
      <c r="A1232" s="12">
        <v>1397</v>
      </c>
      <c r="B1232" s="12" t="s">
        <v>22</v>
      </c>
      <c r="C1232" s="71">
        <f t="shared" si="63"/>
        <v>43322</v>
      </c>
      <c r="D1232" s="10">
        <v>43322</v>
      </c>
      <c r="E1232" s="11">
        <v>1.2663</v>
      </c>
      <c r="F1232" s="20">
        <f t="shared" si="64"/>
        <v>4.9658823529411762E-2</v>
      </c>
      <c r="G1232" s="8">
        <v>1.2997000000000001</v>
      </c>
      <c r="H1232" s="21">
        <f t="shared" si="65"/>
        <v>3.8207912233139768E-2</v>
      </c>
      <c r="I1232" s="4"/>
    </row>
    <row r="1233" spans="1:9" x14ac:dyDescent="0.45">
      <c r="A1233" s="12">
        <v>1397</v>
      </c>
      <c r="B1233" s="12" t="s">
        <v>22</v>
      </c>
      <c r="C1233" s="71">
        <f t="shared" si="63"/>
        <v>43321</v>
      </c>
      <c r="D1233" s="10">
        <v>43321</v>
      </c>
      <c r="E1233" s="11">
        <v>1.3136000000000001</v>
      </c>
      <c r="F1233" s="20">
        <f t="shared" si="64"/>
        <v>5.1513725490196081E-2</v>
      </c>
      <c r="G1233" s="8">
        <v>1.3036000000000001</v>
      </c>
      <c r="H1233" s="21">
        <f t="shared" si="65"/>
        <v>3.9516512342893585E-2</v>
      </c>
      <c r="I1233" s="4"/>
    </row>
    <row r="1234" spans="1:9" x14ac:dyDescent="0.45">
      <c r="A1234" s="12">
        <v>1397</v>
      </c>
      <c r="B1234" s="12" t="s">
        <v>22</v>
      </c>
      <c r="C1234" s="71">
        <f t="shared" si="63"/>
        <v>43320</v>
      </c>
      <c r="D1234" s="10">
        <v>43320</v>
      </c>
      <c r="E1234" s="11">
        <v>1.1682999999999999</v>
      </c>
      <c r="F1234" s="20">
        <f t="shared" si="64"/>
        <v>4.5815686274509798E-2</v>
      </c>
      <c r="G1234" s="8">
        <v>1.3047</v>
      </c>
      <c r="H1234" s="21">
        <f t="shared" si="65"/>
        <v>3.5115878190012877E-2</v>
      </c>
      <c r="I1234" s="4"/>
    </row>
    <row r="1235" spans="1:9" x14ac:dyDescent="0.45">
      <c r="A1235" s="12">
        <v>1397</v>
      </c>
      <c r="B1235" s="12" t="s">
        <v>22</v>
      </c>
      <c r="C1235" s="71">
        <f t="shared" si="63"/>
        <v>43319</v>
      </c>
      <c r="D1235" s="10">
        <v>43319</v>
      </c>
      <c r="E1235" s="11">
        <v>1.3264</v>
      </c>
      <c r="F1235" s="20">
        <f t="shared" si="64"/>
        <v>5.2015686274509802E-2</v>
      </c>
      <c r="G1235" s="8">
        <v>1.306</v>
      </c>
      <c r="H1235" s="21">
        <f t="shared" si="65"/>
        <v>3.9828243701768608E-2</v>
      </c>
      <c r="I1235" s="4"/>
    </row>
    <row r="1236" spans="1:9" x14ac:dyDescent="0.45">
      <c r="A1236" s="12">
        <v>1397</v>
      </c>
      <c r="B1236" s="12" t="s">
        <v>22</v>
      </c>
      <c r="C1236" s="71">
        <f t="shared" si="63"/>
        <v>43318</v>
      </c>
      <c r="D1236" s="10">
        <v>43318</v>
      </c>
      <c r="E1236" s="11">
        <v>1.1648000000000001</v>
      </c>
      <c r="F1236" s="20">
        <f t="shared" si="64"/>
        <v>4.5678431372549025E-2</v>
      </c>
      <c r="G1236" s="8">
        <v>1.3152999999999999</v>
      </c>
      <c r="H1236" s="21">
        <f t="shared" si="65"/>
        <v>3.4728526855127367E-2</v>
      </c>
      <c r="I1236" s="4"/>
    </row>
    <row r="1237" spans="1:9" x14ac:dyDescent="0.45">
      <c r="A1237" s="12">
        <v>1397</v>
      </c>
      <c r="B1237" s="12" t="s">
        <v>22</v>
      </c>
      <c r="C1237" s="71">
        <f t="shared" si="63"/>
        <v>43315</v>
      </c>
      <c r="D1237" s="10">
        <v>43315</v>
      </c>
      <c r="E1237" s="11">
        <v>1.1615</v>
      </c>
      <c r="F1237" s="20">
        <f t="shared" si="64"/>
        <v>4.5549019607843133E-2</v>
      </c>
      <c r="G1237" s="8">
        <v>1.3142</v>
      </c>
      <c r="H1237" s="21">
        <f t="shared" si="65"/>
        <v>3.4659123122692995E-2</v>
      </c>
      <c r="I1237" s="4"/>
    </row>
    <row r="1238" spans="1:9" x14ac:dyDescent="0.45">
      <c r="A1238" s="12">
        <v>1397</v>
      </c>
      <c r="B1238" s="12" t="s">
        <v>22</v>
      </c>
      <c r="C1238" s="71">
        <f t="shared" si="63"/>
        <v>43314</v>
      </c>
      <c r="D1238" s="10">
        <v>43314</v>
      </c>
      <c r="E1238" s="11">
        <v>1.3116000000000001</v>
      </c>
      <c r="F1238" s="20">
        <f t="shared" si="64"/>
        <v>5.1435294117647065E-2</v>
      </c>
      <c r="G1238" s="8">
        <v>1.3056000000000001</v>
      </c>
      <c r="H1238" s="21">
        <f t="shared" si="65"/>
        <v>3.9395905420991931E-2</v>
      </c>
      <c r="I1238" s="4"/>
    </row>
    <row r="1239" spans="1:9" x14ac:dyDescent="0.45">
      <c r="A1239" s="12">
        <v>1397</v>
      </c>
      <c r="B1239" s="12" t="s">
        <v>22</v>
      </c>
      <c r="C1239" s="71">
        <f t="shared" si="63"/>
        <v>43313</v>
      </c>
      <c r="D1239" s="10">
        <v>43313</v>
      </c>
      <c r="E1239" s="11">
        <v>1.2990999999999999</v>
      </c>
      <c r="F1239" s="20">
        <f t="shared" si="64"/>
        <v>5.094509803921568E-2</v>
      </c>
      <c r="G1239" s="8">
        <v>1.3133999999999999</v>
      </c>
      <c r="H1239" s="21">
        <f t="shared" si="65"/>
        <v>3.8788714815909613E-2</v>
      </c>
      <c r="I1239" s="4"/>
    </row>
    <row r="1240" spans="1:9" x14ac:dyDescent="0.45">
      <c r="A1240" s="12">
        <v>1397</v>
      </c>
      <c r="B1240" s="12" t="s">
        <v>22</v>
      </c>
      <c r="C1240" s="71">
        <f t="shared" ref="C1240:C1303" si="66">D1240</f>
        <v>43312</v>
      </c>
      <c r="D1240" s="10">
        <v>43312</v>
      </c>
      <c r="E1240" s="11">
        <v>1.3358000000000001</v>
      </c>
      <c r="F1240" s="20">
        <f t="shared" si="64"/>
        <v>5.2384313725490197E-2</v>
      </c>
      <c r="G1240" s="8">
        <v>1.3145</v>
      </c>
      <c r="H1240" s="21">
        <f t="shared" si="65"/>
        <v>3.985113254126299E-2</v>
      </c>
      <c r="I1240" s="4"/>
    </row>
    <row r="1241" spans="1:9" x14ac:dyDescent="0.45">
      <c r="A1241" s="12">
        <v>1397</v>
      </c>
      <c r="B1241" s="12" t="s">
        <v>22</v>
      </c>
      <c r="C1241" s="71">
        <f t="shared" si="66"/>
        <v>43311</v>
      </c>
      <c r="D1241" s="10">
        <v>43311</v>
      </c>
      <c r="E1241" s="11">
        <v>1.3337000000000001</v>
      </c>
      <c r="F1241" s="20">
        <f t="shared" si="64"/>
        <v>5.2301960784313727E-2</v>
      </c>
      <c r="G1241" s="8">
        <v>1.3049999999999999</v>
      </c>
      <c r="H1241" s="21">
        <f t="shared" si="65"/>
        <v>4.0078130869205926E-2</v>
      </c>
      <c r="I1241" s="4"/>
    </row>
    <row r="1242" spans="1:9" x14ac:dyDescent="0.45">
      <c r="A1242" s="12">
        <v>1397</v>
      </c>
      <c r="B1242" s="12" t="s">
        <v>22</v>
      </c>
      <c r="C1242" s="71">
        <f t="shared" si="66"/>
        <v>43308</v>
      </c>
      <c r="D1242" s="10">
        <v>43308</v>
      </c>
      <c r="E1242" s="11">
        <v>1.2129000000000001</v>
      </c>
      <c r="F1242" s="20">
        <f t="shared" si="64"/>
        <v>4.7564705882352946E-2</v>
      </c>
      <c r="G1242" s="8">
        <v>1.3023</v>
      </c>
      <c r="H1242" s="21">
        <f t="shared" si="65"/>
        <v>3.6523616587846842E-2</v>
      </c>
      <c r="I1242" s="4"/>
    </row>
    <row r="1243" spans="1:9" x14ac:dyDescent="0.45">
      <c r="A1243" s="12">
        <v>1397</v>
      </c>
      <c r="B1243" s="12" t="s">
        <v>22</v>
      </c>
      <c r="C1243" s="71">
        <f t="shared" si="66"/>
        <v>43307</v>
      </c>
      <c r="D1243" s="10">
        <v>43307</v>
      </c>
      <c r="E1243" s="11">
        <v>1.3957999999999999</v>
      </c>
      <c r="F1243" s="20">
        <f t="shared" si="64"/>
        <v>5.4737254901960783E-2</v>
      </c>
      <c r="G1243" s="8">
        <v>1.3052999999999999</v>
      </c>
      <c r="H1243" s="21">
        <f t="shared" si="65"/>
        <v>4.1934616488133597E-2</v>
      </c>
      <c r="I1243" s="4"/>
    </row>
    <row r="1244" spans="1:9" x14ac:dyDescent="0.45">
      <c r="A1244" s="12">
        <v>1397</v>
      </c>
      <c r="B1244" s="12" t="s">
        <v>22</v>
      </c>
      <c r="C1244" s="71">
        <f t="shared" si="66"/>
        <v>43306</v>
      </c>
      <c r="D1244" s="10">
        <v>43306</v>
      </c>
      <c r="E1244" s="11">
        <v>1.4537</v>
      </c>
      <c r="F1244" s="20">
        <f t="shared" si="64"/>
        <v>5.7007843137254904E-2</v>
      </c>
      <c r="G1244" s="8">
        <v>1.3004</v>
      </c>
      <c r="H1244" s="21">
        <f t="shared" si="65"/>
        <v>4.3838698198442716E-2</v>
      </c>
      <c r="I1244" s="4"/>
    </row>
    <row r="1245" spans="1:9" x14ac:dyDescent="0.45">
      <c r="A1245" s="12">
        <v>1397</v>
      </c>
      <c r="B1245" s="12" t="s">
        <v>22</v>
      </c>
      <c r="C1245" s="71">
        <f t="shared" si="66"/>
        <v>43305</v>
      </c>
      <c r="D1245" s="10">
        <v>43305</v>
      </c>
      <c r="E1245" s="11">
        <v>1.4771000000000001</v>
      </c>
      <c r="F1245" s="20">
        <f t="shared" si="64"/>
        <v>5.7925490196078434E-2</v>
      </c>
      <c r="G1245" s="8">
        <v>1.2989999999999999</v>
      </c>
      <c r="H1245" s="21">
        <f t="shared" si="65"/>
        <v>4.459237120560311E-2</v>
      </c>
      <c r="I1245" s="4"/>
    </row>
    <row r="1246" spans="1:9" x14ac:dyDescent="0.45">
      <c r="A1246" s="12">
        <v>1397</v>
      </c>
      <c r="B1246" s="12" t="s">
        <v>22</v>
      </c>
      <c r="C1246" s="71">
        <f t="shared" si="66"/>
        <v>43304</v>
      </c>
      <c r="D1246" s="10">
        <v>43304</v>
      </c>
      <c r="E1246" s="11">
        <v>1.3764000000000001</v>
      </c>
      <c r="F1246" s="20">
        <f t="shared" si="64"/>
        <v>5.3976470588235299E-2</v>
      </c>
      <c r="G1246" s="8">
        <v>1.3023</v>
      </c>
      <c r="H1246" s="21">
        <f t="shared" si="65"/>
        <v>4.1447032625535819E-2</v>
      </c>
      <c r="I1246" s="4"/>
    </row>
    <row r="1247" spans="1:9" x14ac:dyDescent="0.45">
      <c r="A1247" s="12">
        <v>1397</v>
      </c>
      <c r="B1247" s="12" t="s">
        <v>23</v>
      </c>
      <c r="C1247" s="71">
        <f t="shared" si="66"/>
        <v>43301</v>
      </c>
      <c r="D1247" s="10">
        <v>43301</v>
      </c>
      <c r="E1247" s="11">
        <v>1.2040999999999999</v>
      </c>
      <c r="F1247" s="20">
        <f t="shared" si="64"/>
        <v>4.7219607843137251E-2</v>
      </c>
      <c r="G1247" s="8">
        <v>1.3005</v>
      </c>
      <c r="H1247" s="21">
        <f t="shared" si="65"/>
        <v>3.6308810336899082E-2</v>
      </c>
      <c r="I1247" s="4"/>
    </row>
    <row r="1248" spans="1:9" x14ac:dyDescent="0.45">
      <c r="A1248" s="12">
        <v>1397</v>
      </c>
      <c r="B1248" s="12" t="s">
        <v>23</v>
      </c>
      <c r="C1248" s="71">
        <f t="shared" si="66"/>
        <v>43300</v>
      </c>
      <c r="D1248" s="10">
        <v>43300</v>
      </c>
      <c r="E1248" s="11">
        <v>1.3774</v>
      </c>
      <c r="F1248" s="20">
        <f t="shared" si="64"/>
        <v>5.4015686274509804E-2</v>
      </c>
      <c r="G1248" s="8">
        <v>1.3007</v>
      </c>
      <c r="H1248" s="21">
        <f t="shared" si="65"/>
        <v>4.1528166583001312E-2</v>
      </c>
      <c r="I1248" s="4"/>
    </row>
    <row r="1249" spans="1:9" x14ac:dyDescent="0.45">
      <c r="A1249" s="12">
        <v>1397</v>
      </c>
      <c r="B1249" s="12" t="s">
        <v>23</v>
      </c>
      <c r="C1249" s="71">
        <f t="shared" si="66"/>
        <v>43299</v>
      </c>
      <c r="D1249" s="10">
        <v>43299</v>
      </c>
      <c r="E1249" s="11">
        <v>1.4137999999999999</v>
      </c>
      <c r="F1249" s="20">
        <f t="shared" si="64"/>
        <v>5.5443137254901957E-2</v>
      </c>
      <c r="G1249" s="8">
        <v>1.3036000000000001</v>
      </c>
      <c r="H1249" s="21">
        <f t="shared" si="65"/>
        <v>4.2530789548099072E-2</v>
      </c>
      <c r="I1249" s="4"/>
    </row>
    <row r="1250" spans="1:9" x14ac:dyDescent="0.45">
      <c r="A1250" s="12">
        <v>1397</v>
      </c>
      <c r="B1250" s="12" t="s">
        <v>23</v>
      </c>
      <c r="C1250" s="71">
        <f t="shared" si="66"/>
        <v>43298</v>
      </c>
      <c r="D1250" s="10">
        <v>43298</v>
      </c>
      <c r="E1250" s="11">
        <v>1.3139000000000001</v>
      </c>
      <c r="F1250" s="20">
        <f t="shared" si="64"/>
        <v>5.1525490196078431E-2</v>
      </c>
      <c r="G1250" s="8">
        <v>1.3052999999999999</v>
      </c>
      <c r="H1250" s="21">
        <f t="shared" si="65"/>
        <v>3.9474059753373501E-2</v>
      </c>
      <c r="I1250" s="4"/>
    </row>
    <row r="1251" spans="1:9" x14ac:dyDescent="0.45">
      <c r="A1251" s="12">
        <v>1397</v>
      </c>
      <c r="B1251" s="12" t="s">
        <v>23</v>
      </c>
      <c r="C1251" s="71">
        <f t="shared" si="66"/>
        <v>43297</v>
      </c>
      <c r="D1251" s="10">
        <v>43297</v>
      </c>
      <c r="E1251" s="11">
        <v>1.2398</v>
      </c>
      <c r="F1251" s="20">
        <f t="shared" si="64"/>
        <v>4.8619607843137257E-2</v>
      </c>
      <c r="G1251" s="8">
        <v>1.3073999999999999</v>
      </c>
      <c r="H1251" s="21">
        <f t="shared" si="65"/>
        <v>3.7188012729950481E-2</v>
      </c>
      <c r="I1251" s="4"/>
    </row>
    <row r="1252" spans="1:9" x14ac:dyDescent="0.45">
      <c r="A1252" s="12">
        <v>1397</v>
      </c>
      <c r="B1252" s="12" t="s">
        <v>23</v>
      </c>
      <c r="C1252" s="71">
        <f t="shared" si="66"/>
        <v>43294</v>
      </c>
      <c r="D1252" s="10">
        <v>43294</v>
      </c>
      <c r="E1252" s="11">
        <v>1.3749</v>
      </c>
      <c r="F1252" s="20">
        <f t="shared" si="64"/>
        <v>5.3917647058823528E-2</v>
      </c>
      <c r="G1252" s="8">
        <v>1.3046</v>
      </c>
      <c r="H1252" s="21">
        <f t="shared" si="65"/>
        <v>4.1328872496415398E-2</v>
      </c>
      <c r="I1252" s="4"/>
    </row>
    <row r="1253" spans="1:9" x14ac:dyDescent="0.45">
      <c r="A1253" s="12">
        <v>1397</v>
      </c>
      <c r="B1253" s="12" t="s">
        <v>23</v>
      </c>
      <c r="C1253" s="71">
        <f t="shared" si="66"/>
        <v>43293</v>
      </c>
      <c r="D1253" s="10">
        <v>43293</v>
      </c>
      <c r="E1253" s="11">
        <v>1.4782999999999999</v>
      </c>
      <c r="F1253" s="20">
        <f t="shared" si="64"/>
        <v>5.7972549019607841E-2</v>
      </c>
      <c r="G1253" s="8">
        <v>1.3153999999999999</v>
      </c>
      <c r="H1253" s="21">
        <f t="shared" si="65"/>
        <v>4.4072182620957766E-2</v>
      </c>
      <c r="I1253" s="4"/>
    </row>
    <row r="1254" spans="1:9" x14ac:dyDescent="0.45">
      <c r="A1254" s="12">
        <v>1397</v>
      </c>
      <c r="B1254" s="12" t="s">
        <v>23</v>
      </c>
      <c r="C1254" s="71">
        <f t="shared" si="66"/>
        <v>43292</v>
      </c>
      <c r="D1254" s="10">
        <v>43292</v>
      </c>
      <c r="E1254" s="11">
        <v>1.5004999999999999</v>
      </c>
      <c r="F1254" s="20">
        <f t="shared" si="64"/>
        <v>5.8843137254901957E-2</v>
      </c>
      <c r="G1254" s="8">
        <v>1.3172999999999999</v>
      </c>
      <c r="H1254" s="21">
        <f t="shared" si="65"/>
        <v>4.4669503723450972E-2</v>
      </c>
      <c r="I1254" s="4"/>
    </row>
    <row r="1255" spans="1:9" x14ac:dyDescent="0.45">
      <c r="A1255" s="12">
        <v>1397</v>
      </c>
      <c r="B1255" s="12" t="s">
        <v>23</v>
      </c>
      <c r="C1255" s="71">
        <f t="shared" si="66"/>
        <v>43291</v>
      </c>
      <c r="D1255" s="10">
        <v>43291</v>
      </c>
      <c r="E1255" s="11">
        <v>1.4482999999999999</v>
      </c>
      <c r="F1255" s="20">
        <f t="shared" si="64"/>
        <v>5.6796078431372549E-2</v>
      </c>
      <c r="G1255" s="8">
        <v>1.3149999999999999</v>
      </c>
      <c r="H1255" s="21">
        <f t="shared" si="65"/>
        <v>4.3190934168344144E-2</v>
      </c>
      <c r="I1255" s="4"/>
    </row>
    <row r="1256" spans="1:9" x14ac:dyDescent="0.45">
      <c r="A1256" s="12">
        <v>1397</v>
      </c>
      <c r="B1256" s="12" t="s">
        <v>23</v>
      </c>
      <c r="C1256" s="71">
        <f t="shared" si="66"/>
        <v>43290</v>
      </c>
      <c r="D1256" s="10">
        <v>43290</v>
      </c>
      <c r="E1256" s="11">
        <v>1.3126</v>
      </c>
      <c r="F1256" s="20">
        <f t="shared" si="64"/>
        <v>5.147450980392157E-2</v>
      </c>
      <c r="G1256" s="8">
        <v>1.327</v>
      </c>
      <c r="H1256" s="21">
        <f t="shared" si="65"/>
        <v>3.8790135496549791E-2</v>
      </c>
      <c r="I1256" s="4"/>
    </row>
    <row r="1257" spans="1:9" x14ac:dyDescent="0.45">
      <c r="A1257" s="12">
        <v>1397</v>
      </c>
      <c r="B1257" s="12" t="s">
        <v>23</v>
      </c>
      <c r="C1257" s="71">
        <f t="shared" si="66"/>
        <v>43287</v>
      </c>
      <c r="D1257" s="10">
        <v>43287</v>
      </c>
      <c r="E1257" s="11">
        <v>1.2908999999999999</v>
      </c>
      <c r="F1257" s="20">
        <f t="shared" si="64"/>
        <v>5.0623529411764706E-2</v>
      </c>
      <c r="G1257" s="8">
        <v>1.3170999999999999</v>
      </c>
      <c r="H1257" s="21">
        <f t="shared" si="65"/>
        <v>3.8435600494848308E-2</v>
      </c>
      <c r="I1257" s="4"/>
    </row>
    <row r="1258" spans="1:9" x14ac:dyDescent="0.45">
      <c r="A1258" s="12">
        <v>1397</v>
      </c>
      <c r="B1258" s="12" t="s">
        <v>23</v>
      </c>
      <c r="C1258" s="71">
        <f t="shared" si="66"/>
        <v>43286</v>
      </c>
      <c r="D1258" s="10">
        <v>43286</v>
      </c>
      <c r="E1258" s="11">
        <v>1.3562000000000001</v>
      </c>
      <c r="F1258" s="20">
        <f t="shared" si="64"/>
        <v>5.31843137254902E-2</v>
      </c>
      <c r="G1258" s="8">
        <v>1.319</v>
      </c>
      <c r="H1258" s="21">
        <f t="shared" si="65"/>
        <v>4.0321693499234423E-2</v>
      </c>
      <c r="I1258" s="4"/>
    </row>
    <row r="1259" spans="1:9" x14ac:dyDescent="0.45">
      <c r="A1259" s="12">
        <v>1397</v>
      </c>
      <c r="B1259" s="12" t="s">
        <v>23</v>
      </c>
      <c r="C1259" s="71">
        <f t="shared" si="66"/>
        <v>43285</v>
      </c>
      <c r="D1259" s="10">
        <v>43285</v>
      </c>
      <c r="E1259" s="11">
        <v>1.2395</v>
      </c>
      <c r="F1259" s="20">
        <f t="shared" si="64"/>
        <v>4.8607843137254907E-2</v>
      </c>
      <c r="G1259" s="8">
        <v>1.3134999999999999</v>
      </c>
      <c r="H1259" s="21">
        <f t="shared" si="65"/>
        <v>3.7006351836509258E-2</v>
      </c>
      <c r="I1259" s="4"/>
    </row>
    <row r="1260" spans="1:9" x14ac:dyDescent="0.45">
      <c r="A1260" s="12">
        <v>1397</v>
      </c>
      <c r="B1260" s="12" t="s">
        <v>23</v>
      </c>
      <c r="C1260" s="71">
        <f t="shared" si="66"/>
        <v>43284</v>
      </c>
      <c r="D1260" s="10">
        <v>43284</v>
      </c>
      <c r="E1260" s="11">
        <v>1.3028</v>
      </c>
      <c r="F1260" s="20">
        <f t="shared" si="64"/>
        <v>5.109019607843137E-2</v>
      </c>
      <c r="G1260" s="8">
        <v>1.3161</v>
      </c>
      <c r="H1260" s="21">
        <f t="shared" si="65"/>
        <v>3.8819387644123828E-2</v>
      </c>
      <c r="I1260" s="4"/>
    </row>
    <row r="1261" spans="1:9" x14ac:dyDescent="0.45">
      <c r="A1261" s="12">
        <v>1397</v>
      </c>
      <c r="B1261" s="12" t="s">
        <v>23</v>
      </c>
      <c r="C1261" s="71">
        <f t="shared" si="66"/>
        <v>43283</v>
      </c>
      <c r="D1261" s="10">
        <v>43283</v>
      </c>
      <c r="E1261" s="11">
        <v>1.4214</v>
      </c>
      <c r="F1261" s="20">
        <f t="shared" si="64"/>
        <v>5.5741176470588238E-2</v>
      </c>
      <c r="G1261" s="8">
        <v>1.3153999999999999</v>
      </c>
      <c r="H1261" s="21">
        <f t="shared" si="65"/>
        <v>4.2375837365507256E-2</v>
      </c>
      <c r="I1261" s="4"/>
    </row>
    <row r="1262" spans="1:9" x14ac:dyDescent="0.45">
      <c r="A1262" s="12">
        <v>1397</v>
      </c>
      <c r="B1262" s="12" t="s">
        <v>23</v>
      </c>
      <c r="C1262" s="71">
        <f t="shared" si="66"/>
        <v>43280</v>
      </c>
      <c r="D1262" s="10">
        <v>43280</v>
      </c>
      <c r="E1262" s="11">
        <v>1.2439</v>
      </c>
      <c r="F1262" s="20">
        <f t="shared" si="64"/>
        <v>4.8780392156862744E-2</v>
      </c>
      <c r="G1262" s="8">
        <v>1.3206</v>
      </c>
      <c r="H1262" s="21">
        <f t="shared" si="65"/>
        <v>3.6938052519205469E-2</v>
      </c>
      <c r="I1262" s="4"/>
    </row>
    <row r="1263" spans="1:9" x14ac:dyDescent="0.45">
      <c r="A1263" s="12">
        <v>1397</v>
      </c>
      <c r="B1263" s="12" t="s">
        <v>23</v>
      </c>
      <c r="C1263" s="71">
        <f t="shared" si="66"/>
        <v>43279</v>
      </c>
      <c r="D1263" s="10">
        <v>43279</v>
      </c>
      <c r="E1263" s="11">
        <v>1.0045999999999999</v>
      </c>
      <c r="F1263" s="20">
        <f t="shared" ref="F1263:F1326" si="67">E1263/25.5</f>
        <v>3.939607843137255E-2</v>
      </c>
      <c r="G1263" s="8">
        <v>1.3110999999999999</v>
      </c>
      <c r="H1263" s="21">
        <f t="shared" ref="H1263:H1326" si="68">F1263/G1263</f>
        <v>3.0048111075716994E-2</v>
      </c>
      <c r="I1263" s="4"/>
    </row>
    <row r="1264" spans="1:9" x14ac:dyDescent="0.45">
      <c r="A1264" s="12">
        <v>1397</v>
      </c>
      <c r="B1264" s="12" t="s">
        <v>23</v>
      </c>
      <c r="C1264" s="71">
        <f t="shared" si="66"/>
        <v>43278</v>
      </c>
      <c r="D1264" s="10">
        <v>43278</v>
      </c>
      <c r="E1264" s="11">
        <v>0.9002</v>
      </c>
      <c r="F1264" s="20">
        <f t="shared" si="67"/>
        <v>3.5301960784313725E-2</v>
      </c>
      <c r="G1264" s="8">
        <v>1.3109999999999999</v>
      </c>
      <c r="H1264" s="21">
        <f t="shared" si="68"/>
        <v>2.6927506319079884E-2</v>
      </c>
      <c r="I1264" s="4"/>
    </row>
    <row r="1265" spans="1:9" x14ac:dyDescent="0.45">
      <c r="A1265" s="12">
        <v>1397</v>
      </c>
      <c r="B1265" s="12" t="s">
        <v>23</v>
      </c>
      <c r="C1265" s="71">
        <f t="shared" si="66"/>
        <v>43277</v>
      </c>
      <c r="D1265" s="10">
        <v>43277</v>
      </c>
      <c r="E1265" s="11">
        <v>1.0666</v>
      </c>
      <c r="F1265" s="20">
        <f t="shared" si="67"/>
        <v>4.1827450980392158E-2</v>
      </c>
      <c r="G1265" s="8">
        <v>1.3082</v>
      </c>
      <c r="H1265" s="21">
        <f t="shared" si="68"/>
        <v>3.1973284650964807E-2</v>
      </c>
      <c r="I1265" s="4"/>
    </row>
    <row r="1266" spans="1:9" x14ac:dyDescent="0.45">
      <c r="A1266" s="12">
        <v>1397</v>
      </c>
      <c r="B1266" s="12" t="s">
        <v>23</v>
      </c>
      <c r="C1266" s="71">
        <f t="shared" si="66"/>
        <v>43276</v>
      </c>
      <c r="D1266" s="10">
        <v>43276</v>
      </c>
      <c r="E1266" s="11">
        <v>1.2378</v>
      </c>
      <c r="F1266" s="20">
        <f t="shared" si="67"/>
        <v>4.8541176470588233E-2</v>
      </c>
      <c r="G1266" s="8">
        <v>1.3132999999999999</v>
      </c>
      <c r="H1266" s="21">
        <f t="shared" si="68"/>
        <v>3.6961224754883296E-2</v>
      </c>
      <c r="I1266" s="4"/>
    </row>
    <row r="1267" spans="1:9" x14ac:dyDescent="0.45">
      <c r="A1267" s="12">
        <v>1397</v>
      </c>
      <c r="B1267" s="12" t="s">
        <v>23</v>
      </c>
      <c r="C1267" s="71">
        <f t="shared" si="66"/>
        <v>43273</v>
      </c>
      <c r="D1267" s="10">
        <v>43273</v>
      </c>
      <c r="E1267" s="11">
        <v>1.2648999999999999</v>
      </c>
      <c r="F1267" s="20">
        <f t="shared" si="67"/>
        <v>4.9603921568627446E-2</v>
      </c>
      <c r="G1267" s="8">
        <v>1.3143</v>
      </c>
      <c r="H1267" s="21">
        <f t="shared" si="68"/>
        <v>3.774170400108609E-2</v>
      </c>
      <c r="I1267" s="4"/>
    </row>
    <row r="1268" spans="1:9" x14ac:dyDescent="0.45">
      <c r="A1268" s="12">
        <v>1397</v>
      </c>
      <c r="B1268" s="12" t="s">
        <v>12</v>
      </c>
      <c r="C1268" s="71">
        <f t="shared" si="66"/>
        <v>43272</v>
      </c>
      <c r="D1268" s="10">
        <v>43272</v>
      </c>
      <c r="E1268" s="11">
        <v>1.1160000000000001</v>
      </c>
      <c r="F1268" s="20">
        <f t="shared" si="67"/>
        <v>4.3764705882352949E-2</v>
      </c>
      <c r="G1268" s="8">
        <v>1.3139000000000001</v>
      </c>
      <c r="H1268" s="21">
        <f t="shared" si="68"/>
        <v>3.3309008206372594E-2</v>
      </c>
      <c r="I1268" s="4"/>
    </row>
    <row r="1269" spans="1:9" x14ac:dyDescent="0.45">
      <c r="A1269" s="12">
        <v>1397</v>
      </c>
      <c r="B1269" s="12" t="s">
        <v>12</v>
      </c>
      <c r="C1269" s="71">
        <f t="shared" si="66"/>
        <v>43271</v>
      </c>
      <c r="D1269" s="10">
        <v>43271</v>
      </c>
      <c r="E1269" s="11">
        <v>0.90780000000000005</v>
      </c>
      <c r="F1269" s="20">
        <f t="shared" si="67"/>
        <v>3.56E-2</v>
      </c>
      <c r="G1269" s="8">
        <v>1.3186</v>
      </c>
      <c r="H1269" s="21">
        <f t="shared" si="68"/>
        <v>2.6998331563779766E-2</v>
      </c>
      <c r="I1269" s="4"/>
    </row>
    <row r="1270" spans="1:9" x14ac:dyDescent="0.45">
      <c r="A1270" s="12">
        <v>1397</v>
      </c>
      <c r="B1270" s="12" t="s">
        <v>12</v>
      </c>
      <c r="C1270" s="71">
        <f t="shared" si="66"/>
        <v>43270</v>
      </c>
      <c r="D1270" s="10">
        <v>43270</v>
      </c>
      <c r="E1270" s="11">
        <v>0.74780000000000002</v>
      </c>
      <c r="F1270" s="20">
        <f t="shared" si="67"/>
        <v>2.932549019607843E-2</v>
      </c>
      <c r="G1270" s="8">
        <v>1.3131999999999999</v>
      </c>
      <c r="H1270" s="21">
        <f t="shared" si="68"/>
        <v>2.2331320587936666E-2</v>
      </c>
      <c r="I1270" s="4"/>
    </row>
    <row r="1271" spans="1:9" x14ac:dyDescent="0.45">
      <c r="A1271" s="12">
        <v>1397</v>
      </c>
      <c r="B1271" s="12" t="s">
        <v>12</v>
      </c>
      <c r="C1271" s="71">
        <f t="shared" si="66"/>
        <v>43269</v>
      </c>
      <c r="D1271" s="10">
        <v>43269</v>
      </c>
      <c r="E1271" s="11">
        <v>0.64470000000000005</v>
      </c>
      <c r="F1271" s="20">
        <f t="shared" si="67"/>
        <v>2.5282352941176471E-2</v>
      </c>
      <c r="G1271" s="8">
        <v>1.3246</v>
      </c>
      <c r="H1271" s="21">
        <f t="shared" si="68"/>
        <v>1.9086783135419349E-2</v>
      </c>
      <c r="I1271" s="4"/>
    </row>
    <row r="1272" spans="1:9" x14ac:dyDescent="0.45">
      <c r="A1272" s="12">
        <v>1397</v>
      </c>
      <c r="B1272" s="12" t="s">
        <v>12</v>
      </c>
      <c r="C1272" s="71">
        <f t="shared" si="66"/>
        <v>43266</v>
      </c>
      <c r="D1272" s="10">
        <v>43266</v>
      </c>
      <c r="E1272" s="11">
        <v>0.82989999999999997</v>
      </c>
      <c r="F1272" s="20">
        <f t="shared" si="67"/>
        <v>3.2545098039215688E-2</v>
      </c>
      <c r="G1272" s="8">
        <v>1.3339000000000001</v>
      </c>
      <c r="H1272" s="21">
        <f t="shared" si="68"/>
        <v>2.4398454186382552E-2</v>
      </c>
      <c r="I1272" s="4"/>
    </row>
    <row r="1273" spans="1:9" x14ac:dyDescent="0.45">
      <c r="A1273" s="12">
        <v>1397</v>
      </c>
      <c r="B1273" s="12" t="s">
        <v>12</v>
      </c>
      <c r="C1273" s="71">
        <f t="shared" si="66"/>
        <v>43265</v>
      </c>
      <c r="D1273" s="10">
        <v>43265</v>
      </c>
      <c r="E1273" s="11">
        <v>0.95989999999999998</v>
      </c>
      <c r="F1273" s="20">
        <f t="shared" si="67"/>
        <v>3.7643137254901961E-2</v>
      </c>
      <c r="G1273" s="8">
        <v>1.331</v>
      </c>
      <c r="H1273" s="21">
        <f t="shared" si="68"/>
        <v>2.8281846171977432E-2</v>
      </c>
      <c r="I1273" s="4"/>
    </row>
    <row r="1274" spans="1:9" x14ac:dyDescent="0.45">
      <c r="A1274" s="12">
        <v>1397</v>
      </c>
      <c r="B1274" s="12" t="s">
        <v>12</v>
      </c>
      <c r="C1274" s="71">
        <f t="shared" si="66"/>
        <v>43264</v>
      </c>
      <c r="D1274" s="10">
        <v>43264</v>
      </c>
      <c r="E1274" s="11">
        <v>1.0044999999999999</v>
      </c>
      <c r="F1274" s="20">
        <f t="shared" si="67"/>
        <v>3.9392156862745095E-2</v>
      </c>
      <c r="G1274" s="8">
        <v>1.3294999999999999</v>
      </c>
      <c r="H1274" s="21">
        <f t="shared" si="68"/>
        <v>2.9629301889992552E-2</v>
      </c>
      <c r="I1274" s="4"/>
    </row>
    <row r="1275" spans="1:9" x14ac:dyDescent="0.45">
      <c r="A1275" s="12">
        <v>1397</v>
      </c>
      <c r="B1275" s="12" t="s">
        <v>12</v>
      </c>
      <c r="C1275" s="71">
        <f t="shared" si="66"/>
        <v>43263</v>
      </c>
      <c r="D1275" s="10">
        <v>43263</v>
      </c>
      <c r="E1275" s="11">
        <v>0.84419999999999995</v>
      </c>
      <c r="F1275" s="20">
        <f t="shared" si="67"/>
        <v>3.3105882352941172E-2</v>
      </c>
      <c r="G1275" s="8">
        <v>1.3271999999999999</v>
      </c>
      <c r="H1275" s="21">
        <f t="shared" si="68"/>
        <v>2.4944154877140728E-2</v>
      </c>
      <c r="I1275" s="4"/>
    </row>
    <row r="1276" spans="1:9" x14ac:dyDescent="0.45">
      <c r="A1276" s="12">
        <v>1397</v>
      </c>
      <c r="B1276" s="12" t="s">
        <v>12</v>
      </c>
      <c r="C1276" s="71">
        <f t="shared" si="66"/>
        <v>43262</v>
      </c>
      <c r="D1276" s="10">
        <v>43262</v>
      </c>
      <c r="E1276" s="11">
        <v>0.70699999999999996</v>
      </c>
      <c r="F1276" s="20">
        <f t="shared" si="67"/>
        <v>2.772549019607843E-2</v>
      </c>
      <c r="G1276" s="8">
        <v>1.3313999999999999</v>
      </c>
      <c r="H1276" s="21">
        <f t="shared" si="68"/>
        <v>2.0824312900764932E-2</v>
      </c>
      <c r="I1276" s="4"/>
    </row>
    <row r="1277" spans="1:9" x14ac:dyDescent="0.45">
      <c r="A1277" s="12">
        <v>1397</v>
      </c>
      <c r="B1277" s="12" t="s">
        <v>12</v>
      </c>
      <c r="C1277" s="71">
        <f t="shared" si="66"/>
        <v>43259</v>
      </c>
      <c r="D1277" s="10">
        <v>43259</v>
      </c>
      <c r="E1277" s="11">
        <v>0.82379999999999998</v>
      </c>
      <c r="F1277" s="20">
        <f t="shared" si="67"/>
        <v>3.2305882352941177E-2</v>
      </c>
      <c r="G1277" s="8">
        <v>1.3311999999999999</v>
      </c>
      <c r="H1277" s="21">
        <f t="shared" si="68"/>
        <v>2.4268240950226245E-2</v>
      </c>
      <c r="I1277" s="4"/>
    </row>
    <row r="1278" spans="1:9" x14ac:dyDescent="0.45">
      <c r="A1278" s="12">
        <v>1397</v>
      </c>
      <c r="B1278" s="12" t="s">
        <v>12</v>
      </c>
      <c r="C1278" s="71">
        <f t="shared" si="66"/>
        <v>43258</v>
      </c>
      <c r="D1278" s="10">
        <v>43258</v>
      </c>
      <c r="E1278" s="11">
        <v>0.92279999999999995</v>
      </c>
      <c r="F1278" s="20">
        <f t="shared" si="67"/>
        <v>3.6188235294117646E-2</v>
      </c>
      <c r="G1278" s="8">
        <v>1.3284</v>
      </c>
      <c r="H1278" s="21">
        <f t="shared" si="68"/>
        <v>2.7241971766122888E-2</v>
      </c>
      <c r="I1278" s="4"/>
    </row>
    <row r="1279" spans="1:9" x14ac:dyDescent="0.45">
      <c r="A1279" s="12">
        <v>1397</v>
      </c>
      <c r="B1279" s="12" t="s">
        <v>12</v>
      </c>
      <c r="C1279" s="71">
        <f t="shared" si="66"/>
        <v>43257</v>
      </c>
      <c r="D1279" s="10">
        <v>43257</v>
      </c>
      <c r="E1279" s="11">
        <v>0.86439999999999995</v>
      </c>
      <c r="F1279" s="20">
        <f t="shared" si="67"/>
        <v>3.3898039215686272E-2</v>
      </c>
      <c r="G1279" s="8">
        <v>1.32</v>
      </c>
      <c r="H1279" s="21">
        <f t="shared" si="68"/>
        <v>2.5680332739156264E-2</v>
      </c>
      <c r="I1279" s="4"/>
    </row>
    <row r="1280" spans="1:9" x14ac:dyDescent="0.45">
      <c r="A1280" s="12">
        <v>1397</v>
      </c>
      <c r="B1280" s="12" t="s">
        <v>12</v>
      </c>
      <c r="C1280" s="71">
        <f t="shared" si="66"/>
        <v>43256</v>
      </c>
      <c r="D1280" s="10">
        <v>43256</v>
      </c>
      <c r="E1280" s="11">
        <v>0.67559999999999998</v>
      </c>
      <c r="F1280" s="20">
        <f t="shared" si="67"/>
        <v>2.6494117647058824E-2</v>
      </c>
      <c r="G1280" s="8">
        <v>1.3202</v>
      </c>
      <c r="H1280" s="21">
        <f t="shared" si="68"/>
        <v>2.0068260602226044E-2</v>
      </c>
      <c r="I1280" s="4"/>
    </row>
    <row r="1281" spans="1:9" x14ac:dyDescent="0.45">
      <c r="A1281" s="12">
        <v>1397</v>
      </c>
      <c r="B1281" s="12" t="s">
        <v>12</v>
      </c>
      <c r="C1281" s="71">
        <f t="shared" si="66"/>
        <v>43255</v>
      </c>
      <c r="D1281" s="10">
        <v>43255</v>
      </c>
      <c r="E1281" s="11">
        <v>0.57130000000000003</v>
      </c>
      <c r="F1281" s="20">
        <f t="shared" si="67"/>
        <v>2.2403921568627451E-2</v>
      </c>
      <c r="G1281" s="8">
        <v>1.3103</v>
      </c>
      <c r="H1281" s="21">
        <f t="shared" si="68"/>
        <v>1.7098314560503283E-2</v>
      </c>
      <c r="I1281" s="4"/>
    </row>
    <row r="1282" spans="1:9" x14ac:dyDescent="0.45">
      <c r="A1282" s="12">
        <v>1397</v>
      </c>
      <c r="B1282" s="12" t="s">
        <v>12</v>
      </c>
      <c r="C1282" s="71">
        <f t="shared" si="66"/>
        <v>43252</v>
      </c>
      <c r="D1282" s="10">
        <v>43252</v>
      </c>
      <c r="E1282" s="11">
        <v>1.2414000000000001</v>
      </c>
      <c r="F1282" s="20">
        <f t="shared" si="67"/>
        <v>4.8682352941176475E-2</v>
      </c>
      <c r="G1282" s="8">
        <v>1.2986</v>
      </c>
      <c r="H1282" s="21">
        <f t="shared" si="68"/>
        <v>3.748833585490257E-2</v>
      </c>
      <c r="I1282" s="4"/>
    </row>
    <row r="1283" spans="1:9" x14ac:dyDescent="0.45">
      <c r="A1283" s="12">
        <v>1397</v>
      </c>
      <c r="B1283" s="12" t="s">
        <v>12</v>
      </c>
      <c r="C1283" s="71">
        <f t="shared" si="66"/>
        <v>43251</v>
      </c>
      <c r="D1283" s="10">
        <v>43251</v>
      </c>
      <c r="E1283" s="11">
        <v>1.2799</v>
      </c>
      <c r="F1283" s="20">
        <f t="shared" si="67"/>
        <v>5.0192156862745099E-2</v>
      </c>
      <c r="G1283" s="8">
        <v>1.3015000000000001</v>
      </c>
      <c r="H1283" s="21">
        <f t="shared" si="68"/>
        <v>3.856485352496742E-2</v>
      </c>
      <c r="I1283" s="4"/>
    </row>
    <row r="1284" spans="1:9" x14ac:dyDescent="0.45">
      <c r="A1284" s="12">
        <v>1397</v>
      </c>
      <c r="B1284" s="12" t="s">
        <v>12</v>
      </c>
      <c r="C1284" s="71">
        <f t="shared" si="66"/>
        <v>43250</v>
      </c>
      <c r="D1284" s="10">
        <v>43250</v>
      </c>
      <c r="E1284" s="11">
        <v>1.2321</v>
      </c>
      <c r="F1284" s="20">
        <f t="shared" si="67"/>
        <v>4.8317647058823528E-2</v>
      </c>
      <c r="G1284" s="8">
        <v>1.2977000000000001</v>
      </c>
      <c r="H1284" s="21">
        <f t="shared" si="68"/>
        <v>3.7233295105820699E-2</v>
      </c>
      <c r="I1284" s="4"/>
    </row>
    <row r="1285" spans="1:9" x14ac:dyDescent="0.45">
      <c r="A1285" s="12">
        <v>1397</v>
      </c>
      <c r="B1285" s="12" t="s">
        <v>12</v>
      </c>
      <c r="C1285" s="71">
        <f t="shared" si="66"/>
        <v>43249</v>
      </c>
      <c r="D1285" s="10">
        <v>43249</v>
      </c>
      <c r="E1285" s="11">
        <v>1.2402</v>
      </c>
      <c r="F1285" s="20">
        <f t="shared" si="67"/>
        <v>4.8635294117647054E-2</v>
      </c>
      <c r="G1285" s="8">
        <v>1.2926</v>
      </c>
      <c r="H1285" s="21">
        <f t="shared" si="68"/>
        <v>3.7625943151514046E-2</v>
      </c>
      <c r="I1285" s="4"/>
    </row>
    <row r="1286" spans="1:9" x14ac:dyDescent="0.45">
      <c r="A1286" s="12">
        <v>1397</v>
      </c>
      <c r="B1286" s="12" t="s">
        <v>12</v>
      </c>
      <c r="C1286" s="71">
        <f t="shared" si="66"/>
        <v>43248</v>
      </c>
      <c r="D1286" s="10">
        <v>43248</v>
      </c>
      <c r="E1286" s="11">
        <v>1.2110000000000001</v>
      </c>
      <c r="F1286" s="20">
        <f t="shared" si="67"/>
        <v>4.7490196078431378E-2</v>
      </c>
      <c r="G1286" s="8">
        <v>1.2971999999999999</v>
      </c>
      <c r="H1286" s="21">
        <f t="shared" si="68"/>
        <v>3.6609771876681609E-2</v>
      </c>
      <c r="I1286" s="4"/>
    </row>
    <row r="1287" spans="1:9" x14ac:dyDescent="0.45">
      <c r="A1287" s="12">
        <v>1397</v>
      </c>
      <c r="B1287" s="12" t="s">
        <v>12</v>
      </c>
      <c r="C1287" s="71">
        <f t="shared" si="66"/>
        <v>43245</v>
      </c>
      <c r="D1287" s="10">
        <v>43245</v>
      </c>
      <c r="E1287" s="11">
        <v>1.2246999999999999</v>
      </c>
      <c r="F1287" s="20">
        <f t="shared" si="67"/>
        <v>4.8027450980392156E-2</v>
      </c>
      <c r="G1287" s="8">
        <v>1.2944</v>
      </c>
      <c r="H1287" s="21">
        <f t="shared" si="68"/>
        <v>3.7104025788312851E-2</v>
      </c>
      <c r="I1287" s="4"/>
    </row>
    <row r="1288" spans="1:9" x14ac:dyDescent="0.45">
      <c r="A1288" s="12">
        <v>1397</v>
      </c>
      <c r="B1288" s="12" t="s">
        <v>12</v>
      </c>
      <c r="C1288" s="71">
        <f t="shared" si="66"/>
        <v>43244</v>
      </c>
      <c r="D1288" s="10">
        <v>43244</v>
      </c>
      <c r="E1288" s="11">
        <v>1.3066</v>
      </c>
      <c r="F1288" s="20">
        <f t="shared" si="67"/>
        <v>5.1239215686274507E-2</v>
      </c>
      <c r="G1288" s="8">
        <v>1.2970999999999999</v>
      </c>
      <c r="H1288" s="21">
        <f t="shared" si="68"/>
        <v>3.9502903158025217E-2</v>
      </c>
      <c r="I1288" s="4"/>
    </row>
    <row r="1289" spans="1:9" x14ac:dyDescent="0.45">
      <c r="A1289" s="12">
        <v>1397</v>
      </c>
      <c r="B1289" s="12" t="s">
        <v>12</v>
      </c>
      <c r="C1289" s="71">
        <f t="shared" si="66"/>
        <v>43243</v>
      </c>
      <c r="D1289" s="10">
        <v>43243</v>
      </c>
      <c r="E1289" s="11">
        <v>1.3003</v>
      </c>
      <c r="F1289" s="20">
        <f t="shared" si="67"/>
        <v>5.0992156862745101E-2</v>
      </c>
      <c r="G1289" s="8">
        <v>1.2928999999999999</v>
      </c>
      <c r="H1289" s="21">
        <f t="shared" si="68"/>
        <v>3.9440139889198783E-2</v>
      </c>
      <c r="I1289" s="4"/>
    </row>
    <row r="1290" spans="1:9" x14ac:dyDescent="0.45">
      <c r="A1290" s="12">
        <v>1397</v>
      </c>
      <c r="B1290" s="12" t="s">
        <v>12</v>
      </c>
      <c r="C1290" s="71">
        <f t="shared" si="66"/>
        <v>43242</v>
      </c>
      <c r="D1290" s="10">
        <v>43242</v>
      </c>
      <c r="E1290" s="11">
        <v>1.0629</v>
      </c>
      <c r="F1290" s="20">
        <f t="shared" si="67"/>
        <v>4.1682352941176469E-2</v>
      </c>
      <c r="G1290" s="8">
        <v>1.2948999999999999</v>
      </c>
      <c r="H1290" s="21">
        <f t="shared" si="68"/>
        <v>3.2189630814098751E-2</v>
      </c>
      <c r="I1290" s="4"/>
    </row>
    <row r="1291" spans="1:9" x14ac:dyDescent="0.45">
      <c r="A1291" s="12">
        <v>1397</v>
      </c>
      <c r="B1291" s="12" t="s">
        <v>13</v>
      </c>
      <c r="C1291" s="71">
        <f t="shared" si="66"/>
        <v>43241</v>
      </c>
      <c r="D1291" s="10">
        <v>43241</v>
      </c>
      <c r="E1291" s="11">
        <v>1.2438</v>
      </c>
      <c r="F1291" s="20">
        <f t="shared" si="67"/>
        <v>4.8776470588235296E-2</v>
      </c>
      <c r="G1291" s="8">
        <v>1.2958000000000001</v>
      </c>
      <c r="H1291" s="21">
        <f t="shared" si="68"/>
        <v>3.7641974524027857E-2</v>
      </c>
      <c r="I1291" s="4"/>
    </row>
    <row r="1292" spans="1:9" x14ac:dyDescent="0.45">
      <c r="A1292" s="12">
        <v>1397</v>
      </c>
      <c r="B1292" s="12" t="s">
        <v>13</v>
      </c>
      <c r="C1292" s="71">
        <f t="shared" si="66"/>
        <v>43238</v>
      </c>
      <c r="D1292" s="10">
        <v>43238</v>
      </c>
      <c r="E1292" s="11">
        <v>1.2834000000000001</v>
      </c>
      <c r="F1292" s="20">
        <f t="shared" si="67"/>
        <v>5.0329411764705886E-2</v>
      </c>
      <c r="G1292" s="8">
        <v>1.2873000000000001</v>
      </c>
      <c r="H1292" s="21">
        <f t="shared" si="68"/>
        <v>3.9096878555663704E-2</v>
      </c>
      <c r="I1292" s="4"/>
    </row>
    <row r="1293" spans="1:9" x14ac:dyDescent="0.45">
      <c r="A1293" s="12">
        <v>1397</v>
      </c>
      <c r="B1293" s="12" t="s">
        <v>13</v>
      </c>
      <c r="C1293" s="71">
        <f t="shared" si="66"/>
        <v>43237</v>
      </c>
      <c r="D1293" s="10">
        <v>43237</v>
      </c>
      <c r="E1293" s="11">
        <v>1.3163</v>
      </c>
      <c r="F1293" s="20">
        <f t="shared" si="67"/>
        <v>5.1619607843137259E-2</v>
      </c>
      <c r="G1293" s="8">
        <v>1.3018000000000001</v>
      </c>
      <c r="H1293" s="21">
        <f t="shared" si="68"/>
        <v>3.9652487204745165E-2</v>
      </c>
      <c r="I1293" s="4"/>
    </row>
    <row r="1294" spans="1:9" x14ac:dyDescent="0.45">
      <c r="A1294" s="12">
        <v>1397</v>
      </c>
      <c r="B1294" s="12" t="s">
        <v>13</v>
      </c>
      <c r="C1294" s="71">
        <f t="shared" si="66"/>
        <v>43236</v>
      </c>
      <c r="D1294" s="10">
        <v>43236</v>
      </c>
      <c r="E1294" s="11">
        <v>1.1725000000000001</v>
      </c>
      <c r="F1294" s="20">
        <f t="shared" si="67"/>
        <v>4.5980392156862747E-2</v>
      </c>
      <c r="G1294" s="8">
        <v>1.2991999999999999</v>
      </c>
      <c r="H1294" s="21">
        <f t="shared" si="68"/>
        <v>3.5391311697092635E-2</v>
      </c>
      <c r="I1294" s="4"/>
    </row>
    <row r="1295" spans="1:9" x14ac:dyDescent="0.45">
      <c r="A1295" s="12">
        <v>1397</v>
      </c>
      <c r="B1295" s="12" t="s">
        <v>13</v>
      </c>
      <c r="C1295" s="71">
        <f t="shared" si="66"/>
        <v>43235</v>
      </c>
      <c r="D1295" s="10">
        <v>43235</v>
      </c>
      <c r="E1295" s="11">
        <v>0.81920000000000004</v>
      </c>
      <c r="F1295" s="20">
        <f t="shared" si="67"/>
        <v>3.2125490196078431E-2</v>
      </c>
      <c r="G1295" s="8">
        <v>1.2971999999999999</v>
      </c>
      <c r="H1295" s="21">
        <f t="shared" si="68"/>
        <v>2.4765256087016987E-2</v>
      </c>
      <c r="I1295" s="4"/>
    </row>
    <row r="1296" spans="1:9" x14ac:dyDescent="0.45">
      <c r="A1296" s="12">
        <v>1397</v>
      </c>
      <c r="B1296" s="12" t="s">
        <v>13</v>
      </c>
      <c r="C1296" s="71">
        <f t="shared" si="66"/>
        <v>43234</v>
      </c>
      <c r="D1296" s="10">
        <v>43234</v>
      </c>
      <c r="E1296" s="11">
        <v>0.55420000000000003</v>
      </c>
      <c r="F1296" s="20">
        <f t="shared" si="67"/>
        <v>2.1733333333333334E-2</v>
      </c>
      <c r="G1296" s="8">
        <v>1.2882</v>
      </c>
      <c r="H1296" s="21">
        <f t="shared" si="68"/>
        <v>1.687108627024789E-2</v>
      </c>
      <c r="I1296" s="4"/>
    </row>
    <row r="1297" spans="1:9" x14ac:dyDescent="0.45">
      <c r="A1297" s="12">
        <v>1397</v>
      </c>
      <c r="B1297" s="12" t="s">
        <v>13</v>
      </c>
      <c r="C1297" s="71">
        <f t="shared" si="66"/>
        <v>43231</v>
      </c>
      <c r="D1297" s="10">
        <v>43231</v>
      </c>
      <c r="E1297" s="11">
        <v>0.62329999999999997</v>
      </c>
      <c r="F1297" s="20">
        <f t="shared" si="67"/>
        <v>2.4443137254901961E-2</v>
      </c>
      <c r="G1297" s="8">
        <v>1.2830999999999999</v>
      </c>
      <c r="H1297" s="21">
        <f t="shared" si="68"/>
        <v>1.9050064106384507E-2</v>
      </c>
      <c r="I1297" s="4"/>
    </row>
    <row r="1298" spans="1:9" x14ac:dyDescent="0.45">
      <c r="A1298" s="12">
        <v>1397</v>
      </c>
      <c r="B1298" s="12" t="s">
        <v>13</v>
      </c>
      <c r="C1298" s="71">
        <f t="shared" si="66"/>
        <v>43230</v>
      </c>
      <c r="D1298" s="10">
        <v>43230</v>
      </c>
      <c r="E1298" s="11">
        <v>0.73770000000000002</v>
      </c>
      <c r="F1298" s="20">
        <f t="shared" si="67"/>
        <v>2.8929411764705884E-2</v>
      </c>
      <c r="G1298" s="8">
        <v>1.2819</v>
      </c>
      <c r="H1298" s="21">
        <f t="shared" si="68"/>
        <v>2.2567604153760731E-2</v>
      </c>
      <c r="I1298" s="4"/>
    </row>
    <row r="1299" spans="1:9" x14ac:dyDescent="0.45">
      <c r="A1299" s="12">
        <v>1397</v>
      </c>
      <c r="B1299" s="12" t="s">
        <v>13</v>
      </c>
      <c r="C1299" s="71">
        <f t="shared" si="66"/>
        <v>43229</v>
      </c>
      <c r="D1299" s="10">
        <v>43229</v>
      </c>
      <c r="E1299" s="11">
        <v>0.75490000000000002</v>
      </c>
      <c r="F1299" s="20">
        <f t="shared" si="67"/>
        <v>2.9603921568627452E-2</v>
      </c>
      <c r="G1299" s="8">
        <v>1.2786999999999999</v>
      </c>
      <c r="H1299" s="21">
        <f t="shared" si="68"/>
        <v>2.315157704592747E-2</v>
      </c>
      <c r="I1299" s="4"/>
    </row>
    <row r="1300" spans="1:9" x14ac:dyDescent="0.45">
      <c r="A1300" s="12">
        <v>1397</v>
      </c>
      <c r="B1300" s="12" t="s">
        <v>13</v>
      </c>
      <c r="C1300" s="71">
        <f t="shared" si="66"/>
        <v>43228</v>
      </c>
      <c r="D1300" s="10">
        <v>43228</v>
      </c>
      <c r="E1300" s="11">
        <v>0.73670000000000002</v>
      </c>
      <c r="F1300" s="20">
        <f t="shared" si="67"/>
        <v>2.8890196078431372E-2</v>
      </c>
      <c r="G1300" s="8">
        <v>1.2882</v>
      </c>
      <c r="H1300" s="21">
        <f t="shared" si="68"/>
        <v>2.2426794036975138E-2</v>
      </c>
      <c r="I1300" s="4"/>
    </row>
    <row r="1301" spans="1:9" x14ac:dyDescent="0.45">
      <c r="A1301" s="12">
        <v>1397</v>
      </c>
      <c r="B1301" s="12" t="s">
        <v>13</v>
      </c>
      <c r="C1301" s="71">
        <f t="shared" si="66"/>
        <v>43227</v>
      </c>
      <c r="D1301" s="10">
        <v>43227</v>
      </c>
      <c r="E1301" s="11">
        <v>0.65259999999999996</v>
      </c>
      <c r="F1301" s="20">
        <f t="shared" si="67"/>
        <v>2.5592156862745095E-2</v>
      </c>
      <c r="G1301" s="8">
        <v>1.2806999999999999</v>
      </c>
      <c r="H1301" s="21">
        <f t="shared" si="68"/>
        <v>1.9982944376313809E-2</v>
      </c>
      <c r="I1301" s="4"/>
    </row>
    <row r="1302" spans="1:9" x14ac:dyDescent="0.45">
      <c r="A1302" s="12">
        <v>1397</v>
      </c>
      <c r="B1302" s="12" t="s">
        <v>13</v>
      </c>
      <c r="C1302" s="71">
        <f t="shared" si="66"/>
        <v>43224</v>
      </c>
      <c r="D1302" s="10">
        <v>43224</v>
      </c>
      <c r="E1302" s="11">
        <v>0.46</v>
      </c>
      <c r="F1302" s="20">
        <f t="shared" si="67"/>
        <v>1.803921568627451E-2</v>
      </c>
      <c r="G1302" s="8">
        <v>1.2786999999999999</v>
      </c>
      <c r="H1302" s="21">
        <f t="shared" si="68"/>
        <v>1.4107465149194112E-2</v>
      </c>
      <c r="I1302" s="4"/>
    </row>
    <row r="1303" spans="1:9" x14ac:dyDescent="0.45">
      <c r="A1303" s="12">
        <v>1397</v>
      </c>
      <c r="B1303" s="12" t="s">
        <v>13</v>
      </c>
      <c r="C1303" s="71">
        <f t="shared" si="66"/>
        <v>43223</v>
      </c>
      <c r="D1303" s="10">
        <v>43223</v>
      </c>
      <c r="E1303" s="11">
        <v>0.52739999999999998</v>
      </c>
      <c r="F1303" s="20">
        <f t="shared" si="67"/>
        <v>2.0682352941176471E-2</v>
      </c>
      <c r="G1303" s="8">
        <v>1.2874000000000001</v>
      </c>
      <c r="H1303" s="21">
        <f t="shared" si="68"/>
        <v>1.606521123285418E-2</v>
      </c>
      <c r="I1303" s="4"/>
    </row>
    <row r="1304" spans="1:9" x14ac:dyDescent="0.45">
      <c r="A1304" s="12">
        <v>1397</v>
      </c>
      <c r="B1304" s="12" t="s">
        <v>13</v>
      </c>
      <c r="C1304" s="71">
        <f t="shared" ref="C1304:C1334" si="69">D1304</f>
        <v>43222</v>
      </c>
      <c r="D1304" s="10">
        <v>43222</v>
      </c>
      <c r="E1304" s="11">
        <v>0.53039999999999998</v>
      </c>
      <c r="F1304" s="20">
        <f t="shared" si="67"/>
        <v>2.0799999999999999E-2</v>
      </c>
      <c r="G1304" s="8">
        <v>1.2813000000000001</v>
      </c>
      <c r="H1304" s="21">
        <f t="shared" si="68"/>
        <v>1.6233512838523374E-2</v>
      </c>
      <c r="I1304" s="4"/>
    </row>
    <row r="1305" spans="1:9" x14ac:dyDescent="0.45">
      <c r="A1305" s="12">
        <v>1397</v>
      </c>
      <c r="B1305" s="12" t="s">
        <v>13</v>
      </c>
      <c r="C1305" s="71">
        <f t="shared" si="69"/>
        <v>43221</v>
      </c>
      <c r="D1305" s="10">
        <v>43221</v>
      </c>
      <c r="E1305" s="11">
        <v>0.54390000000000005</v>
      </c>
      <c r="F1305" s="20">
        <f t="shared" si="67"/>
        <v>2.1329411764705885E-2</v>
      </c>
      <c r="G1305" s="8">
        <v>1.2793000000000001</v>
      </c>
      <c r="H1305" s="21">
        <f t="shared" si="68"/>
        <v>1.667272083538332E-2</v>
      </c>
      <c r="I1305" s="4"/>
    </row>
    <row r="1306" spans="1:9" x14ac:dyDescent="0.45">
      <c r="A1306" s="12">
        <v>1397</v>
      </c>
      <c r="B1306" s="12" t="s">
        <v>13</v>
      </c>
      <c r="C1306" s="71">
        <f t="shared" si="69"/>
        <v>43220</v>
      </c>
      <c r="D1306" s="10">
        <v>43220</v>
      </c>
      <c r="E1306" s="11">
        <v>1.1955</v>
      </c>
      <c r="F1306" s="20">
        <f t="shared" si="67"/>
        <v>4.6882352941176472E-2</v>
      </c>
      <c r="G1306" s="8">
        <v>1.2766999999999999</v>
      </c>
      <c r="H1306" s="21">
        <f t="shared" si="68"/>
        <v>3.6721510880532993E-2</v>
      </c>
      <c r="I1306" s="4"/>
    </row>
    <row r="1307" spans="1:9" x14ac:dyDescent="0.45">
      <c r="A1307" s="12">
        <v>1397</v>
      </c>
      <c r="B1307" s="12" t="s">
        <v>13</v>
      </c>
      <c r="C1307" s="71">
        <f t="shared" si="69"/>
        <v>43217</v>
      </c>
      <c r="D1307" s="10">
        <v>43217</v>
      </c>
      <c r="E1307" s="11">
        <v>1.6180000000000001</v>
      </c>
      <c r="F1307" s="20">
        <f t="shared" si="67"/>
        <v>6.3450980392156867E-2</v>
      </c>
      <c r="G1307" s="8">
        <v>1.2854000000000001</v>
      </c>
      <c r="H1307" s="21">
        <f t="shared" si="68"/>
        <v>4.936282899654338E-2</v>
      </c>
      <c r="I1307" s="4"/>
    </row>
    <row r="1308" spans="1:9" x14ac:dyDescent="0.45">
      <c r="A1308" s="12">
        <v>1397</v>
      </c>
      <c r="B1308" s="12" t="s">
        <v>13</v>
      </c>
      <c r="C1308" s="71">
        <f t="shared" si="69"/>
        <v>43216</v>
      </c>
      <c r="D1308" s="10">
        <v>43216</v>
      </c>
      <c r="E1308" s="11">
        <v>1.6178999999999999</v>
      </c>
      <c r="F1308" s="20">
        <f t="shared" si="67"/>
        <v>6.3447058823529412E-2</v>
      </c>
      <c r="G1308" s="8">
        <v>1.2949999999999999</v>
      </c>
      <c r="H1308" s="21">
        <f t="shared" si="68"/>
        <v>4.899386781739723E-2</v>
      </c>
      <c r="I1308" s="4"/>
    </row>
    <row r="1309" spans="1:9" x14ac:dyDescent="0.45">
      <c r="A1309" s="12">
        <v>1397</v>
      </c>
      <c r="B1309" s="12" t="s">
        <v>13</v>
      </c>
      <c r="C1309" s="71">
        <f t="shared" si="69"/>
        <v>43215</v>
      </c>
      <c r="D1309" s="10">
        <v>43215</v>
      </c>
      <c r="E1309" s="11">
        <v>1.4933000000000001</v>
      </c>
      <c r="F1309" s="20">
        <f t="shared" si="67"/>
        <v>5.8560784313725495E-2</v>
      </c>
      <c r="G1309" s="8">
        <v>1.2881</v>
      </c>
      <c r="H1309" s="21">
        <f t="shared" si="68"/>
        <v>4.5462917718908077E-2</v>
      </c>
      <c r="I1309" s="4"/>
    </row>
    <row r="1310" spans="1:9" x14ac:dyDescent="0.45">
      <c r="A1310" s="12">
        <v>1397</v>
      </c>
      <c r="B1310" s="12" t="s">
        <v>13</v>
      </c>
      <c r="C1310" s="71">
        <f t="shared" si="69"/>
        <v>43214</v>
      </c>
      <c r="D1310" s="10">
        <v>43214</v>
      </c>
      <c r="E1310" s="11">
        <v>1.2321</v>
      </c>
      <c r="F1310" s="20">
        <f t="shared" si="67"/>
        <v>4.8317647058823528E-2</v>
      </c>
      <c r="G1310" s="8">
        <v>1.2846</v>
      </c>
      <c r="H1310" s="21">
        <f t="shared" si="68"/>
        <v>3.7612990081600128E-2</v>
      </c>
      <c r="I1310" s="4"/>
    </row>
    <row r="1311" spans="1:9" x14ac:dyDescent="0.45">
      <c r="A1311" s="12">
        <v>1397</v>
      </c>
      <c r="B1311" s="12" t="s">
        <v>13</v>
      </c>
      <c r="C1311" s="71">
        <f t="shared" si="69"/>
        <v>43213</v>
      </c>
      <c r="D1311" s="10">
        <v>43213</v>
      </c>
      <c r="E1311" s="11">
        <v>1.2144999999999999</v>
      </c>
      <c r="F1311" s="20">
        <f t="shared" si="67"/>
        <v>4.7627450980392151E-2</v>
      </c>
      <c r="G1311" s="8">
        <v>1.2847</v>
      </c>
      <c r="H1311" s="21">
        <f t="shared" si="68"/>
        <v>3.7072819319990777E-2</v>
      </c>
      <c r="I1311" s="4"/>
    </row>
    <row r="1312" spans="1:9" x14ac:dyDescent="0.45">
      <c r="A1312" s="12">
        <v>1397</v>
      </c>
      <c r="B1312" s="12" t="s">
        <v>14</v>
      </c>
      <c r="C1312" s="71">
        <f t="shared" si="69"/>
        <v>43210</v>
      </c>
      <c r="D1312" s="10">
        <v>43210</v>
      </c>
      <c r="E1312" s="11">
        <v>1.2650999999999999</v>
      </c>
      <c r="F1312" s="20">
        <f t="shared" si="67"/>
        <v>4.9611764705882348E-2</v>
      </c>
      <c r="G1312" s="8">
        <v>1.2884</v>
      </c>
      <c r="H1312" s="21">
        <f t="shared" si="68"/>
        <v>3.8506492320616537E-2</v>
      </c>
      <c r="I1312" s="4"/>
    </row>
    <row r="1313" spans="1:9" x14ac:dyDescent="0.45">
      <c r="A1313" s="12">
        <v>1397</v>
      </c>
      <c r="B1313" s="12" t="s">
        <v>14</v>
      </c>
      <c r="C1313" s="71">
        <f t="shared" si="69"/>
        <v>43209</v>
      </c>
      <c r="D1313" s="10">
        <v>43209</v>
      </c>
      <c r="E1313" s="11">
        <v>1.1580999999999999</v>
      </c>
      <c r="F1313" s="20">
        <f t="shared" si="67"/>
        <v>4.5415686274509801E-2</v>
      </c>
      <c r="G1313" s="8">
        <v>1.2847999999999999</v>
      </c>
      <c r="H1313" s="21">
        <f t="shared" si="68"/>
        <v>3.5348448221131541E-2</v>
      </c>
      <c r="I1313" s="4"/>
    </row>
    <row r="1314" spans="1:9" x14ac:dyDescent="0.45">
      <c r="A1314" s="12">
        <v>1397</v>
      </c>
      <c r="B1314" s="12" t="s">
        <v>14</v>
      </c>
      <c r="C1314" s="71">
        <f t="shared" si="69"/>
        <v>43208</v>
      </c>
      <c r="D1314" s="10">
        <v>43208</v>
      </c>
      <c r="E1314" s="11">
        <v>1.2305999999999999</v>
      </c>
      <c r="F1314" s="20">
        <f t="shared" si="67"/>
        <v>4.8258823529411764E-2</v>
      </c>
      <c r="G1314" s="8">
        <v>1.284</v>
      </c>
      <c r="H1314" s="21">
        <f t="shared" si="68"/>
        <v>3.7584753527579257E-2</v>
      </c>
      <c r="I1314" s="4"/>
    </row>
    <row r="1315" spans="1:9" x14ac:dyDescent="0.45">
      <c r="A1315" s="12">
        <v>1397</v>
      </c>
      <c r="B1315" s="12" t="s">
        <v>14</v>
      </c>
      <c r="C1315" s="71">
        <f t="shared" si="69"/>
        <v>43207</v>
      </c>
      <c r="D1315" s="10">
        <v>43207</v>
      </c>
      <c r="E1315" s="11">
        <v>1.3856999999999999</v>
      </c>
      <c r="F1315" s="20">
        <f t="shared" si="67"/>
        <v>5.4341176470588233E-2</v>
      </c>
      <c r="G1315" s="8">
        <v>1.2827999999999999</v>
      </c>
      <c r="H1315" s="21">
        <f t="shared" si="68"/>
        <v>4.2361378601955282E-2</v>
      </c>
      <c r="I1315" s="4"/>
    </row>
    <row r="1316" spans="1:9" x14ac:dyDescent="0.45">
      <c r="A1316" s="12">
        <v>1397</v>
      </c>
      <c r="B1316" s="12" t="s">
        <v>14</v>
      </c>
      <c r="C1316" s="71">
        <f t="shared" si="69"/>
        <v>43206</v>
      </c>
      <c r="D1316" s="10">
        <v>43206</v>
      </c>
      <c r="E1316" s="11">
        <v>1.3406</v>
      </c>
      <c r="F1316" s="20">
        <f t="shared" si="67"/>
        <v>5.2572549019607846E-2</v>
      </c>
      <c r="G1316" s="8">
        <v>1.2867</v>
      </c>
      <c r="H1316" s="21">
        <f t="shared" si="68"/>
        <v>4.0858435547997084E-2</v>
      </c>
      <c r="I1316" s="4"/>
    </row>
    <row r="1317" spans="1:9" x14ac:dyDescent="0.45">
      <c r="A1317" s="12">
        <v>1397</v>
      </c>
      <c r="B1317" s="12" t="s">
        <v>14</v>
      </c>
      <c r="C1317" s="71">
        <f t="shared" si="69"/>
        <v>43203</v>
      </c>
      <c r="D1317" s="10">
        <v>43203</v>
      </c>
      <c r="E1317" s="11">
        <v>1.2052</v>
      </c>
      <c r="F1317" s="20">
        <f t="shared" si="67"/>
        <v>4.7262745098039217E-2</v>
      </c>
      <c r="G1317" s="8">
        <v>1.2843</v>
      </c>
      <c r="H1317" s="21">
        <f t="shared" si="68"/>
        <v>3.6800393286645812E-2</v>
      </c>
      <c r="I1317" s="4"/>
    </row>
    <row r="1318" spans="1:9" x14ac:dyDescent="0.45">
      <c r="A1318" s="12">
        <v>1397</v>
      </c>
      <c r="B1318" s="12" t="s">
        <v>14</v>
      </c>
      <c r="C1318" s="71">
        <f t="shared" si="69"/>
        <v>43202</v>
      </c>
      <c r="D1318" s="10">
        <v>43202</v>
      </c>
      <c r="E1318" s="11">
        <v>1.2726999999999999</v>
      </c>
      <c r="F1318" s="20">
        <f t="shared" si="67"/>
        <v>4.9909803921568623E-2</v>
      </c>
      <c r="G1318" s="8">
        <v>1.2833000000000001</v>
      </c>
      <c r="H1318" s="21">
        <f t="shared" si="68"/>
        <v>3.8891766478273686E-2</v>
      </c>
      <c r="I1318" s="4"/>
    </row>
    <row r="1319" spans="1:9" x14ac:dyDescent="0.45">
      <c r="A1319" s="12">
        <v>1397</v>
      </c>
      <c r="B1319" s="12" t="s">
        <v>14</v>
      </c>
      <c r="C1319" s="71">
        <f t="shared" si="69"/>
        <v>43201</v>
      </c>
      <c r="D1319" s="10">
        <v>43201</v>
      </c>
      <c r="E1319" s="11">
        <v>1.4326000000000001</v>
      </c>
      <c r="F1319" s="20">
        <f t="shared" si="67"/>
        <v>5.6180392156862748E-2</v>
      </c>
      <c r="G1319" s="8">
        <v>1.2848999999999999</v>
      </c>
      <c r="H1319" s="21">
        <f t="shared" si="68"/>
        <v>4.3723552149476805E-2</v>
      </c>
      <c r="I1319" s="4"/>
    </row>
    <row r="1320" spans="1:9" x14ac:dyDescent="0.45">
      <c r="A1320" s="12">
        <v>1397</v>
      </c>
      <c r="B1320" s="12" t="s">
        <v>14</v>
      </c>
      <c r="C1320" s="71">
        <f t="shared" si="69"/>
        <v>43200</v>
      </c>
      <c r="D1320" s="10">
        <v>43200</v>
      </c>
      <c r="E1320" s="11">
        <v>1.3720000000000001</v>
      </c>
      <c r="F1320" s="20">
        <f t="shared" si="67"/>
        <v>5.3803921568627455E-2</v>
      </c>
      <c r="G1320" s="8">
        <v>1.2759</v>
      </c>
      <c r="H1320" s="21">
        <f t="shared" si="68"/>
        <v>4.2169387544970183E-2</v>
      </c>
      <c r="I1320" s="4"/>
    </row>
    <row r="1321" spans="1:9" x14ac:dyDescent="0.45">
      <c r="A1321" s="12">
        <v>1397</v>
      </c>
      <c r="B1321" s="12" t="s">
        <v>14</v>
      </c>
      <c r="C1321" s="71">
        <f t="shared" si="69"/>
        <v>43199</v>
      </c>
      <c r="D1321" s="10">
        <v>43199</v>
      </c>
      <c r="E1321" s="11">
        <v>1.2968999999999999</v>
      </c>
      <c r="F1321" s="20">
        <f t="shared" si="67"/>
        <v>5.0858823529411762E-2</v>
      </c>
      <c r="G1321" s="8">
        <v>1.2672000000000001</v>
      </c>
      <c r="H1321" s="21">
        <f t="shared" si="68"/>
        <v>4.0134803921568624E-2</v>
      </c>
      <c r="I1321" s="4"/>
    </row>
    <row r="1322" spans="1:9" x14ac:dyDescent="0.45">
      <c r="A1322" s="12">
        <v>1397</v>
      </c>
      <c r="B1322" s="12" t="s">
        <v>14</v>
      </c>
      <c r="C1322" s="71">
        <f t="shared" si="69"/>
        <v>43196</v>
      </c>
      <c r="D1322" s="10">
        <v>43196</v>
      </c>
      <c r="E1322" s="11">
        <v>1.742</v>
      </c>
      <c r="F1322" s="20">
        <f t="shared" si="67"/>
        <v>6.8313725490196084E-2</v>
      </c>
      <c r="G1322" s="8">
        <v>1.2628999999999999</v>
      </c>
      <c r="H1322" s="21">
        <f t="shared" si="68"/>
        <v>5.4092743281491877E-2</v>
      </c>
      <c r="I1322" s="4"/>
    </row>
    <row r="1323" spans="1:9" x14ac:dyDescent="0.45">
      <c r="A1323" s="12">
        <v>1397</v>
      </c>
      <c r="B1323" s="12" t="s">
        <v>14</v>
      </c>
      <c r="C1323" s="71">
        <f t="shared" si="69"/>
        <v>43195</v>
      </c>
      <c r="D1323" s="10">
        <v>43195</v>
      </c>
      <c r="E1323" s="11">
        <v>1.7223999999999999</v>
      </c>
      <c r="F1323" s="20">
        <f t="shared" si="67"/>
        <v>6.7545098039215684E-2</v>
      </c>
      <c r="G1323" s="8">
        <v>1.2547999999999999</v>
      </c>
      <c r="H1323" s="21">
        <f t="shared" si="68"/>
        <v>5.3829373636607974E-2</v>
      </c>
      <c r="I1323" s="4"/>
    </row>
    <row r="1324" spans="1:9" x14ac:dyDescent="0.45">
      <c r="A1324" s="12">
        <v>1397</v>
      </c>
      <c r="B1324" s="12" t="s">
        <v>14</v>
      </c>
      <c r="C1324" s="71">
        <f t="shared" si="69"/>
        <v>43194</v>
      </c>
      <c r="D1324" s="10">
        <v>43194</v>
      </c>
      <c r="E1324" s="11">
        <v>1.6758</v>
      </c>
      <c r="F1324" s="20">
        <f t="shared" si="67"/>
        <v>6.5717647058823533E-2</v>
      </c>
      <c r="G1324" s="8">
        <v>1.2565</v>
      </c>
      <c r="H1324" s="21">
        <f t="shared" si="68"/>
        <v>5.2302146485335085E-2</v>
      </c>
      <c r="I1324" s="4"/>
    </row>
    <row r="1325" spans="1:9" x14ac:dyDescent="0.45">
      <c r="A1325" s="12">
        <v>1397</v>
      </c>
      <c r="B1325" s="12" t="s">
        <v>14</v>
      </c>
      <c r="C1325" s="71">
        <f t="shared" si="69"/>
        <v>43193</v>
      </c>
      <c r="D1325" s="10">
        <v>43193</v>
      </c>
      <c r="E1325" s="11">
        <v>1.6238999999999999</v>
      </c>
      <c r="F1325" s="20">
        <f t="shared" si="67"/>
        <v>6.3682352941176468E-2</v>
      </c>
      <c r="G1325" s="8">
        <v>1.2613000000000001</v>
      </c>
      <c r="H1325" s="21">
        <f t="shared" si="68"/>
        <v>5.0489457655733344E-2</v>
      </c>
      <c r="I1325" s="4"/>
    </row>
    <row r="1326" spans="1:9" x14ac:dyDescent="0.45">
      <c r="A1326" s="12">
        <v>1397</v>
      </c>
      <c r="B1326" s="12" t="s">
        <v>14</v>
      </c>
      <c r="C1326" s="71">
        <f t="shared" si="69"/>
        <v>43192</v>
      </c>
      <c r="D1326" s="10">
        <v>43192</v>
      </c>
      <c r="E1326" s="11">
        <v>1.7229000000000001</v>
      </c>
      <c r="F1326" s="20">
        <f t="shared" si="67"/>
        <v>6.7564705882352943E-2</v>
      </c>
      <c r="G1326" s="8">
        <v>1.2584</v>
      </c>
      <c r="H1326" s="21">
        <f t="shared" si="68"/>
        <v>5.3690961444972145E-2</v>
      </c>
      <c r="I1326" s="4"/>
    </row>
    <row r="1327" spans="1:9" x14ac:dyDescent="0.45">
      <c r="A1327" s="12">
        <v>1397</v>
      </c>
      <c r="B1327" s="12" t="s">
        <v>14</v>
      </c>
      <c r="C1327" s="71">
        <f t="shared" si="69"/>
        <v>43189</v>
      </c>
      <c r="D1327" s="10">
        <v>43189</v>
      </c>
      <c r="E1327" s="8">
        <v>1.8218000000000001</v>
      </c>
      <c r="F1327" s="20">
        <f t="shared" ref="F1327:F1334" si="70">E1327/25.5</f>
        <v>7.1443137254901964E-2</v>
      </c>
      <c r="G1327" s="8">
        <v>1.258</v>
      </c>
      <c r="H1327" s="21">
        <f t="shared" ref="H1327:H1334" si="71">F1327/G1327</f>
        <v>5.679104710246579E-2</v>
      </c>
      <c r="I1327" s="4"/>
    </row>
    <row r="1328" spans="1:9" x14ac:dyDescent="0.45">
      <c r="A1328" s="12">
        <v>1397</v>
      </c>
      <c r="B1328" s="12" t="s">
        <v>14</v>
      </c>
      <c r="C1328" s="71">
        <f t="shared" si="69"/>
        <v>43188</v>
      </c>
      <c r="D1328" s="10">
        <v>43188</v>
      </c>
      <c r="E1328" s="8">
        <v>1.7847</v>
      </c>
      <c r="F1328" s="20">
        <f t="shared" si="70"/>
        <v>6.9988235294117643E-2</v>
      </c>
      <c r="G1328" s="8">
        <v>1.2603</v>
      </c>
      <c r="H1328" s="21">
        <f t="shared" si="71"/>
        <v>5.5532996345407953E-2</v>
      </c>
      <c r="I1328" s="4"/>
    </row>
    <row r="1329" spans="1:9" x14ac:dyDescent="0.45">
      <c r="A1329" s="12">
        <v>1397</v>
      </c>
      <c r="B1329" s="12" t="s">
        <v>14</v>
      </c>
      <c r="C1329" s="71">
        <f t="shared" si="69"/>
        <v>43187</v>
      </c>
      <c r="D1329" s="10">
        <v>43187</v>
      </c>
      <c r="E1329" s="8">
        <v>1.7637</v>
      </c>
      <c r="F1329" s="20">
        <f t="shared" si="70"/>
        <v>6.9164705882352948E-2</v>
      </c>
      <c r="G1329" s="8">
        <v>1.2698</v>
      </c>
      <c r="H1329" s="21">
        <f t="shared" si="71"/>
        <v>5.446897612407698E-2</v>
      </c>
      <c r="I1329" s="4"/>
    </row>
    <row r="1330" spans="1:9" x14ac:dyDescent="0.45">
      <c r="A1330" s="12">
        <v>1397</v>
      </c>
      <c r="B1330" s="12" t="s">
        <v>14</v>
      </c>
      <c r="C1330" s="71">
        <f t="shared" si="69"/>
        <v>43186</v>
      </c>
      <c r="D1330" s="10">
        <v>43186</v>
      </c>
      <c r="E1330" s="8">
        <v>1.7394000000000001</v>
      </c>
      <c r="F1330" s="20">
        <f t="shared" si="70"/>
        <v>6.8211764705882361E-2</v>
      </c>
      <c r="G1330" s="8">
        <v>1.2784</v>
      </c>
      <c r="H1330" s="21">
        <f t="shared" si="71"/>
        <v>5.3357137598468683E-2</v>
      </c>
      <c r="I1330" s="4"/>
    </row>
    <row r="1331" spans="1:9" x14ac:dyDescent="0.45">
      <c r="A1331" s="12">
        <v>1397</v>
      </c>
      <c r="B1331" s="12" t="s">
        <v>14</v>
      </c>
      <c r="C1331" s="71">
        <f t="shared" si="69"/>
        <v>43185</v>
      </c>
      <c r="D1331" s="10">
        <v>43185</v>
      </c>
      <c r="E1331" s="8">
        <v>1.6919</v>
      </c>
      <c r="F1331" s="20">
        <f t="shared" si="70"/>
        <v>6.6349019607843132E-2</v>
      </c>
      <c r="G1331" s="8">
        <v>1.2748999999999999</v>
      </c>
      <c r="H1331" s="21">
        <f t="shared" si="71"/>
        <v>5.2042528518192119E-2</v>
      </c>
      <c r="I1331" s="4"/>
    </row>
    <row r="1332" spans="1:9" x14ac:dyDescent="0.45">
      <c r="A1332" s="12">
        <v>1397</v>
      </c>
      <c r="B1332" s="12" t="s">
        <v>14</v>
      </c>
      <c r="C1332" s="71">
        <f t="shared" si="69"/>
        <v>43182</v>
      </c>
      <c r="D1332" s="10">
        <v>43182</v>
      </c>
      <c r="E1332" s="8">
        <v>1.7096</v>
      </c>
      <c r="F1332" s="20">
        <f t="shared" si="70"/>
        <v>6.7043137254901963E-2</v>
      </c>
      <c r="G1332" s="8">
        <v>1.2769999999999999</v>
      </c>
      <c r="H1332" s="21">
        <f t="shared" si="71"/>
        <v>5.2500499024981967E-2</v>
      </c>
      <c r="I1332" s="4"/>
    </row>
    <row r="1333" spans="1:9" x14ac:dyDescent="0.45">
      <c r="A1333" s="12">
        <v>1397</v>
      </c>
      <c r="B1333" s="12" t="s">
        <v>14</v>
      </c>
      <c r="C1333" s="71">
        <f t="shared" si="69"/>
        <v>43181</v>
      </c>
      <c r="D1333" s="10">
        <v>43181</v>
      </c>
      <c r="E1333" s="8">
        <v>1.7261</v>
      </c>
      <c r="F1333" s="20">
        <f t="shared" si="70"/>
        <v>6.7690196078431367E-2</v>
      </c>
      <c r="G1333" s="8">
        <v>1.2806999999999999</v>
      </c>
      <c r="H1333" s="21">
        <f t="shared" si="71"/>
        <v>5.2854061121598635E-2</v>
      </c>
      <c r="I1333" s="4"/>
    </row>
    <row r="1334" spans="1:9" x14ac:dyDescent="0.45">
      <c r="A1334" s="12">
        <v>1397</v>
      </c>
      <c r="B1334" s="12" t="s">
        <v>14</v>
      </c>
      <c r="C1334" s="71">
        <f t="shared" si="69"/>
        <v>43180</v>
      </c>
      <c r="D1334" s="10">
        <v>43180</v>
      </c>
      <c r="E1334" s="8">
        <v>1.6899</v>
      </c>
      <c r="F1334" s="20">
        <f t="shared" si="70"/>
        <v>6.6270588235294123E-2</v>
      </c>
      <c r="G1334" s="8">
        <v>1.2912999999999999</v>
      </c>
      <c r="H1334" s="21">
        <f t="shared" si="71"/>
        <v>5.1320830353360276E-2</v>
      </c>
      <c r="I1334" s="4"/>
    </row>
  </sheetData>
  <hyperlinks>
    <hyperlink ref="D1" r:id="rId2" xr:uid="{00000000-0004-0000-0000-000000000000}"/>
    <hyperlink ref="K1" r:id="rId3" xr:uid="{00000000-0004-0000-0000-000001000000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60"/>
  <sheetViews>
    <sheetView rightToLeft="1" tabSelected="1" zoomScaleNormal="100" workbookViewId="0">
      <pane ySplit="4" topLeftCell="A122" activePane="bottomLeft" state="frozen"/>
      <selection pane="bottomLeft" activeCell="E5" sqref="E5"/>
    </sheetView>
  </sheetViews>
  <sheetFormatPr defaultColWidth="9" defaultRowHeight="18" x14ac:dyDescent="0.45"/>
  <cols>
    <col min="1" max="1" width="9" style="8"/>
    <col min="2" max="2" width="11" style="8" customWidth="1"/>
    <col min="3" max="3" width="10.140625" style="23" customWidth="1"/>
    <col min="4" max="4" width="11.7109375" style="23" customWidth="1"/>
    <col min="5" max="13" width="9" style="23"/>
    <col min="14" max="14" width="13.140625" style="23" customWidth="1"/>
    <col min="15" max="15" width="15" style="23" customWidth="1"/>
    <col min="16" max="16384" width="9" style="23"/>
  </cols>
  <sheetData>
    <row r="1" spans="1:11" x14ac:dyDescent="0.45">
      <c r="D1" s="29" t="s">
        <v>86</v>
      </c>
      <c r="K1" s="29" t="s">
        <v>45</v>
      </c>
    </row>
    <row r="3" spans="1:11" x14ac:dyDescent="0.45">
      <c r="K3" s="23" t="s">
        <v>88</v>
      </c>
    </row>
    <row r="4" spans="1:11" ht="54" x14ac:dyDescent="0.45">
      <c r="A4" s="19" t="s">
        <v>6</v>
      </c>
      <c r="B4" s="19" t="s">
        <v>5</v>
      </c>
      <c r="C4" s="19" t="s">
        <v>0</v>
      </c>
      <c r="D4" s="19" t="s">
        <v>26</v>
      </c>
      <c r="E4" s="19" t="s">
        <v>27</v>
      </c>
      <c r="F4" s="19" t="s">
        <v>28</v>
      </c>
      <c r="G4" s="18" t="s">
        <v>44</v>
      </c>
      <c r="H4" s="17" t="s">
        <v>10</v>
      </c>
    </row>
    <row r="5" spans="1:11" x14ac:dyDescent="0.45">
      <c r="A5" s="22">
        <v>1401</v>
      </c>
      <c r="B5" s="22" t="s">
        <v>12</v>
      </c>
      <c r="C5" s="71">
        <f t="shared" ref="C5:C68" si="0">D5</f>
        <v>44722</v>
      </c>
      <c r="D5" s="7">
        <v>44722</v>
      </c>
      <c r="E5" s="22">
        <v>82.218000000000004</v>
      </c>
      <c r="F5" s="22">
        <v>1.0515000000000001</v>
      </c>
      <c r="G5" s="27">
        <f t="shared" ref="G5:G68" si="1">E5/94.28</f>
        <v>0.87206194314806962</v>
      </c>
      <c r="H5" s="28">
        <f t="shared" ref="H5:H68" si="2">G5*F5</f>
        <v>0.91697313322019525</v>
      </c>
    </row>
    <row r="6" spans="1:11" x14ac:dyDescent="0.45">
      <c r="A6" s="22">
        <v>1401</v>
      </c>
      <c r="B6" s="22" t="s">
        <v>12</v>
      </c>
      <c r="C6" s="71">
        <f t="shared" si="0"/>
        <v>44721</v>
      </c>
      <c r="D6" s="7">
        <v>44721</v>
      </c>
      <c r="E6" s="22">
        <v>77.100999999999999</v>
      </c>
      <c r="F6" s="22">
        <v>1.0613999999999999</v>
      </c>
      <c r="G6" s="27">
        <f t="shared" si="1"/>
        <v>0.81778744166313111</v>
      </c>
      <c r="H6" s="28">
        <f t="shared" si="2"/>
        <v>0.86799959058124732</v>
      </c>
    </row>
    <row r="7" spans="1:11" x14ac:dyDescent="0.45">
      <c r="A7" s="22">
        <v>1401</v>
      </c>
      <c r="B7" s="22" t="s">
        <v>12</v>
      </c>
      <c r="C7" s="71">
        <f t="shared" si="0"/>
        <v>44720</v>
      </c>
      <c r="D7" s="7">
        <v>44720</v>
      </c>
      <c r="E7" s="22">
        <v>78.207999999999998</v>
      </c>
      <c r="F7" s="22">
        <v>1.0713999999999999</v>
      </c>
      <c r="G7" s="27">
        <f t="shared" si="1"/>
        <v>0.82952906236741619</v>
      </c>
      <c r="H7" s="28">
        <f t="shared" si="2"/>
        <v>0.88875743742044966</v>
      </c>
    </row>
    <row r="8" spans="1:11" x14ac:dyDescent="0.45">
      <c r="A8" s="22">
        <v>1401</v>
      </c>
      <c r="B8" s="22" t="s">
        <v>12</v>
      </c>
      <c r="C8" s="71">
        <f t="shared" si="0"/>
        <v>44719</v>
      </c>
      <c r="D8" s="7">
        <v>44719</v>
      </c>
      <c r="E8" s="22">
        <v>78.207999999999998</v>
      </c>
      <c r="F8" s="22">
        <v>1.0699000000000001</v>
      </c>
      <c r="G8" s="27">
        <f t="shared" si="1"/>
        <v>0.82952906236741619</v>
      </c>
      <c r="H8" s="28">
        <f t="shared" si="2"/>
        <v>0.88751314382689861</v>
      </c>
    </row>
    <row r="9" spans="1:11" x14ac:dyDescent="0.45">
      <c r="A9" s="22">
        <v>1401</v>
      </c>
      <c r="B9" s="22" t="s">
        <v>12</v>
      </c>
      <c r="C9" s="71">
        <f t="shared" si="0"/>
        <v>44718</v>
      </c>
      <c r="D9" s="7">
        <v>44718</v>
      </c>
      <c r="E9" s="22">
        <v>78.343000000000004</v>
      </c>
      <c r="F9" s="22">
        <v>1.0693999999999999</v>
      </c>
      <c r="G9" s="27">
        <f t="shared" si="1"/>
        <v>0.83096096733135349</v>
      </c>
      <c r="H9" s="28">
        <f t="shared" si="2"/>
        <v>0.88862965846414932</v>
      </c>
    </row>
    <row r="10" spans="1:11" x14ac:dyDescent="0.45">
      <c r="A10" s="22">
        <v>1401</v>
      </c>
      <c r="B10" s="22" t="s">
        <v>12</v>
      </c>
      <c r="C10" s="71">
        <f t="shared" si="0"/>
        <v>44717</v>
      </c>
      <c r="D10" s="7">
        <v>44717</v>
      </c>
      <c r="E10" s="22">
        <v>76.447999999999993</v>
      </c>
      <c r="F10" s="22">
        <v>1.0718000000000001</v>
      </c>
      <c r="G10" s="27">
        <f t="shared" si="1"/>
        <v>0.81086126431904959</v>
      </c>
      <c r="H10" s="28">
        <f t="shared" si="2"/>
        <v>0.86908110309715747</v>
      </c>
    </row>
    <row r="11" spans="1:11" x14ac:dyDescent="0.45">
      <c r="A11" s="22">
        <v>1401</v>
      </c>
      <c r="B11" s="22" t="s">
        <v>12</v>
      </c>
      <c r="C11" s="71">
        <f t="shared" si="0"/>
        <v>44716</v>
      </c>
      <c r="D11" s="7">
        <v>44716</v>
      </c>
      <c r="E11" s="22">
        <v>76.447999999999993</v>
      </c>
      <c r="F11" s="22">
        <v>1.0718000000000001</v>
      </c>
      <c r="G11" s="27">
        <f t="shared" si="1"/>
        <v>0.81086126431904959</v>
      </c>
      <c r="H11" s="28">
        <f t="shared" si="2"/>
        <v>0.86908110309715747</v>
      </c>
    </row>
    <row r="12" spans="1:11" x14ac:dyDescent="0.45">
      <c r="A12" s="22">
        <v>1401</v>
      </c>
      <c r="B12" s="22" t="s">
        <v>12</v>
      </c>
      <c r="C12" s="71">
        <f t="shared" si="0"/>
        <v>44715</v>
      </c>
      <c r="D12" s="7">
        <v>44715</v>
      </c>
      <c r="E12" s="22">
        <v>76.447999999999993</v>
      </c>
      <c r="F12" s="22">
        <v>1.0718000000000001</v>
      </c>
      <c r="G12" s="27">
        <f t="shared" si="1"/>
        <v>0.81086126431904959</v>
      </c>
      <c r="H12" s="28">
        <f t="shared" si="2"/>
        <v>0.86908110309715747</v>
      </c>
    </row>
    <row r="13" spans="1:11" x14ac:dyDescent="0.45">
      <c r="A13" s="22">
        <v>1401</v>
      </c>
      <c r="B13" s="22" t="s">
        <v>12</v>
      </c>
      <c r="C13" s="71">
        <f t="shared" si="0"/>
        <v>44714</v>
      </c>
      <c r="D13" s="7">
        <v>44714</v>
      </c>
      <c r="E13" s="22">
        <v>76.447999999999993</v>
      </c>
      <c r="F13" s="22">
        <v>1.0745</v>
      </c>
      <c r="G13" s="27">
        <f t="shared" si="1"/>
        <v>0.81086126431904959</v>
      </c>
      <c r="H13" s="28">
        <f t="shared" si="2"/>
        <v>0.87127042851081882</v>
      </c>
    </row>
    <row r="14" spans="1:11" x14ac:dyDescent="0.45">
      <c r="A14" s="22">
        <v>1401</v>
      </c>
      <c r="B14" s="22" t="s">
        <v>12</v>
      </c>
      <c r="C14" s="71">
        <f t="shared" si="0"/>
        <v>44713</v>
      </c>
      <c r="D14" s="7">
        <v>44713</v>
      </c>
      <c r="E14" s="22">
        <v>86.843000000000004</v>
      </c>
      <c r="F14" s="22">
        <v>1.0646</v>
      </c>
      <c r="G14" s="27">
        <f t="shared" si="1"/>
        <v>0.92111794654221468</v>
      </c>
      <c r="H14" s="28">
        <f t="shared" si="2"/>
        <v>0.98062216588884177</v>
      </c>
    </row>
    <row r="15" spans="1:11" x14ac:dyDescent="0.45">
      <c r="A15" s="22">
        <v>1401</v>
      </c>
      <c r="B15" s="22" t="s">
        <v>12</v>
      </c>
      <c r="C15" s="71">
        <f t="shared" si="0"/>
        <v>44712</v>
      </c>
      <c r="D15" s="7">
        <v>44712</v>
      </c>
      <c r="E15" s="22">
        <v>87.858000000000004</v>
      </c>
      <c r="F15" s="22">
        <v>1.0732999999999999</v>
      </c>
      <c r="G15" s="27">
        <f t="shared" si="1"/>
        <v>0.93188375053033523</v>
      </c>
      <c r="H15" s="28">
        <f t="shared" si="2"/>
        <v>1.0001908294442088</v>
      </c>
    </row>
    <row r="16" spans="1:11" x14ac:dyDescent="0.45">
      <c r="A16" s="22">
        <v>1401</v>
      </c>
      <c r="B16" s="22" t="s">
        <v>12</v>
      </c>
      <c r="C16" s="71">
        <f t="shared" si="0"/>
        <v>44711</v>
      </c>
      <c r="D16" s="7">
        <v>44711</v>
      </c>
      <c r="E16" s="22">
        <v>83.376000000000005</v>
      </c>
      <c r="F16" s="22">
        <v>1.0777000000000001</v>
      </c>
      <c r="G16" s="27">
        <f t="shared" si="1"/>
        <v>0.88434450572761991</v>
      </c>
      <c r="H16" s="28">
        <f t="shared" si="2"/>
        <v>0.95305807382265606</v>
      </c>
    </row>
    <row r="17" spans="1:8" x14ac:dyDescent="0.45">
      <c r="A17" s="22">
        <v>1401</v>
      </c>
      <c r="B17" s="22" t="s">
        <v>12</v>
      </c>
      <c r="C17" s="71">
        <f t="shared" si="0"/>
        <v>44710</v>
      </c>
      <c r="D17" s="7">
        <v>44710</v>
      </c>
      <c r="E17" s="22">
        <v>82.965999999999994</v>
      </c>
      <c r="F17" s="22">
        <v>1.0727</v>
      </c>
      <c r="G17" s="27">
        <f t="shared" si="1"/>
        <v>0.87999575731862534</v>
      </c>
      <c r="H17" s="28">
        <f t="shared" si="2"/>
        <v>0.9439714488756894</v>
      </c>
    </row>
    <row r="18" spans="1:8" x14ac:dyDescent="0.45">
      <c r="A18" s="22">
        <v>1401</v>
      </c>
      <c r="B18" s="22" t="s">
        <v>12</v>
      </c>
      <c r="C18" s="71">
        <f t="shared" si="0"/>
        <v>44709</v>
      </c>
      <c r="D18" s="7">
        <v>44709</v>
      </c>
      <c r="E18" s="22">
        <v>82.965999999999994</v>
      </c>
      <c r="F18" s="22">
        <v>1.0727</v>
      </c>
      <c r="G18" s="27">
        <f t="shared" si="1"/>
        <v>0.87999575731862534</v>
      </c>
      <c r="H18" s="28">
        <f t="shared" si="2"/>
        <v>0.9439714488756894</v>
      </c>
    </row>
    <row r="19" spans="1:8" x14ac:dyDescent="0.45">
      <c r="A19" s="22">
        <v>1401</v>
      </c>
      <c r="B19" s="22" t="s">
        <v>12</v>
      </c>
      <c r="C19" s="71">
        <f t="shared" si="0"/>
        <v>44708</v>
      </c>
      <c r="D19" s="7">
        <v>44708</v>
      </c>
      <c r="E19" s="22">
        <v>81.853999999999999</v>
      </c>
      <c r="F19" s="22">
        <v>1.0727</v>
      </c>
      <c r="G19" s="27">
        <f t="shared" si="1"/>
        <v>0.86820110309715737</v>
      </c>
      <c r="H19" s="28">
        <f t="shared" si="2"/>
        <v>0.9313193232923207</v>
      </c>
    </row>
    <row r="20" spans="1:8" x14ac:dyDescent="0.45">
      <c r="A20" s="22">
        <v>1401</v>
      </c>
      <c r="B20" s="22" t="s">
        <v>12</v>
      </c>
      <c r="C20" s="71">
        <f t="shared" si="0"/>
        <v>44707</v>
      </c>
      <c r="D20" s="7">
        <v>44707</v>
      </c>
      <c r="E20" s="22">
        <v>80.709999999999994</v>
      </c>
      <c r="F20" s="22">
        <v>1.0724</v>
      </c>
      <c r="G20" s="27">
        <f t="shared" si="1"/>
        <v>0.85606703436571907</v>
      </c>
      <c r="H20" s="28">
        <f t="shared" si="2"/>
        <v>0.91804628765379714</v>
      </c>
    </row>
    <row r="21" spans="1:8" x14ac:dyDescent="0.45">
      <c r="A21" s="22">
        <v>1401</v>
      </c>
      <c r="B21" s="22" t="s">
        <v>12</v>
      </c>
      <c r="C21" s="71">
        <f t="shared" si="0"/>
        <v>44706</v>
      </c>
      <c r="D21" s="7">
        <v>44706</v>
      </c>
      <c r="E21" s="22">
        <v>79.39</v>
      </c>
      <c r="F21" s="22">
        <v>1.0680000000000001</v>
      </c>
      <c r="G21" s="27">
        <f t="shared" si="1"/>
        <v>0.84206618582944426</v>
      </c>
      <c r="H21" s="28">
        <f t="shared" si="2"/>
        <v>0.89932668646584657</v>
      </c>
    </row>
    <row r="22" spans="1:8" x14ac:dyDescent="0.45">
      <c r="A22" s="22">
        <v>1401</v>
      </c>
      <c r="B22" s="22" t="s">
        <v>12</v>
      </c>
      <c r="C22" s="71">
        <f t="shared" si="0"/>
        <v>44705</v>
      </c>
      <c r="D22" s="7">
        <v>44705</v>
      </c>
      <c r="E22" s="22">
        <v>77.805000000000007</v>
      </c>
      <c r="F22" s="22">
        <v>1.0733999999999999</v>
      </c>
      <c r="G22" s="27">
        <f t="shared" si="1"/>
        <v>0.82525456088247784</v>
      </c>
      <c r="H22" s="28">
        <f t="shared" si="2"/>
        <v>0.88582824565125162</v>
      </c>
    </row>
    <row r="23" spans="1:8" x14ac:dyDescent="0.45">
      <c r="A23" s="22">
        <v>1401</v>
      </c>
      <c r="B23" s="22" t="s">
        <v>12</v>
      </c>
      <c r="C23" s="71">
        <f t="shared" si="0"/>
        <v>44704</v>
      </c>
      <c r="D23" s="7">
        <v>44704</v>
      </c>
      <c r="E23" s="22">
        <v>84.662999999999997</v>
      </c>
      <c r="F23" s="22">
        <v>1.0689</v>
      </c>
      <c r="G23" s="27">
        <f t="shared" si="1"/>
        <v>0.89799533305048784</v>
      </c>
      <c r="H23" s="28">
        <f t="shared" si="2"/>
        <v>0.95986721149766641</v>
      </c>
    </row>
    <row r="24" spans="1:8" x14ac:dyDescent="0.45">
      <c r="A24" s="22">
        <v>1401</v>
      </c>
      <c r="B24" s="22" t="s">
        <v>12</v>
      </c>
      <c r="C24" s="71">
        <f t="shared" si="0"/>
        <v>44703</v>
      </c>
      <c r="D24" s="7">
        <v>44703</v>
      </c>
      <c r="E24" s="22">
        <v>83.855999999999995</v>
      </c>
      <c r="F24" s="22">
        <v>1.056</v>
      </c>
      <c r="G24" s="27">
        <f t="shared" si="1"/>
        <v>0.88943572337717436</v>
      </c>
      <c r="H24" s="28">
        <f t="shared" si="2"/>
        <v>0.93924412388629619</v>
      </c>
    </row>
    <row r="25" spans="1:8" x14ac:dyDescent="0.45">
      <c r="A25" s="22">
        <v>1401</v>
      </c>
      <c r="B25" s="22" t="s">
        <v>13</v>
      </c>
      <c r="C25" s="71">
        <f t="shared" si="0"/>
        <v>44702</v>
      </c>
      <c r="D25" s="7">
        <v>44702</v>
      </c>
      <c r="E25" s="22">
        <v>83.855999999999995</v>
      </c>
      <c r="F25" s="22">
        <v>1.056</v>
      </c>
      <c r="G25" s="27">
        <f t="shared" si="1"/>
        <v>0.88943572337717436</v>
      </c>
      <c r="H25" s="28">
        <f t="shared" si="2"/>
        <v>0.93924412388629619</v>
      </c>
    </row>
    <row r="26" spans="1:8" x14ac:dyDescent="0.45">
      <c r="A26" s="22">
        <v>1401</v>
      </c>
      <c r="B26" s="22" t="s">
        <v>13</v>
      </c>
      <c r="C26" s="71">
        <f t="shared" si="0"/>
        <v>44701</v>
      </c>
      <c r="D26" s="7">
        <v>44701</v>
      </c>
      <c r="E26" s="22">
        <v>87.820999999999998</v>
      </c>
      <c r="F26" s="22">
        <v>1.056</v>
      </c>
      <c r="G26" s="27">
        <f t="shared" si="1"/>
        <v>0.93149130250318202</v>
      </c>
      <c r="H26" s="28">
        <f t="shared" si="2"/>
        <v>0.98365481544336031</v>
      </c>
    </row>
    <row r="27" spans="1:8" x14ac:dyDescent="0.45">
      <c r="A27" s="22">
        <v>1401</v>
      </c>
      <c r="B27" s="22" t="s">
        <v>13</v>
      </c>
      <c r="C27" s="71">
        <f t="shared" si="0"/>
        <v>44700</v>
      </c>
      <c r="D27" s="7">
        <v>44700</v>
      </c>
      <c r="E27" s="22">
        <v>91.305999999999997</v>
      </c>
      <c r="F27" s="22">
        <v>1.0586</v>
      </c>
      <c r="G27" s="27">
        <f t="shared" si="1"/>
        <v>0.96845566397963512</v>
      </c>
      <c r="H27" s="28">
        <f t="shared" si="2"/>
        <v>1.0252071658888418</v>
      </c>
    </row>
    <row r="28" spans="1:8" x14ac:dyDescent="0.45">
      <c r="A28" s="22">
        <v>1401</v>
      </c>
      <c r="B28" s="22" t="s">
        <v>13</v>
      </c>
      <c r="C28" s="71">
        <f t="shared" si="0"/>
        <v>44699</v>
      </c>
      <c r="D28" s="7">
        <v>44699</v>
      </c>
      <c r="E28" s="22">
        <v>93.49</v>
      </c>
      <c r="F28" s="22">
        <v>1.0466</v>
      </c>
      <c r="G28" s="27">
        <f t="shared" si="1"/>
        <v>0.99162070428510807</v>
      </c>
      <c r="H28" s="28">
        <f t="shared" si="2"/>
        <v>1.0378302291047941</v>
      </c>
    </row>
    <row r="29" spans="1:8" x14ac:dyDescent="0.45">
      <c r="A29" s="22">
        <v>1401</v>
      </c>
      <c r="B29" s="22" t="s">
        <v>13</v>
      </c>
      <c r="C29" s="71">
        <f t="shared" si="0"/>
        <v>44698</v>
      </c>
      <c r="D29" s="7">
        <v>44698</v>
      </c>
      <c r="E29" s="22">
        <v>91.903999999999996</v>
      </c>
      <c r="F29" s="22">
        <v>1.0547</v>
      </c>
      <c r="G29" s="27">
        <f t="shared" si="1"/>
        <v>0.97479847263470509</v>
      </c>
      <c r="H29" s="28">
        <f t="shared" si="2"/>
        <v>1.0281199490878234</v>
      </c>
    </row>
    <row r="30" spans="1:8" x14ac:dyDescent="0.45">
      <c r="A30" s="22">
        <v>1401</v>
      </c>
      <c r="B30" s="22" t="s">
        <v>13</v>
      </c>
      <c r="C30" s="71">
        <f t="shared" si="0"/>
        <v>44697</v>
      </c>
      <c r="D30" s="7">
        <v>44697</v>
      </c>
      <c r="E30" s="22">
        <v>91.492000000000004</v>
      </c>
      <c r="F30" s="22">
        <v>1.0430999999999999</v>
      </c>
      <c r="G30" s="27">
        <f t="shared" si="1"/>
        <v>0.97042851081883752</v>
      </c>
      <c r="H30" s="28">
        <f t="shared" si="2"/>
        <v>1.0122539796351293</v>
      </c>
    </row>
    <row r="31" spans="1:8" x14ac:dyDescent="0.45">
      <c r="A31" s="22">
        <v>1401</v>
      </c>
      <c r="B31" s="22" t="s">
        <v>13</v>
      </c>
      <c r="C31" s="71">
        <f t="shared" si="0"/>
        <v>44696</v>
      </c>
      <c r="D31" s="7">
        <v>44696</v>
      </c>
      <c r="E31" s="22">
        <v>90.96</v>
      </c>
      <c r="F31" s="22">
        <v>1.0410999999999999</v>
      </c>
      <c r="G31" s="27">
        <f t="shared" si="1"/>
        <v>0.9647857445905812</v>
      </c>
      <c r="H31" s="28">
        <f t="shared" si="2"/>
        <v>1.0044384386932541</v>
      </c>
    </row>
    <row r="32" spans="1:8" x14ac:dyDescent="0.45">
      <c r="A32" s="22">
        <v>1401</v>
      </c>
      <c r="B32" s="22" t="s">
        <v>13</v>
      </c>
      <c r="C32" s="71">
        <f t="shared" si="0"/>
        <v>44695</v>
      </c>
      <c r="D32" s="7">
        <v>44695</v>
      </c>
      <c r="E32" s="22">
        <v>90.96</v>
      </c>
      <c r="F32" s="22">
        <v>1.0410999999999999</v>
      </c>
      <c r="G32" s="27">
        <f t="shared" si="1"/>
        <v>0.9647857445905812</v>
      </c>
      <c r="H32" s="28">
        <f t="shared" si="2"/>
        <v>1.0044384386932541</v>
      </c>
    </row>
    <row r="33" spans="1:8" x14ac:dyDescent="0.45">
      <c r="A33" s="22">
        <v>1401</v>
      </c>
      <c r="B33" s="22" t="s">
        <v>13</v>
      </c>
      <c r="C33" s="71">
        <f t="shared" si="0"/>
        <v>44694</v>
      </c>
      <c r="D33" s="7">
        <v>44694</v>
      </c>
      <c r="E33" s="22">
        <v>91.763000000000005</v>
      </c>
      <c r="F33" s="22">
        <v>1.0410999999999999</v>
      </c>
      <c r="G33" s="27">
        <f t="shared" si="1"/>
        <v>0.97330292745014857</v>
      </c>
      <c r="H33" s="28">
        <f t="shared" si="2"/>
        <v>1.0133056777683496</v>
      </c>
    </row>
    <row r="34" spans="1:8" x14ac:dyDescent="0.45">
      <c r="A34" s="22">
        <v>1401</v>
      </c>
      <c r="B34" s="22" t="s">
        <v>13</v>
      </c>
      <c r="C34" s="71">
        <f t="shared" si="0"/>
        <v>44693</v>
      </c>
      <c r="D34" s="7">
        <v>44693</v>
      </c>
      <c r="E34" s="22">
        <v>81.929000000000002</v>
      </c>
      <c r="F34" s="22">
        <v>1.0379</v>
      </c>
      <c r="G34" s="27">
        <f t="shared" si="1"/>
        <v>0.86899660585490035</v>
      </c>
      <c r="H34" s="28">
        <f t="shared" si="2"/>
        <v>0.90193157721680106</v>
      </c>
    </row>
    <row r="35" spans="1:8" x14ac:dyDescent="0.45">
      <c r="A35" s="22">
        <v>1401</v>
      </c>
      <c r="B35" s="22" t="s">
        <v>13</v>
      </c>
      <c r="C35" s="71">
        <f t="shared" si="0"/>
        <v>44692</v>
      </c>
      <c r="D35" s="7">
        <v>44692</v>
      </c>
      <c r="E35" s="22">
        <v>84.212000000000003</v>
      </c>
      <c r="F35" s="22">
        <v>1.0510999999999999</v>
      </c>
      <c r="G35" s="27">
        <f t="shared" si="1"/>
        <v>0.89321170980059394</v>
      </c>
      <c r="H35" s="28">
        <f t="shared" si="2"/>
        <v>0.9388548281714042</v>
      </c>
    </row>
    <row r="36" spans="1:8" x14ac:dyDescent="0.45">
      <c r="A36" s="22">
        <v>1401</v>
      </c>
      <c r="B36" s="22" t="s">
        <v>13</v>
      </c>
      <c r="C36" s="71">
        <f t="shared" si="0"/>
        <v>44691</v>
      </c>
      <c r="D36" s="7">
        <v>44691</v>
      </c>
      <c r="E36" s="22">
        <v>84.358999999999995</v>
      </c>
      <c r="F36" s="22">
        <v>1.0527</v>
      </c>
      <c r="G36" s="27">
        <f t="shared" si="1"/>
        <v>0.89477089520577002</v>
      </c>
      <c r="H36" s="28">
        <f t="shared" si="2"/>
        <v>0.94192532138311402</v>
      </c>
    </row>
    <row r="37" spans="1:8" x14ac:dyDescent="0.45">
      <c r="A37" s="22">
        <v>1401</v>
      </c>
      <c r="B37" s="22" t="s">
        <v>13</v>
      </c>
      <c r="C37" s="71">
        <f t="shared" si="0"/>
        <v>44690</v>
      </c>
      <c r="D37" s="7">
        <v>44690</v>
      </c>
      <c r="E37" s="22">
        <v>89.569000000000003</v>
      </c>
      <c r="F37" s="22">
        <v>1.0555000000000001</v>
      </c>
      <c r="G37" s="27">
        <f t="shared" si="1"/>
        <v>0.95003182011030973</v>
      </c>
      <c r="H37" s="28">
        <f t="shared" si="2"/>
        <v>1.0027585861264321</v>
      </c>
    </row>
    <row r="38" spans="1:8" x14ac:dyDescent="0.45">
      <c r="A38" s="22">
        <v>1401</v>
      </c>
      <c r="B38" s="22" t="s">
        <v>13</v>
      </c>
      <c r="C38" s="71">
        <f t="shared" si="0"/>
        <v>44689</v>
      </c>
      <c r="D38" s="7">
        <v>44689</v>
      </c>
      <c r="E38" s="22">
        <v>89.254999999999995</v>
      </c>
      <c r="F38" s="22">
        <v>1.0550999999999999</v>
      </c>
      <c r="G38" s="27">
        <f t="shared" si="1"/>
        <v>0.94670131523122603</v>
      </c>
      <c r="H38" s="28">
        <f t="shared" si="2"/>
        <v>0.99886455770046656</v>
      </c>
    </row>
    <row r="39" spans="1:8" x14ac:dyDescent="0.45">
      <c r="A39" s="22">
        <v>1401</v>
      </c>
      <c r="B39" s="22" t="s">
        <v>13</v>
      </c>
      <c r="C39" s="71">
        <f t="shared" si="0"/>
        <v>44688</v>
      </c>
      <c r="D39" s="7">
        <v>44688</v>
      </c>
      <c r="E39" s="22">
        <v>89.254999999999995</v>
      </c>
      <c r="F39" s="22">
        <v>1.0550999999999999</v>
      </c>
      <c r="G39" s="27">
        <f t="shared" si="1"/>
        <v>0.94670131523122603</v>
      </c>
      <c r="H39" s="28">
        <f t="shared" si="2"/>
        <v>0.99886455770046656</v>
      </c>
    </row>
    <row r="40" spans="1:8" x14ac:dyDescent="0.45">
      <c r="A40" s="22">
        <v>1401</v>
      </c>
      <c r="B40" s="22" t="s">
        <v>13</v>
      </c>
      <c r="C40" s="71">
        <f t="shared" si="0"/>
        <v>44687</v>
      </c>
      <c r="D40" s="7">
        <v>44687</v>
      </c>
      <c r="E40" s="22">
        <v>99.02</v>
      </c>
      <c r="F40" s="22">
        <v>1.0550999999999999</v>
      </c>
      <c r="G40" s="27">
        <f t="shared" si="1"/>
        <v>1.0502757742893507</v>
      </c>
      <c r="H40" s="28">
        <f t="shared" si="2"/>
        <v>1.1081459694526938</v>
      </c>
    </row>
    <row r="41" spans="1:8" x14ac:dyDescent="0.45">
      <c r="A41" s="22">
        <v>1401</v>
      </c>
      <c r="B41" s="22" t="s">
        <v>13</v>
      </c>
      <c r="C41" s="71">
        <f t="shared" si="0"/>
        <v>44686</v>
      </c>
      <c r="D41" s="7">
        <v>44686</v>
      </c>
      <c r="E41" s="22">
        <v>101.809</v>
      </c>
      <c r="F41" s="22">
        <v>1.054</v>
      </c>
      <c r="G41" s="27">
        <f t="shared" si="1"/>
        <v>1.0798578701739499</v>
      </c>
      <c r="H41" s="28">
        <f t="shared" si="2"/>
        <v>1.1381701951633432</v>
      </c>
    </row>
    <row r="42" spans="1:8" x14ac:dyDescent="0.45">
      <c r="A42" s="22">
        <v>1401</v>
      </c>
      <c r="B42" s="22" t="s">
        <v>13</v>
      </c>
      <c r="C42" s="71">
        <f t="shared" si="0"/>
        <v>44685</v>
      </c>
      <c r="D42" s="7">
        <v>44685</v>
      </c>
      <c r="E42" s="22">
        <v>97.066999999999993</v>
      </c>
      <c r="F42" s="22">
        <v>1.0621</v>
      </c>
      <c r="G42" s="27">
        <f t="shared" si="1"/>
        <v>1.0295608824777258</v>
      </c>
      <c r="H42" s="28">
        <f t="shared" si="2"/>
        <v>1.0934966132795927</v>
      </c>
    </row>
    <row r="43" spans="1:8" x14ac:dyDescent="0.45">
      <c r="A43" s="22">
        <v>1401</v>
      </c>
      <c r="B43" s="22" t="s">
        <v>13</v>
      </c>
      <c r="C43" s="71">
        <f t="shared" si="0"/>
        <v>44684</v>
      </c>
      <c r="D43" s="7">
        <v>44684</v>
      </c>
      <c r="E43" s="22"/>
      <c r="F43" s="22">
        <v>1.052</v>
      </c>
      <c r="G43" s="27">
        <f t="shared" si="1"/>
        <v>0</v>
      </c>
      <c r="H43" s="28">
        <f t="shared" si="2"/>
        <v>0</v>
      </c>
    </row>
    <row r="44" spans="1:8" x14ac:dyDescent="0.45">
      <c r="A44" s="22">
        <v>1401</v>
      </c>
      <c r="B44" s="22" t="s">
        <v>13</v>
      </c>
      <c r="C44" s="71">
        <f t="shared" si="0"/>
        <v>44683</v>
      </c>
      <c r="D44" s="7">
        <v>44683</v>
      </c>
      <c r="E44" s="22"/>
      <c r="F44" s="22">
        <v>1.0509999999999999</v>
      </c>
      <c r="G44" s="27">
        <f t="shared" si="1"/>
        <v>0</v>
      </c>
      <c r="H44" s="28">
        <f t="shared" si="2"/>
        <v>0</v>
      </c>
    </row>
    <row r="45" spans="1:8" x14ac:dyDescent="0.45">
      <c r="A45" s="22">
        <v>1401</v>
      </c>
      <c r="B45" s="22" t="s">
        <v>13</v>
      </c>
      <c r="C45" s="71">
        <f t="shared" si="0"/>
        <v>44682</v>
      </c>
      <c r="D45" s="7">
        <v>44682</v>
      </c>
      <c r="E45" s="22"/>
      <c r="F45" s="22">
        <v>1.0541</v>
      </c>
      <c r="G45" s="27">
        <f t="shared" si="1"/>
        <v>0</v>
      </c>
      <c r="H45" s="28">
        <f t="shared" si="2"/>
        <v>0</v>
      </c>
    </row>
    <row r="46" spans="1:8" x14ac:dyDescent="0.45">
      <c r="A46" s="22">
        <v>1401</v>
      </c>
      <c r="B46" s="22" t="s">
        <v>13</v>
      </c>
      <c r="C46" s="71">
        <f t="shared" si="0"/>
        <v>44681</v>
      </c>
      <c r="D46" s="7">
        <v>44681</v>
      </c>
      <c r="E46" s="22"/>
      <c r="F46" s="22">
        <v>1.0541</v>
      </c>
      <c r="G46" s="27">
        <f t="shared" si="1"/>
        <v>0</v>
      </c>
      <c r="H46" s="28">
        <f t="shared" si="2"/>
        <v>0</v>
      </c>
    </row>
    <row r="47" spans="1:8" x14ac:dyDescent="0.45">
      <c r="A47" s="22">
        <v>1401</v>
      </c>
      <c r="B47" s="22" t="s">
        <v>13</v>
      </c>
      <c r="C47" s="71">
        <f t="shared" si="0"/>
        <v>44680</v>
      </c>
      <c r="D47" s="7">
        <v>44680</v>
      </c>
      <c r="E47" s="22"/>
      <c r="F47" s="22">
        <v>1.0541</v>
      </c>
      <c r="G47" s="27">
        <f t="shared" si="1"/>
        <v>0</v>
      </c>
      <c r="H47" s="28">
        <f t="shared" si="2"/>
        <v>0</v>
      </c>
    </row>
    <row r="48" spans="1:8" x14ac:dyDescent="0.45">
      <c r="A48" s="22">
        <v>1401</v>
      </c>
      <c r="B48" s="22" t="s">
        <v>13</v>
      </c>
      <c r="C48" s="71">
        <f t="shared" si="0"/>
        <v>44679</v>
      </c>
      <c r="D48" s="7">
        <v>44679</v>
      </c>
      <c r="E48" s="22">
        <v>108.59</v>
      </c>
      <c r="F48" s="22">
        <v>1.0494000000000001</v>
      </c>
      <c r="G48" s="27">
        <f t="shared" si="1"/>
        <v>1.1517819261773441</v>
      </c>
      <c r="H48" s="28">
        <f t="shared" si="2"/>
        <v>1.208679953330505</v>
      </c>
    </row>
    <row r="49" spans="1:8" x14ac:dyDescent="0.45">
      <c r="A49" s="22">
        <v>1401</v>
      </c>
      <c r="B49" s="22" t="s">
        <v>13</v>
      </c>
      <c r="C49" s="71">
        <f t="shared" si="0"/>
        <v>44678</v>
      </c>
      <c r="D49" s="7">
        <v>44678</v>
      </c>
      <c r="E49" s="22">
        <v>92.51</v>
      </c>
      <c r="F49" s="22">
        <v>1.0555000000000001</v>
      </c>
      <c r="G49" s="27">
        <f t="shared" si="1"/>
        <v>0.98122613491726773</v>
      </c>
      <c r="H49" s="28">
        <f t="shared" si="2"/>
        <v>1.0356841854051761</v>
      </c>
    </row>
    <row r="50" spans="1:8" x14ac:dyDescent="0.45">
      <c r="A50" s="22">
        <v>1401</v>
      </c>
      <c r="B50" s="22" t="s">
        <v>13</v>
      </c>
      <c r="C50" s="71">
        <f t="shared" si="0"/>
        <v>44677</v>
      </c>
      <c r="D50" s="7">
        <v>44677</v>
      </c>
      <c r="E50" s="22">
        <v>92.51</v>
      </c>
      <c r="F50" s="22">
        <v>1.0636000000000001</v>
      </c>
      <c r="G50" s="27">
        <f t="shared" si="1"/>
        <v>0.98122613491726773</v>
      </c>
      <c r="H50" s="28">
        <f t="shared" si="2"/>
        <v>1.0436321170980061</v>
      </c>
    </row>
    <row r="51" spans="1:8" x14ac:dyDescent="0.45">
      <c r="A51" s="22">
        <v>1401</v>
      </c>
      <c r="B51" s="22" t="s">
        <v>13</v>
      </c>
      <c r="C51" s="71">
        <f t="shared" si="0"/>
        <v>44676</v>
      </c>
      <c r="D51" s="7">
        <v>44676</v>
      </c>
      <c r="E51" s="22">
        <v>92.51</v>
      </c>
      <c r="F51" s="22">
        <v>1.0710999999999999</v>
      </c>
      <c r="G51" s="27">
        <f t="shared" si="1"/>
        <v>0.98122613491726773</v>
      </c>
      <c r="H51" s="28">
        <f t="shared" si="2"/>
        <v>1.0509913131098854</v>
      </c>
    </row>
    <row r="52" spans="1:8" x14ac:dyDescent="0.45">
      <c r="A52" s="22">
        <v>1401</v>
      </c>
      <c r="B52" s="22" t="s">
        <v>13</v>
      </c>
      <c r="C52" s="71">
        <f t="shared" si="0"/>
        <v>44675</v>
      </c>
      <c r="D52" s="7">
        <v>44675</v>
      </c>
      <c r="E52" s="22">
        <v>94.42</v>
      </c>
      <c r="F52" s="22">
        <v>1.0793999999999999</v>
      </c>
      <c r="G52" s="27">
        <f t="shared" si="1"/>
        <v>1.00148493848112</v>
      </c>
      <c r="H52" s="28">
        <f t="shared" si="2"/>
        <v>1.0810028425965208</v>
      </c>
    </row>
    <row r="53" spans="1:8" x14ac:dyDescent="0.45">
      <c r="A53" s="22">
        <v>1401</v>
      </c>
      <c r="B53" s="22" t="s">
        <v>13</v>
      </c>
      <c r="C53" s="71">
        <f t="shared" si="0"/>
        <v>44674</v>
      </c>
      <c r="D53" s="7">
        <v>44674</v>
      </c>
      <c r="E53" s="22">
        <v>94.42</v>
      </c>
      <c r="F53" s="22">
        <v>1.0793999999999999</v>
      </c>
      <c r="G53" s="27">
        <f t="shared" si="1"/>
        <v>1.00148493848112</v>
      </c>
      <c r="H53" s="28">
        <f t="shared" si="2"/>
        <v>1.0810028425965208</v>
      </c>
    </row>
    <row r="54" spans="1:8" x14ac:dyDescent="0.45">
      <c r="A54" s="22">
        <v>1401</v>
      </c>
      <c r="B54" s="22" t="s">
        <v>13</v>
      </c>
      <c r="C54" s="71">
        <f t="shared" si="0"/>
        <v>44673</v>
      </c>
      <c r="D54" s="7">
        <v>44673</v>
      </c>
      <c r="E54" s="22">
        <v>94.42</v>
      </c>
      <c r="F54" s="22">
        <v>1.0793999999999999</v>
      </c>
      <c r="G54" s="27">
        <f t="shared" si="1"/>
        <v>1.00148493848112</v>
      </c>
      <c r="H54" s="28">
        <f t="shared" si="2"/>
        <v>1.0810028425965208</v>
      </c>
    </row>
    <row r="55" spans="1:8" x14ac:dyDescent="0.45">
      <c r="A55" s="22">
        <v>1401</v>
      </c>
      <c r="B55" s="22" t="s">
        <v>13</v>
      </c>
      <c r="C55" s="71">
        <f t="shared" si="0"/>
        <v>44672</v>
      </c>
      <c r="D55" s="7">
        <v>44672</v>
      </c>
      <c r="E55" s="22">
        <v>94.42</v>
      </c>
      <c r="F55" s="22">
        <v>1.0835999999999999</v>
      </c>
      <c r="G55" s="27">
        <f t="shared" si="1"/>
        <v>1.00148493848112</v>
      </c>
      <c r="H55" s="28">
        <f t="shared" si="2"/>
        <v>1.0852090793381415</v>
      </c>
    </row>
    <row r="56" spans="1:8" x14ac:dyDescent="0.45">
      <c r="A56" s="22">
        <v>1401</v>
      </c>
      <c r="B56" s="8" t="s">
        <v>14</v>
      </c>
      <c r="C56" s="71">
        <f t="shared" si="0"/>
        <v>44671</v>
      </c>
      <c r="D56" s="7">
        <v>44671</v>
      </c>
      <c r="E56" s="22">
        <v>96.6</v>
      </c>
      <c r="F56" s="22">
        <v>1.085</v>
      </c>
      <c r="G56" s="27">
        <f t="shared" si="1"/>
        <v>1.0246075519728468</v>
      </c>
      <c r="H56" s="28">
        <f t="shared" si="2"/>
        <v>1.1116991938905387</v>
      </c>
    </row>
    <row r="57" spans="1:8" x14ac:dyDescent="0.45">
      <c r="A57" s="22">
        <v>1401</v>
      </c>
      <c r="B57" s="8" t="s">
        <v>14</v>
      </c>
      <c r="C57" s="71">
        <f t="shared" si="0"/>
        <v>44670</v>
      </c>
      <c r="D57" s="7">
        <v>44670</v>
      </c>
      <c r="E57" s="22">
        <v>96.6</v>
      </c>
      <c r="F57" s="22">
        <v>1.0786</v>
      </c>
      <c r="G57" s="27">
        <f t="shared" si="1"/>
        <v>1.0246075519728468</v>
      </c>
      <c r="H57" s="28">
        <f t="shared" si="2"/>
        <v>1.1051417055579125</v>
      </c>
    </row>
    <row r="58" spans="1:8" x14ac:dyDescent="0.45">
      <c r="A58" s="22">
        <v>1401</v>
      </c>
      <c r="B58" s="8" t="s">
        <v>14</v>
      </c>
      <c r="C58" s="71">
        <f t="shared" si="0"/>
        <v>44669</v>
      </c>
      <c r="D58" s="7">
        <v>44669</v>
      </c>
      <c r="E58" s="22">
        <v>96.6</v>
      </c>
      <c r="F58" s="22">
        <v>1.0780000000000001</v>
      </c>
      <c r="G58" s="27">
        <f t="shared" si="1"/>
        <v>1.0246075519728468</v>
      </c>
      <c r="H58" s="28">
        <f t="shared" si="2"/>
        <v>1.1045269410267289</v>
      </c>
    </row>
    <row r="59" spans="1:8" x14ac:dyDescent="0.45">
      <c r="A59" s="22">
        <v>1401</v>
      </c>
      <c r="B59" s="8" t="s">
        <v>14</v>
      </c>
      <c r="C59" s="71">
        <f t="shared" si="0"/>
        <v>44668</v>
      </c>
      <c r="D59" s="7">
        <v>44668</v>
      </c>
      <c r="E59" s="22">
        <v>107</v>
      </c>
      <c r="F59" s="22">
        <v>1.0806</v>
      </c>
      <c r="G59" s="27">
        <f t="shared" si="1"/>
        <v>1.1349172677131947</v>
      </c>
      <c r="H59" s="28">
        <f t="shared" si="2"/>
        <v>1.2263915994908783</v>
      </c>
    </row>
    <row r="60" spans="1:8" x14ac:dyDescent="0.45">
      <c r="A60" s="22">
        <v>1401</v>
      </c>
      <c r="B60" s="8" t="s">
        <v>14</v>
      </c>
      <c r="C60" s="71">
        <f t="shared" si="0"/>
        <v>44667</v>
      </c>
      <c r="D60" s="7">
        <v>44667</v>
      </c>
      <c r="E60" s="22">
        <v>107</v>
      </c>
      <c r="F60" s="22">
        <v>1.0806</v>
      </c>
      <c r="G60" s="27">
        <f t="shared" si="1"/>
        <v>1.1349172677131947</v>
      </c>
      <c r="H60" s="28">
        <f t="shared" si="2"/>
        <v>1.2263915994908783</v>
      </c>
    </row>
    <row r="61" spans="1:8" x14ac:dyDescent="0.45">
      <c r="A61" s="22">
        <v>1401</v>
      </c>
      <c r="B61" s="8" t="s">
        <v>14</v>
      </c>
      <c r="C61" s="71">
        <f t="shared" si="0"/>
        <v>44666</v>
      </c>
      <c r="D61" s="7">
        <v>44666</v>
      </c>
      <c r="E61" s="22">
        <v>107</v>
      </c>
      <c r="F61" s="22">
        <v>1.0806</v>
      </c>
      <c r="G61" s="27">
        <f t="shared" si="1"/>
        <v>1.1349172677131947</v>
      </c>
      <c r="H61" s="28">
        <f t="shared" si="2"/>
        <v>1.2263915994908783</v>
      </c>
    </row>
    <row r="62" spans="1:8" x14ac:dyDescent="0.45">
      <c r="A62" s="22">
        <v>1401</v>
      </c>
      <c r="B62" s="8" t="s">
        <v>14</v>
      </c>
      <c r="C62" s="71">
        <f t="shared" si="0"/>
        <v>44665</v>
      </c>
      <c r="D62" s="7">
        <v>44665</v>
      </c>
      <c r="E62" s="22">
        <v>107</v>
      </c>
      <c r="F62" s="22">
        <v>1.0827</v>
      </c>
      <c r="G62" s="27">
        <f t="shared" si="1"/>
        <v>1.1349172677131947</v>
      </c>
      <c r="H62" s="28">
        <f t="shared" si="2"/>
        <v>1.2287749257530758</v>
      </c>
    </row>
    <row r="63" spans="1:8" x14ac:dyDescent="0.45">
      <c r="A63" s="22">
        <v>1401</v>
      </c>
      <c r="B63" s="8" t="s">
        <v>14</v>
      </c>
      <c r="C63" s="71">
        <f t="shared" si="0"/>
        <v>44664</v>
      </c>
      <c r="D63" s="7">
        <v>44664</v>
      </c>
      <c r="E63" s="22">
        <v>105.2</v>
      </c>
      <c r="F63" s="22">
        <v>1.0885</v>
      </c>
      <c r="G63" s="27">
        <f t="shared" si="1"/>
        <v>1.1158252015273653</v>
      </c>
      <c r="H63" s="28">
        <f t="shared" si="2"/>
        <v>1.2145757318625372</v>
      </c>
    </row>
    <row r="64" spans="1:8" x14ac:dyDescent="0.45">
      <c r="A64" s="22">
        <v>1401</v>
      </c>
      <c r="B64" s="8" t="s">
        <v>14</v>
      </c>
      <c r="C64" s="71">
        <f t="shared" si="0"/>
        <v>44663</v>
      </c>
      <c r="D64" s="7">
        <v>44663</v>
      </c>
      <c r="E64" s="22">
        <v>105.2</v>
      </c>
      <c r="F64" s="22">
        <v>1.0826</v>
      </c>
      <c r="G64" s="27">
        <f t="shared" si="1"/>
        <v>1.1158252015273653</v>
      </c>
      <c r="H64" s="28">
        <f t="shared" si="2"/>
        <v>1.2079923631735257</v>
      </c>
    </row>
    <row r="65" spans="1:8" x14ac:dyDescent="0.45">
      <c r="A65" s="22">
        <v>1401</v>
      </c>
      <c r="B65" s="8" t="s">
        <v>14</v>
      </c>
      <c r="C65" s="71">
        <f t="shared" si="0"/>
        <v>44662</v>
      </c>
      <c r="D65" s="7">
        <v>44662</v>
      </c>
      <c r="E65" s="22">
        <v>105.2</v>
      </c>
      <c r="F65" s="22">
        <v>1.0883</v>
      </c>
      <c r="G65" s="27">
        <f t="shared" si="1"/>
        <v>1.1158252015273653</v>
      </c>
      <c r="H65" s="28">
        <f t="shared" si="2"/>
        <v>1.2143525668222317</v>
      </c>
    </row>
    <row r="66" spans="1:8" x14ac:dyDescent="0.45">
      <c r="A66" s="22">
        <v>1401</v>
      </c>
      <c r="B66" s="8" t="s">
        <v>14</v>
      </c>
      <c r="C66" s="71">
        <f t="shared" si="0"/>
        <v>44661</v>
      </c>
      <c r="D66" s="7">
        <v>44661</v>
      </c>
      <c r="E66" s="22">
        <v>107.01</v>
      </c>
      <c r="F66" s="22">
        <v>1.0875999999999999</v>
      </c>
      <c r="G66" s="27">
        <f t="shared" si="1"/>
        <v>1.1350233347475605</v>
      </c>
      <c r="H66" s="28">
        <f t="shared" si="2"/>
        <v>1.2344513788714466</v>
      </c>
    </row>
    <row r="67" spans="1:8" x14ac:dyDescent="0.45">
      <c r="A67" s="22">
        <v>1401</v>
      </c>
      <c r="B67" s="8" t="s">
        <v>14</v>
      </c>
      <c r="C67" s="71">
        <f t="shared" si="0"/>
        <v>44660</v>
      </c>
      <c r="D67" s="7">
        <v>44660</v>
      </c>
      <c r="E67" s="22">
        <v>107.01</v>
      </c>
      <c r="F67" s="22">
        <v>1.0875999999999999</v>
      </c>
      <c r="G67" s="27">
        <f t="shared" si="1"/>
        <v>1.1350233347475605</v>
      </c>
      <c r="H67" s="28">
        <f t="shared" si="2"/>
        <v>1.2344513788714466</v>
      </c>
    </row>
    <row r="68" spans="1:8" x14ac:dyDescent="0.45">
      <c r="A68" s="22">
        <v>1401</v>
      </c>
      <c r="B68" s="8" t="s">
        <v>14</v>
      </c>
      <c r="C68" s="71">
        <f t="shared" si="0"/>
        <v>44659</v>
      </c>
      <c r="D68" s="7">
        <v>44659</v>
      </c>
      <c r="E68" s="22">
        <v>107.01</v>
      </c>
      <c r="F68" s="22">
        <v>1.0875999999999999</v>
      </c>
      <c r="G68" s="27">
        <f t="shared" si="1"/>
        <v>1.1350233347475605</v>
      </c>
      <c r="H68" s="28">
        <f t="shared" si="2"/>
        <v>1.2344513788714466</v>
      </c>
    </row>
    <row r="69" spans="1:8" x14ac:dyDescent="0.45">
      <c r="A69" s="22">
        <v>1401</v>
      </c>
      <c r="B69" s="8" t="s">
        <v>14</v>
      </c>
      <c r="C69" s="71">
        <f t="shared" ref="C69:C132" si="3">D69</f>
        <v>44658</v>
      </c>
      <c r="D69" s="7">
        <v>44658</v>
      </c>
      <c r="E69" s="22">
        <v>107.01</v>
      </c>
      <c r="F69" s="22">
        <v>1.0878000000000001</v>
      </c>
      <c r="G69" s="27">
        <f t="shared" ref="G69:G132" si="4">E69/94.28</f>
        <v>1.1350233347475605</v>
      </c>
      <c r="H69" s="28">
        <f t="shared" ref="H69:H132" si="5">G69*F69</f>
        <v>1.2346783835383963</v>
      </c>
    </row>
    <row r="70" spans="1:8" x14ac:dyDescent="0.45">
      <c r="A70" s="22">
        <v>1401</v>
      </c>
      <c r="B70" s="8" t="s">
        <v>14</v>
      </c>
      <c r="C70" s="71">
        <f t="shared" si="3"/>
        <v>44657</v>
      </c>
      <c r="D70" s="7">
        <v>44657</v>
      </c>
      <c r="E70" s="22">
        <v>112.85</v>
      </c>
      <c r="F70" s="22">
        <v>1.0892999999999999</v>
      </c>
      <c r="G70" s="27">
        <f t="shared" si="4"/>
        <v>1.1969664828171405</v>
      </c>
      <c r="H70" s="28">
        <f t="shared" si="5"/>
        <v>1.3038555897327111</v>
      </c>
    </row>
    <row r="71" spans="1:8" x14ac:dyDescent="0.45">
      <c r="A71" s="22">
        <v>1401</v>
      </c>
      <c r="B71" s="8" t="s">
        <v>14</v>
      </c>
      <c r="C71" s="71">
        <f t="shared" si="3"/>
        <v>44656</v>
      </c>
      <c r="D71" s="7">
        <v>44656</v>
      </c>
      <c r="E71" s="22">
        <v>112.85</v>
      </c>
      <c r="F71" s="22">
        <v>1.0903</v>
      </c>
      <c r="G71" s="27">
        <f t="shared" si="4"/>
        <v>1.1969664828171405</v>
      </c>
      <c r="H71" s="28">
        <f t="shared" si="5"/>
        <v>1.3050525562155284</v>
      </c>
    </row>
    <row r="72" spans="1:8" x14ac:dyDescent="0.45">
      <c r="A72" s="22">
        <v>1401</v>
      </c>
      <c r="B72" s="8" t="s">
        <v>14</v>
      </c>
      <c r="C72" s="71">
        <f t="shared" si="3"/>
        <v>44655</v>
      </c>
      <c r="D72" s="7">
        <v>44655</v>
      </c>
      <c r="E72" s="22">
        <v>112.85</v>
      </c>
      <c r="F72" s="22">
        <v>1.097</v>
      </c>
      <c r="G72" s="27">
        <f t="shared" si="4"/>
        <v>1.1969664828171405</v>
      </c>
      <c r="H72" s="28">
        <f t="shared" si="5"/>
        <v>1.3130722316504031</v>
      </c>
    </row>
    <row r="73" spans="1:8" x14ac:dyDescent="0.45">
      <c r="A73" s="22">
        <v>1401</v>
      </c>
      <c r="B73" s="8" t="s">
        <v>14</v>
      </c>
      <c r="C73" s="71">
        <f t="shared" si="3"/>
        <v>44654</v>
      </c>
      <c r="D73" s="7">
        <v>44654</v>
      </c>
      <c r="E73" s="22">
        <v>115.99299999999999</v>
      </c>
      <c r="F73" s="22">
        <v>1.1052999999999999</v>
      </c>
      <c r="G73" s="27">
        <f t="shared" si="4"/>
        <v>1.230303351718286</v>
      </c>
      <c r="H73" s="28">
        <f t="shared" si="5"/>
        <v>1.3598542946542214</v>
      </c>
    </row>
    <row r="74" spans="1:8" x14ac:dyDescent="0.45">
      <c r="A74" s="22">
        <v>1401</v>
      </c>
      <c r="B74" s="8" t="s">
        <v>14</v>
      </c>
      <c r="C74" s="71">
        <f t="shared" si="3"/>
        <v>44653</v>
      </c>
      <c r="D74" s="7">
        <v>44653</v>
      </c>
      <c r="E74" s="22">
        <v>115.99299999999999</v>
      </c>
      <c r="F74" s="22">
        <v>1.1052999999999999</v>
      </c>
      <c r="G74" s="27">
        <f t="shared" si="4"/>
        <v>1.230303351718286</v>
      </c>
      <c r="H74" s="28">
        <f t="shared" si="5"/>
        <v>1.3598542946542214</v>
      </c>
    </row>
    <row r="75" spans="1:8" x14ac:dyDescent="0.45">
      <c r="A75" s="22">
        <v>1401</v>
      </c>
      <c r="B75" s="8" t="s">
        <v>14</v>
      </c>
      <c r="C75" s="71">
        <f t="shared" si="3"/>
        <v>44652</v>
      </c>
      <c r="D75" s="7">
        <v>44652</v>
      </c>
      <c r="E75" s="22">
        <v>115.99299999999999</v>
      </c>
      <c r="F75" s="22">
        <v>1.1052999999999999</v>
      </c>
      <c r="G75" s="27">
        <f t="shared" si="4"/>
        <v>1.230303351718286</v>
      </c>
      <c r="H75" s="28">
        <f t="shared" si="5"/>
        <v>1.3598542946542214</v>
      </c>
    </row>
    <row r="76" spans="1:8" x14ac:dyDescent="0.45">
      <c r="A76" s="22">
        <v>1401</v>
      </c>
      <c r="B76" s="8" t="s">
        <v>14</v>
      </c>
      <c r="C76" s="71">
        <f t="shared" si="3"/>
        <v>44651</v>
      </c>
      <c r="D76" s="7">
        <v>44651</v>
      </c>
      <c r="E76" s="22">
        <v>115.99299999999999</v>
      </c>
      <c r="F76" s="22">
        <v>1.1065</v>
      </c>
      <c r="G76" s="27">
        <f t="shared" si="4"/>
        <v>1.230303351718286</v>
      </c>
      <c r="H76" s="28">
        <f t="shared" si="5"/>
        <v>1.3613306586762834</v>
      </c>
    </row>
    <row r="77" spans="1:8" x14ac:dyDescent="0.45">
      <c r="A77" s="22">
        <v>1401</v>
      </c>
      <c r="B77" s="8" t="s">
        <v>14</v>
      </c>
      <c r="C77" s="71">
        <f t="shared" si="3"/>
        <v>44650</v>
      </c>
      <c r="D77" s="7">
        <v>44650</v>
      </c>
      <c r="E77" s="22">
        <v>98.62</v>
      </c>
      <c r="F77" s="22">
        <v>1.1155999999999999</v>
      </c>
      <c r="G77" s="27">
        <f t="shared" si="4"/>
        <v>1.0460330929147221</v>
      </c>
      <c r="H77" s="28">
        <f t="shared" si="5"/>
        <v>1.166954518455664</v>
      </c>
    </row>
    <row r="78" spans="1:8" x14ac:dyDescent="0.45">
      <c r="A78" s="22">
        <v>1401</v>
      </c>
      <c r="B78" s="8" t="s">
        <v>14</v>
      </c>
      <c r="C78" s="71">
        <f t="shared" si="3"/>
        <v>44649</v>
      </c>
      <c r="D78" s="7">
        <v>44649</v>
      </c>
      <c r="E78" s="22">
        <v>98.62</v>
      </c>
      <c r="F78" s="22">
        <v>1.1085</v>
      </c>
      <c r="G78" s="27">
        <f t="shared" si="4"/>
        <v>1.0460330929147221</v>
      </c>
      <c r="H78" s="28">
        <f t="shared" si="5"/>
        <v>1.1595276834959696</v>
      </c>
    </row>
    <row r="79" spans="1:8" x14ac:dyDescent="0.45">
      <c r="A79" s="22">
        <v>1401</v>
      </c>
      <c r="B79" s="8" t="s">
        <v>14</v>
      </c>
      <c r="C79" s="71">
        <f t="shared" si="3"/>
        <v>44648</v>
      </c>
      <c r="D79" s="7">
        <v>44648</v>
      </c>
      <c r="E79" s="22">
        <v>98.62</v>
      </c>
      <c r="F79" s="22">
        <v>1.0978000000000001</v>
      </c>
      <c r="G79" s="27">
        <f t="shared" si="4"/>
        <v>1.0460330929147221</v>
      </c>
      <c r="H79" s="28">
        <f t="shared" si="5"/>
        <v>1.1483351294017821</v>
      </c>
    </row>
    <row r="80" spans="1:8" x14ac:dyDescent="0.45">
      <c r="A80" s="22">
        <v>1401</v>
      </c>
      <c r="B80" s="8" t="s">
        <v>14</v>
      </c>
      <c r="C80" s="71">
        <f t="shared" si="3"/>
        <v>44647</v>
      </c>
      <c r="D80" s="7">
        <v>44647</v>
      </c>
      <c r="E80" s="22">
        <v>113.52</v>
      </c>
      <c r="F80" s="22">
        <v>1.0981000000000001</v>
      </c>
      <c r="G80" s="27">
        <f t="shared" si="4"/>
        <v>1.2040729741196436</v>
      </c>
      <c r="H80" s="28">
        <f t="shared" si="5"/>
        <v>1.3221925328807809</v>
      </c>
    </row>
    <row r="81" spans="1:8" x14ac:dyDescent="0.45">
      <c r="A81" s="22">
        <v>1401</v>
      </c>
      <c r="B81" s="8" t="s">
        <v>14</v>
      </c>
      <c r="C81" s="71">
        <f t="shared" si="3"/>
        <v>44646</v>
      </c>
      <c r="D81" s="7">
        <v>44646</v>
      </c>
      <c r="E81" s="22">
        <v>113.52</v>
      </c>
      <c r="F81" s="22">
        <v>1.0981000000000001</v>
      </c>
      <c r="G81" s="27">
        <f t="shared" si="4"/>
        <v>1.2040729741196436</v>
      </c>
      <c r="H81" s="28">
        <f t="shared" si="5"/>
        <v>1.3221925328807809</v>
      </c>
    </row>
    <row r="82" spans="1:8" x14ac:dyDescent="0.45">
      <c r="A82" s="22">
        <v>1401</v>
      </c>
      <c r="B82" s="8" t="s">
        <v>14</v>
      </c>
      <c r="C82" s="71">
        <f t="shared" si="3"/>
        <v>44645</v>
      </c>
      <c r="D82" s="7">
        <v>44645</v>
      </c>
      <c r="E82" s="22">
        <v>113.52</v>
      </c>
      <c r="F82" s="22">
        <v>1.0981000000000001</v>
      </c>
      <c r="G82" s="27">
        <f t="shared" si="4"/>
        <v>1.2040729741196436</v>
      </c>
      <c r="H82" s="28">
        <f t="shared" si="5"/>
        <v>1.3221925328807809</v>
      </c>
    </row>
    <row r="83" spans="1:8" x14ac:dyDescent="0.45">
      <c r="A83" s="22">
        <v>1401</v>
      </c>
      <c r="B83" s="8" t="s">
        <v>14</v>
      </c>
      <c r="C83" s="71">
        <f t="shared" si="3"/>
        <v>44644</v>
      </c>
      <c r="D83" s="7">
        <v>44644</v>
      </c>
      <c r="E83" s="22">
        <v>113.52</v>
      </c>
      <c r="F83" s="22">
        <v>1.0995999999999999</v>
      </c>
      <c r="G83" s="27">
        <f t="shared" si="4"/>
        <v>1.2040729741196436</v>
      </c>
      <c r="H83" s="28">
        <f t="shared" si="5"/>
        <v>1.3239986423419601</v>
      </c>
    </row>
    <row r="84" spans="1:8" x14ac:dyDescent="0.45">
      <c r="A84" s="22">
        <v>1401</v>
      </c>
      <c r="B84" s="8" t="s">
        <v>14</v>
      </c>
      <c r="C84" s="71">
        <f t="shared" si="3"/>
        <v>44643</v>
      </c>
      <c r="D84" s="7">
        <v>44643</v>
      </c>
      <c r="E84" s="22">
        <v>99.1</v>
      </c>
      <c r="F84" s="22">
        <v>1.1004</v>
      </c>
      <c r="G84" s="27">
        <f t="shared" si="4"/>
        <v>1.0511243105642765</v>
      </c>
      <c r="H84" s="28">
        <f t="shared" si="5"/>
        <v>1.1566571913449299</v>
      </c>
    </row>
    <row r="85" spans="1:8" x14ac:dyDescent="0.45">
      <c r="A85" s="22">
        <v>1401</v>
      </c>
      <c r="B85" s="8" t="s">
        <v>14</v>
      </c>
      <c r="C85" s="71">
        <f t="shared" si="3"/>
        <v>44642</v>
      </c>
      <c r="D85" s="7">
        <v>44642</v>
      </c>
      <c r="E85" s="22">
        <v>99.1</v>
      </c>
      <c r="F85" s="22">
        <v>1.1027</v>
      </c>
      <c r="G85" s="27">
        <f t="shared" si="4"/>
        <v>1.0511243105642765</v>
      </c>
      <c r="H85" s="28">
        <f t="shared" si="5"/>
        <v>1.1590747772592276</v>
      </c>
    </row>
    <row r="86" spans="1:8" x14ac:dyDescent="0.45">
      <c r="A86" s="22">
        <v>1401</v>
      </c>
      <c r="B86" s="8" t="s">
        <v>14</v>
      </c>
      <c r="C86" s="71">
        <f t="shared" si="3"/>
        <v>44641</v>
      </c>
      <c r="D86" s="7">
        <v>44641</v>
      </c>
      <c r="E86" s="22">
        <v>99.1</v>
      </c>
      <c r="F86" s="22">
        <v>1.1013999999999999</v>
      </c>
      <c r="G86" s="27">
        <f t="shared" si="4"/>
        <v>1.0511243105642765</v>
      </c>
      <c r="H86" s="28">
        <f t="shared" si="5"/>
        <v>1.1577083156554939</v>
      </c>
    </row>
    <row r="87" spans="1:8" x14ac:dyDescent="0.45">
      <c r="A87" s="22">
        <v>1400</v>
      </c>
      <c r="B87" s="22" t="s">
        <v>15</v>
      </c>
      <c r="C87" s="71">
        <f t="shared" si="3"/>
        <v>44640</v>
      </c>
      <c r="D87" s="7">
        <v>44640</v>
      </c>
      <c r="E87" s="22">
        <v>98.45</v>
      </c>
      <c r="F87" s="22">
        <v>1.1054999999999999</v>
      </c>
      <c r="G87" s="27">
        <f t="shared" si="4"/>
        <v>1.0442299533305048</v>
      </c>
      <c r="H87" s="28">
        <f t="shared" si="5"/>
        <v>1.154396213406873</v>
      </c>
    </row>
    <row r="88" spans="1:8" x14ac:dyDescent="0.45">
      <c r="A88" s="22">
        <v>1400</v>
      </c>
      <c r="B88" s="22" t="s">
        <v>15</v>
      </c>
      <c r="C88" s="71">
        <f t="shared" si="3"/>
        <v>44639</v>
      </c>
      <c r="D88" s="7">
        <v>44639</v>
      </c>
      <c r="E88" s="22">
        <v>98.45</v>
      </c>
      <c r="F88" s="22">
        <v>1.1054999999999999</v>
      </c>
      <c r="G88" s="27">
        <f t="shared" si="4"/>
        <v>1.0442299533305048</v>
      </c>
      <c r="H88" s="28">
        <f t="shared" si="5"/>
        <v>1.154396213406873</v>
      </c>
    </row>
    <row r="89" spans="1:8" x14ac:dyDescent="0.45">
      <c r="A89" s="22">
        <v>1400</v>
      </c>
      <c r="B89" s="22" t="s">
        <v>15</v>
      </c>
      <c r="C89" s="71">
        <f t="shared" si="3"/>
        <v>44638</v>
      </c>
      <c r="D89" s="7">
        <v>44638</v>
      </c>
      <c r="E89" s="22">
        <v>98.45</v>
      </c>
      <c r="F89" s="22">
        <v>1.1054999999999999</v>
      </c>
      <c r="G89" s="27">
        <f t="shared" si="4"/>
        <v>1.0442299533305048</v>
      </c>
      <c r="H89" s="28">
        <f t="shared" si="5"/>
        <v>1.154396213406873</v>
      </c>
    </row>
    <row r="90" spans="1:8" x14ac:dyDescent="0.45">
      <c r="A90" s="22">
        <v>1400</v>
      </c>
      <c r="B90" s="22" t="s">
        <v>15</v>
      </c>
      <c r="C90" s="71">
        <f t="shared" si="3"/>
        <v>44637</v>
      </c>
      <c r="D90" s="7">
        <v>44637</v>
      </c>
      <c r="E90" s="22">
        <v>98.45</v>
      </c>
      <c r="F90" s="22">
        <v>1.1089</v>
      </c>
      <c r="G90" s="27">
        <f t="shared" si="4"/>
        <v>1.0442299533305048</v>
      </c>
      <c r="H90" s="28">
        <f t="shared" si="5"/>
        <v>1.1579465952481969</v>
      </c>
    </row>
    <row r="91" spans="1:8" x14ac:dyDescent="0.45">
      <c r="A91" s="22">
        <v>1400</v>
      </c>
      <c r="B91" s="22" t="s">
        <v>15</v>
      </c>
      <c r="C91" s="71">
        <f t="shared" si="3"/>
        <v>44636</v>
      </c>
      <c r="D91" s="7">
        <v>44636</v>
      </c>
      <c r="E91" s="22">
        <v>130</v>
      </c>
      <c r="F91" s="22">
        <v>1.1032</v>
      </c>
      <c r="G91" s="27">
        <f t="shared" si="4"/>
        <v>1.3788714467543488</v>
      </c>
      <c r="H91" s="28">
        <f t="shared" si="5"/>
        <v>1.5211709800593975</v>
      </c>
    </row>
    <row r="92" spans="1:8" x14ac:dyDescent="0.45">
      <c r="A92" s="22">
        <v>1400</v>
      </c>
      <c r="B92" s="22" t="s">
        <v>15</v>
      </c>
      <c r="C92" s="71">
        <f t="shared" si="3"/>
        <v>44635</v>
      </c>
      <c r="D92" s="7">
        <v>44635</v>
      </c>
      <c r="E92" s="22">
        <v>130</v>
      </c>
      <c r="F92" s="22">
        <v>1.0951</v>
      </c>
      <c r="G92" s="27">
        <f t="shared" si="4"/>
        <v>1.3788714467543488</v>
      </c>
      <c r="H92" s="28">
        <f t="shared" si="5"/>
        <v>1.5100021213406873</v>
      </c>
    </row>
    <row r="93" spans="1:8" x14ac:dyDescent="0.45">
      <c r="A93" s="22">
        <v>1400</v>
      </c>
      <c r="B93" s="22" t="s">
        <v>15</v>
      </c>
      <c r="C93" s="71">
        <f t="shared" si="3"/>
        <v>44634</v>
      </c>
      <c r="D93" s="7">
        <v>44634</v>
      </c>
      <c r="E93" s="22">
        <v>130</v>
      </c>
      <c r="F93" s="22">
        <v>1.0939000000000001</v>
      </c>
      <c r="G93" s="27">
        <f t="shared" si="4"/>
        <v>1.3788714467543488</v>
      </c>
      <c r="H93" s="28">
        <f t="shared" si="5"/>
        <v>1.5083474756045823</v>
      </c>
    </row>
    <row r="94" spans="1:8" x14ac:dyDescent="0.45">
      <c r="A94" s="22">
        <v>1400</v>
      </c>
      <c r="B94" s="22" t="s">
        <v>15</v>
      </c>
      <c r="C94" s="71">
        <f t="shared" si="3"/>
        <v>44633</v>
      </c>
      <c r="D94" s="7">
        <v>44633</v>
      </c>
      <c r="E94" s="22">
        <v>150</v>
      </c>
      <c r="F94" s="22">
        <v>1.0909</v>
      </c>
      <c r="G94" s="27">
        <f t="shared" si="4"/>
        <v>1.5910055154857869</v>
      </c>
      <c r="H94" s="28">
        <f t="shared" si="5"/>
        <v>1.735627916843445</v>
      </c>
    </row>
    <row r="95" spans="1:8" x14ac:dyDescent="0.45">
      <c r="A95" s="22">
        <v>1400</v>
      </c>
      <c r="B95" s="22" t="s">
        <v>15</v>
      </c>
      <c r="C95" s="71">
        <f t="shared" si="3"/>
        <v>44632</v>
      </c>
      <c r="D95" s="7">
        <v>44632</v>
      </c>
      <c r="E95" s="22">
        <v>150</v>
      </c>
      <c r="F95" s="22">
        <v>1.0909</v>
      </c>
      <c r="G95" s="27">
        <f t="shared" si="4"/>
        <v>1.5910055154857869</v>
      </c>
      <c r="H95" s="28">
        <f t="shared" si="5"/>
        <v>1.735627916843445</v>
      </c>
    </row>
    <row r="96" spans="1:8" x14ac:dyDescent="0.45">
      <c r="A96" s="22">
        <v>1400</v>
      </c>
      <c r="B96" s="22" t="s">
        <v>15</v>
      </c>
      <c r="C96" s="71">
        <f t="shared" si="3"/>
        <v>44631</v>
      </c>
      <c r="D96" s="7">
        <v>44631</v>
      </c>
      <c r="E96" s="22">
        <v>150</v>
      </c>
      <c r="F96" s="22">
        <v>1.0909</v>
      </c>
      <c r="G96" s="27">
        <f t="shared" si="4"/>
        <v>1.5910055154857869</v>
      </c>
      <c r="H96" s="28">
        <f t="shared" si="5"/>
        <v>1.735627916843445</v>
      </c>
    </row>
    <row r="97" spans="1:8" x14ac:dyDescent="0.45">
      <c r="A97" s="22">
        <v>1400</v>
      </c>
      <c r="B97" s="22" t="s">
        <v>15</v>
      </c>
      <c r="C97" s="71">
        <f t="shared" si="3"/>
        <v>44630</v>
      </c>
      <c r="D97" s="7">
        <v>44630</v>
      </c>
      <c r="E97" s="22">
        <v>150</v>
      </c>
      <c r="F97" s="22">
        <v>1.0983000000000001</v>
      </c>
      <c r="G97" s="27">
        <f t="shared" si="4"/>
        <v>1.5910055154857869</v>
      </c>
      <c r="H97" s="28">
        <f t="shared" si="5"/>
        <v>1.7474013576580398</v>
      </c>
    </row>
    <row r="98" spans="1:8" x14ac:dyDescent="0.45">
      <c r="A98" s="22">
        <v>1400</v>
      </c>
      <c r="B98" s="22" t="s">
        <v>15</v>
      </c>
      <c r="C98" s="71">
        <f t="shared" si="3"/>
        <v>44629</v>
      </c>
      <c r="D98" s="7">
        <v>44629</v>
      </c>
      <c r="E98" s="22">
        <v>192.89</v>
      </c>
      <c r="F98" s="22">
        <v>1.1074999999999999</v>
      </c>
      <c r="G98" s="27">
        <f t="shared" si="4"/>
        <v>2.0459270258803564</v>
      </c>
      <c r="H98" s="28">
        <f t="shared" si="5"/>
        <v>2.2658641811624944</v>
      </c>
    </row>
    <row r="99" spans="1:8" x14ac:dyDescent="0.45">
      <c r="A99" s="22">
        <v>1400</v>
      </c>
      <c r="B99" s="22" t="s">
        <v>15</v>
      </c>
      <c r="C99" s="71">
        <f t="shared" si="3"/>
        <v>44628</v>
      </c>
      <c r="D99" s="7">
        <v>44628</v>
      </c>
      <c r="E99" s="22">
        <v>192.89</v>
      </c>
      <c r="F99" s="22">
        <v>1.0899000000000001</v>
      </c>
      <c r="G99" s="27">
        <f t="shared" si="4"/>
        <v>2.0459270258803564</v>
      </c>
      <c r="H99" s="28">
        <f t="shared" si="5"/>
        <v>2.2298558655070004</v>
      </c>
    </row>
    <row r="100" spans="1:8" x14ac:dyDescent="0.45">
      <c r="A100" s="22">
        <v>1400</v>
      </c>
      <c r="B100" s="22" t="s">
        <v>15</v>
      </c>
      <c r="C100" s="71">
        <f t="shared" si="3"/>
        <v>44627</v>
      </c>
      <c r="D100" s="7">
        <v>44627</v>
      </c>
      <c r="E100" s="22">
        <v>192.89</v>
      </c>
      <c r="F100" s="22">
        <v>1.0851999999999999</v>
      </c>
      <c r="G100" s="27">
        <f t="shared" si="4"/>
        <v>2.0459270258803564</v>
      </c>
      <c r="H100" s="28">
        <f t="shared" si="5"/>
        <v>2.2202400084853626</v>
      </c>
    </row>
    <row r="101" spans="1:8" x14ac:dyDescent="0.45">
      <c r="A101" s="22">
        <v>1400</v>
      </c>
      <c r="B101" s="22" t="s">
        <v>15</v>
      </c>
      <c r="C101" s="71">
        <f t="shared" si="3"/>
        <v>44626</v>
      </c>
      <c r="D101" s="7">
        <v>44626</v>
      </c>
      <c r="E101" s="22">
        <v>177.56</v>
      </c>
      <c r="F101" s="22">
        <v>1.0926</v>
      </c>
      <c r="G101" s="27">
        <f t="shared" si="4"/>
        <v>1.8833262621977089</v>
      </c>
      <c r="H101" s="28">
        <f t="shared" si="5"/>
        <v>2.057722274077217</v>
      </c>
    </row>
    <row r="102" spans="1:8" x14ac:dyDescent="0.45">
      <c r="A102" s="22">
        <v>1400</v>
      </c>
      <c r="B102" s="22" t="s">
        <v>15</v>
      </c>
      <c r="C102" s="71">
        <f t="shared" si="3"/>
        <v>44625</v>
      </c>
      <c r="D102" s="7">
        <v>44625</v>
      </c>
      <c r="E102" s="22">
        <v>177.56</v>
      </c>
      <c r="F102" s="22">
        <v>1.0926</v>
      </c>
      <c r="G102" s="27">
        <f t="shared" si="4"/>
        <v>1.8833262621977089</v>
      </c>
      <c r="H102" s="28">
        <f t="shared" si="5"/>
        <v>2.057722274077217</v>
      </c>
    </row>
    <row r="103" spans="1:8" x14ac:dyDescent="0.45">
      <c r="A103" s="22">
        <v>1400</v>
      </c>
      <c r="B103" s="22" t="s">
        <v>15</v>
      </c>
      <c r="C103" s="71">
        <f t="shared" si="3"/>
        <v>44624</v>
      </c>
      <c r="D103" s="7">
        <v>44624</v>
      </c>
      <c r="E103" s="22">
        <v>177.56</v>
      </c>
      <c r="F103" s="22">
        <v>1.0926</v>
      </c>
      <c r="G103" s="27">
        <f t="shared" si="4"/>
        <v>1.8833262621977089</v>
      </c>
      <c r="H103" s="28">
        <f t="shared" si="5"/>
        <v>2.057722274077217</v>
      </c>
    </row>
    <row r="104" spans="1:8" x14ac:dyDescent="0.45">
      <c r="A104" s="22">
        <v>1400</v>
      </c>
      <c r="B104" s="22" t="s">
        <v>15</v>
      </c>
      <c r="C104" s="71">
        <f t="shared" si="3"/>
        <v>44623</v>
      </c>
      <c r="D104" s="7">
        <v>44623</v>
      </c>
      <c r="E104" s="22">
        <v>177.56</v>
      </c>
      <c r="F104" s="22">
        <v>1.1064000000000001</v>
      </c>
      <c r="G104" s="27">
        <f t="shared" si="4"/>
        <v>1.8833262621977089</v>
      </c>
      <c r="H104" s="28">
        <f t="shared" si="5"/>
        <v>2.0837121764955451</v>
      </c>
    </row>
    <row r="105" spans="1:8" x14ac:dyDescent="0.45">
      <c r="A105" s="22">
        <v>1400</v>
      </c>
      <c r="B105" s="22" t="s">
        <v>15</v>
      </c>
      <c r="C105" s="71">
        <f t="shared" si="3"/>
        <v>44622</v>
      </c>
      <c r="D105" s="7">
        <v>44622</v>
      </c>
      <c r="E105" s="22">
        <v>91</v>
      </c>
      <c r="F105" s="22">
        <v>1.1121000000000001</v>
      </c>
      <c r="G105" s="27">
        <f t="shared" si="4"/>
        <v>0.96521001272804408</v>
      </c>
      <c r="H105" s="28">
        <f t="shared" si="5"/>
        <v>1.073410055154858</v>
      </c>
    </row>
    <row r="106" spans="1:8" x14ac:dyDescent="0.45">
      <c r="A106" s="22">
        <v>1400</v>
      </c>
      <c r="B106" s="22" t="s">
        <v>15</v>
      </c>
      <c r="C106" s="71">
        <f t="shared" si="3"/>
        <v>44621</v>
      </c>
      <c r="D106" s="7">
        <v>44621</v>
      </c>
      <c r="E106" s="22">
        <v>91</v>
      </c>
      <c r="F106" s="22">
        <v>1.1126</v>
      </c>
      <c r="G106" s="27">
        <f t="shared" si="4"/>
        <v>0.96521001272804408</v>
      </c>
      <c r="H106" s="28">
        <f t="shared" si="5"/>
        <v>1.073892660161222</v>
      </c>
    </row>
    <row r="107" spans="1:8" x14ac:dyDescent="0.45">
      <c r="A107" s="22">
        <v>1400</v>
      </c>
      <c r="B107" s="22" t="s">
        <v>15</v>
      </c>
      <c r="C107" s="71">
        <f t="shared" si="3"/>
        <v>44620</v>
      </c>
      <c r="D107" s="7">
        <v>44620</v>
      </c>
      <c r="E107" s="22">
        <v>91</v>
      </c>
      <c r="F107" s="22">
        <v>1.1218999999999999</v>
      </c>
      <c r="G107" s="27">
        <f t="shared" si="4"/>
        <v>0.96521001272804408</v>
      </c>
      <c r="H107" s="28">
        <f t="shared" si="5"/>
        <v>1.0828691132795925</v>
      </c>
    </row>
    <row r="108" spans="1:8" x14ac:dyDescent="0.45">
      <c r="A108" s="22">
        <v>1400</v>
      </c>
      <c r="B108" s="22" t="s">
        <v>15</v>
      </c>
      <c r="C108" s="71">
        <f t="shared" si="3"/>
        <v>44619</v>
      </c>
      <c r="D108" s="7">
        <v>44619</v>
      </c>
      <c r="E108" s="22">
        <v>90.15</v>
      </c>
      <c r="F108" s="22">
        <v>1.1267</v>
      </c>
      <c r="G108" s="27">
        <f t="shared" si="4"/>
        <v>0.95619431480695805</v>
      </c>
      <c r="H108" s="28">
        <f t="shared" si="5"/>
        <v>1.0773441344929997</v>
      </c>
    </row>
    <row r="109" spans="1:8" x14ac:dyDescent="0.45">
      <c r="A109" s="22">
        <v>1400</v>
      </c>
      <c r="B109" s="22" t="s">
        <v>15</v>
      </c>
      <c r="C109" s="71">
        <f t="shared" si="3"/>
        <v>44618</v>
      </c>
      <c r="D109" s="7">
        <v>44618</v>
      </c>
      <c r="E109" s="22">
        <v>90.15</v>
      </c>
      <c r="F109" s="22">
        <v>1.1267</v>
      </c>
      <c r="G109" s="27">
        <f t="shared" si="4"/>
        <v>0.95619431480695805</v>
      </c>
      <c r="H109" s="28">
        <f t="shared" si="5"/>
        <v>1.0773441344929997</v>
      </c>
    </row>
    <row r="110" spans="1:8" x14ac:dyDescent="0.45">
      <c r="A110" s="22">
        <v>1400</v>
      </c>
      <c r="B110" s="22" t="s">
        <v>15</v>
      </c>
      <c r="C110" s="71">
        <f t="shared" si="3"/>
        <v>44617</v>
      </c>
      <c r="D110" s="7">
        <v>44617</v>
      </c>
      <c r="E110" s="22">
        <v>90.15</v>
      </c>
      <c r="F110" s="22">
        <v>1.1267</v>
      </c>
      <c r="G110" s="27">
        <f t="shared" si="4"/>
        <v>0.95619431480695805</v>
      </c>
      <c r="H110" s="28">
        <f t="shared" si="5"/>
        <v>1.0773441344929997</v>
      </c>
    </row>
    <row r="111" spans="1:8" x14ac:dyDescent="0.45">
      <c r="A111" s="22">
        <v>1400</v>
      </c>
      <c r="B111" s="22" t="s">
        <v>15</v>
      </c>
      <c r="C111" s="71">
        <f t="shared" si="3"/>
        <v>44616</v>
      </c>
      <c r="D111" s="7">
        <v>44616</v>
      </c>
      <c r="E111" s="22">
        <v>90.15</v>
      </c>
      <c r="F111" s="22">
        <v>1.1191</v>
      </c>
      <c r="G111" s="27">
        <f t="shared" si="4"/>
        <v>0.95619431480695805</v>
      </c>
      <c r="H111" s="28">
        <f t="shared" si="5"/>
        <v>1.0700770577004668</v>
      </c>
    </row>
    <row r="112" spans="1:8" x14ac:dyDescent="0.45">
      <c r="A112" s="22">
        <v>1400</v>
      </c>
      <c r="B112" s="22" t="s">
        <v>15</v>
      </c>
      <c r="C112" s="71">
        <f t="shared" si="3"/>
        <v>44615</v>
      </c>
      <c r="D112" s="7">
        <v>44615</v>
      </c>
      <c r="E112" s="22">
        <v>74.400000000000006</v>
      </c>
      <c r="F112" s="22">
        <v>1.1309</v>
      </c>
      <c r="G112" s="27">
        <f t="shared" si="4"/>
        <v>0.78913873568095039</v>
      </c>
      <c r="H112" s="28">
        <f t="shared" si="5"/>
        <v>0.89243699618158678</v>
      </c>
    </row>
    <row r="113" spans="1:8" x14ac:dyDescent="0.45">
      <c r="A113" s="22">
        <v>1400</v>
      </c>
      <c r="B113" s="22" t="s">
        <v>15</v>
      </c>
      <c r="C113" s="71">
        <f t="shared" si="3"/>
        <v>44614</v>
      </c>
      <c r="D113" s="7">
        <v>44614</v>
      </c>
      <c r="E113" s="22">
        <v>74.400000000000006</v>
      </c>
      <c r="F113" s="22">
        <v>1.1325000000000001</v>
      </c>
      <c r="G113" s="27">
        <f t="shared" si="4"/>
        <v>0.78913873568095039</v>
      </c>
      <c r="H113" s="28">
        <f t="shared" si="5"/>
        <v>0.89369961815867638</v>
      </c>
    </row>
    <row r="114" spans="1:8" x14ac:dyDescent="0.45">
      <c r="A114" s="22">
        <v>1400</v>
      </c>
      <c r="B114" s="22" t="s">
        <v>15</v>
      </c>
      <c r="C114" s="71">
        <f t="shared" si="3"/>
        <v>44613</v>
      </c>
      <c r="D114" s="7">
        <v>44613</v>
      </c>
      <c r="E114" s="22">
        <v>74.400000000000006</v>
      </c>
      <c r="F114" s="22">
        <v>1.131</v>
      </c>
      <c r="G114" s="27">
        <f t="shared" si="4"/>
        <v>0.78913873568095039</v>
      </c>
      <c r="H114" s="28">
        <f t="shared" si="5"/>
        <v>0.89251591005515485</v>
      </c>
    </row>
    <row r="115" spans="1:8" x14ac:dyDescent="0.45">
      <c r="A115" s="22">
        <v>1400</v>
      </c>
      <c r="B115" s="22" t="s">
        <v>15</v>
      </c>
      <c r="C115" s="71">
        <f t="shared" si="3"/>
        <v>44612</v>
      </c>
      <c r="D115" s="7">
        <v>44612</v>
      </c>
      <c r="E115" s="22">
        <v>70.5</v>
      </c>
      <c r="F115" s="22">
        <v>1.1321000000000001</v>
      </c>
      <c r="G115" s="27">
        <f t="shared" si="4"/>
        <v>0.74777259227831994</v>
      </c>
      <c r="H115" s="28">
        <f t="shared" si="5"/>
        <v>0.84655335171828605</v>
      </c>
    </row>
    <row r="116" spans="1:8" x14ac:dyDescent="0.45">
      <c r="A116" s="22">
        <v>1400</v>
      </c>
      <c r="B116" s="22" t="s">
        <v>16</v>
      </c>
      <c r="C116" s="71">
        <f t="shared" si="3"/>
        <v>44611</v>
      </c>
      <c r="D116" s="7">
        <v>44611</v>
      </c>
      <c r="E116" s="22">
        <v>70.5</v>
      </c>
      <c r="F116" s="22">
        <v>1.1321000000000001</v>
      </c>
      <c r="G116" s="27">
        <f t="shared" si="4"/>
        <v>0.74777259227831994</v>
      </c>
      <c r="H116" s="28">
        <f t="shared" si="5"/>
        <v>0.84655335171828605</v>
      </c>
    </row>
    <row r="117" spans="1:8" x14ac:dyDescent="0.45">
      <c r="A117" s="22">
        <v>1400</v>
      </c>
      <c r="B117" s="22" t="s">
        <v>16</v>
      </c>
      <c r="C117" s="71">
        <f t="shared" si="3"/>
        <v>44610</v>
      </c>
      <c r="D117" s="7">
        <v>44610</v>
      </c>
      <c r="E117" s="22">
        <v>70.5</v>
      </c>
      <c r="F117" s="22">
        <v>1.1321000000000001</v>
      </c>
      <c r="G117" s="27">
        <f t="shared" si="4"/>
        <v>0.74777259227831994</v>
      </c>
      <c r="H117" s="28">
        <f t="shared" si="5"/>
        <v>0.84655335171828605</v>
      </c>
    </row>
    <row r="118" spans="1:8" x14ac:dyDescent="0.45">
      <c r="A118" s="22">
        <v>1400</v>
      </c>
      <c r="B118" s="22" t="s">
        <v>16</v>
      </c>
      <c r="C118" s="71">
        <f t="shared" si="3"/>
        <v>44609</v>
      </c>
      <c r="D118" s="7">
        <v>44609</v>
      </c>
      <c r="E118" s="22">
        <v>70.5</v>
      </c>
      <c r="F118" s="22">
        <v>1.1359999999999999</v>
      </c>
      <c r="G118" s="27">
        <f t="shared" si="4"/>
        <v>0.74777259227831994</v>
      </c>
      <c r="H118" s="28">
        <f t="shared" si="5"/>
        <v>0.84946966482817132</v>
      </c>
    </row>
    <row r="119" spans="1:8" x14ac:dyDescent="0.45">
      <c r="A119" s="22">
        <v>1400</v>
      </c>
      <c r="B119" s="22" t="s">
        <v>16</v>
      </c>
      <c r="C119" s="71">
        <f t="shared" si="3"/>
        <v>44608</v>
      </c>
      <c r="D119" s="7">
        <v>44608</v>
      </c>
      <c r="E119" s="22">
        <v>79.14</v>
      </c>
      <c r="F119" s="22">
        <v>1.1373</v>
      </c>
      <c r="G119" s="27">
        <f t="shared" si="4"/>
        <v>0.8394145099703012</v>
      </c>
      <c r="H119" s="28">
        <f t="shared" si="5"/>
        <v>0.95466612218922353</v>
      </c>
    </row>
    <row r="120" spans="1:8" x14ac:dyDescent="0.45">
      <c r="A120" s="22">
        <v>1400</v>
      </c>
      <c r="B120" s="22" t="s">
        <v>16</v>
      </c>
      <c r="C120" s="71">
        <f t="shared" si="3"/>
        <v>44607</v>
      </c>
      <c r="D120" s="7">
        <v>44607</v>
      </c>
      <c r="E120" s="22">
        <v>79.14</v>
      </c>
      <c r="F120" s="22">
        <v>1.1355999999999999</v>
      </c>
      <c r="G120" s="27">
        <f t="shared" si="4"/>
        <v>0.8394145099703012</v>
      </c>
      <c r="H120" s="28">
        <f t="shared" si="5"/>
        <v>0.95323911752227397</v>
      </c>
    </row>
    <row r="121" spans="1:8" x14ac:dyDescent="0.45">
      <c r="A121" s="22">
        <v>1400</v>
      </c>
      <c r="B121" s="22" t="s">
        <v>16</v>
      </c>
      <c r="C121" s="71">
        <f t="shared" si="3"/>
        <v>44606</v>
      </c>
      <c r="D121" s="7">
        <v>44606</v>
      </c>
      <c r="E121" s="22">
        <v>79.14</v>
      </c>
      <c r="F121" s="22">
        <v>1.1305000000000001</v>
      </c>
      <c r="G121" s="27">
        <f t="shared" si="4"/>
        <v>0.8394145099703012</v>
      </c>
      <c r="H121" s="28">
        <f t="shared" si="5"/>
        <v>0.94895810352142551</v>
      </c>
    </row>
    <row r="122" spans="1:8" x14ac:dyDescent="0.45">
      <c r="A122" s="22">
        <v>1400</v>
      </c>
      <c r="B122" s="22" t="s">
        <v>16</v>
      </c>
      <c r="C122" s="71">
        <f t="shared" si="3"/>
        <v>44605</v>
      </c>
      <c r="D122" s="7">
        <v>44605</v>
      </c>
      <c r="E122" s="22">
        <v>77.5</v>
      </c>
      <c r="F122" s="22">
        <v>1.1349</v>
      </c>
      <c r="G122" s="27">
        <f t="shared" si="4"/>
        <v>0.82201951633432324</v>
      </c>
      <c r="H122" s="28">
        <f t="shared" si="5"/>
        <v>0.93290994908782343</v>
      </c>
    </row>
    <row r="123" spans="1:8" x14ac:dyDescent="0.45">
      <c r="A123" s="22">
        <v>1400</v>
      </c>
      <c r="B123" s="22" t="s">
        <v>16</v>
      </c>
      <c r="C123" s="71">
        <f t="shared" si="3"/>
        <v>44604</v>
      </c>
      <c r="D123" s="7">
        <v>44604</v>
      </c>
      <c r="E123" s="22">
        <v>77.5</v>
      </c>
      <c r="F123" s="22">
        <v>1.1349</v>
      </c>
      <c r="G123" s="27">
        <f t="shared" si="4"/>
        <v>0.82201951633432324</v>
      </c>
      <c r="H123" s="28">
        <f t="shared" si="5"/>
        <v>0.93290994908782343</v>
      </c>
    </row>
    <row r="124" spans="1:8" x14ac:dyDescent="0.45">
      <c r="A124" s="22">
        <v>1400</v>
      </c>
      <c r="B124" s="22" t="s">
        <v>16</v>
      </c>
      <c r="C124" s="71">
        <f t="shared" si="3"/>
        <v>44603</v>
      </c>
      <c r="D124" s="7">
        <v>44603</v>
      </c>
      <c r="E124" s="22">
        <v>77.5</v>
      </c>
      <c r="F124" s="22">
        <v>1.1349</v>
      </c>
      <c r="G124" s="27">
        <f t="shared" si="4"/>
        <v>0.82201951633432324</v>
      </c>
      <c r="H124" s="28">
        <f t="shared" si="5"/>
        <v>0.93290994908782343</v>
      </c>
    </row>
    <row r="125" spans="1:8" x14ac:dyDescent="0.45">
      <c r="A125" s="22">
        <v>1400</v>
      </c>
      <c r="B125" s="22" t="s">
        <v>16</v>
      </c>
      <c r="C125" s="71">
        <f t="shared" si="3"/>
        <v>44602</v>
      </c>
      <c r="D125" s="7">
        <v>44602</v>
      </c>
      <c r="E125" s="22">
        <v>77.5</v>
      </c>
      <c r="F125" s="22">
        <v>1.1427</v>
      </c>
      <c r="G125" s="27">
        <f t="shared" si="4"/>
        <v>0.82201951633432324</v>
      </c>
      <c r="H125" s="28">
        <f t="shared" si="5"/>
        <v>0.93932170131523118</v>
      </c>
    </row>
    <row r="126" spans="1:8" x14ac:dyDescent="0.45">
      <c r="A126" s="22">
        <v>1400</v>
      </c>
      <c r="B126" s="22" t="s">
        <v>16</v>
      </c>
      <c r="C126" s="71">
        <f t="shared" si="3"/>
        <v>44601</v>
      </c>
      <c r="D126" s="7">
        <v>44601</v>
      </c>
      <c r="E126" s="22">
        <v>83.22</v>
      </c>
      <c r="F126" s="22">
        <v>1.1422000000000001</v>
      </c>
      <c r="G126" s="27">
        <f t="shared" si="4"/>
        <v>0.88268985999151461</v>
      </c>
      <c r="H126" s="28">
        <f t="shared" si="5"/>
        <v>1.008208358082308</v>
      </c>
    </row>
    <row r="127" spans="1:8" x14ac:dyDescent="0.45">
      <c r="A127" s="22">
        <v>1400</v>
      </c>
      <c r="B127" s="22" t="s">
        <v>16</v>
      </c>
      <c r="C127" s="71">
        <f t="shared" si="3"/>
        <v>44600</v>
      </c>
      <c r="D127" s="7">
        <v>44600</v>
      </c>
      <c r="E127" s="22">
        <v>83.22</v>
      </c>
      <c r="F127" s="22">
        <v>1.1414</v>
      </c>
      <c r="G127" s="27">
        <f t="shared" si="4"/>
        <v>0.88268985999151461</v>
      </c>
      <c r="H127" s="28">
        <f t="shared" si="5"/>
        <v>1.0075022061943149</v>
      </c>
    </row>
    <row r="128" spans="1:8" x14ac:dyDescent="0.45">
      <c r="A128" s="22">
        <v>1400</v>
      </c>
      <c r="B128" s="22" t="s">
        <v>16</v>
      </c>
      <c r="C128" s="71">
        <f t="shared" si="3"/>
        <v>44599</v>
      </c>
      <c r="D128" s="7">
        <v>44599</v>
      </c>
      <c r="E128" s="22">
        <v>83.22</v>
      </c>
      <c r="F128" s="22">
        <v>1.1442000000000001</v>
      </c>
      <c r="G128" s="27">
        <f t="shared" si="4"/>
        <v>0.88268985999151461</v>
      </c>
      <c r="H128" s="28">
        <f t="shared" si="5"/>
        <v>1.009973737802291</v>
      </c>
    </row>
    <row r="129" spans="1:8" x14ac:dyDescent="0.45">
      <c r="A129" s="22">
        <v>1400</v>
      </c>
      <c r="B129" s="22" t="s">
        <v>16</v>
      </c>
      <c r="C129" s="71">
        <f t="shared" si="3"/>
        <v>44598</v>
      </c>
      <c r="D129" s="7">
        <v>44598</v>
      </c>
      <c r="E129" s="22">
        <v>79.34</v>
      </c>
      <c r="F129" s="22">
        <v>1.1449</v>
      </c>
      <c r="G129" s="27">
        <f t="shared" si="4"/>
        <v>0.8415358506576156</v>
      </c>
      <c r="H129" s="28">
        <f t="shared" si="5"/>
        <v>0.96347439541790414</v>
      </c>
    </row>
    <row r="130" spans="1:8" x14ac:dyDescent="0.45">
      <c r="A130" s="22">
        <v>1400</v>
      </c>
      <c r="B130" s="22" t="s">
        <v>16</v>
      </c>
      <c r="C130" s="71">
        <f t="shared" si="3"/>
        <v>44597</v>
      </c>
      <c r="D130" s="7">
        <v>44597</v>
      </c>
      <c r="E130" s="22">
        <v>79.34</v>
      </c>
      <c r="F130" s="22">
        <v>1.1449</v>
      </c>
      <c r="G130" s="27">
        <f t="shared" si="4"/>
        <v>0.8415358506576156</v>
      </c>
      <c r="H130" s="28">
        <f t="shared" si="5"/>
        <v>0.96347439541790414</v>
      </c>
    </row>
    <row r="131" spans="1:8" x14ac:dyDescent="0.45">
      <c r="A131" s="22">
        <v>1400</v>
      </c>
      <c r="B131" s="22" t="s">
        <v>16</v>
      </c>
      <c r="C131" s="71">
        <f t="shared" si="3"/>
        <v>44596</v>
      </c>
      <c r="D131" s="7">
        <v>44596</v>
      </c>
      <c r="E131" s="22">
        <v>79.34</v>
      </c>
      <c r="F131" s="22">
        <v>1.1449</v>
      </c>
      <c r="G131" s="27">
        <f t="shared" si="4"/>
        <v>0.8415358506576156</v>
      </c>
      <c r="H131" s="28">
        <f t="shared" si="5"/>
        <v>0.96347439541790414</v>
      </c>
    </row>
    <row r="132" spans="1:8" x14ac:dyDescent="0.45">
      <c r="A132" s="22">
        <v>1400</v>
      </c>
      <c r="B132" s="22" t="s">
        <v>16</v>
      </c>
      <c r="C132" s="71">
        <f t="shared" si="3"/>
        <v>44595</v>
      </c>
      <c r="D132" s="7">
        <v>44595</v>
      </c>
      <c r="E132" s="22">
        <v>79.34</v>
      </c>
      <c r="F132" s="22">
        <v>1.1437999999999999</v>
      </c>
      <c r="G132" s="27">
        <f t="shared" si="4"/>
        <v>0.8415358506576156</v>
      </c>
      <c r="H132" s="28">
        <f t="shared" si="5"/>
        <v>0.96254870598218067</v>
      </c>
    </row>
    <row r="133" spans="1:8" x14ac:dyDescent="0.45">
      <c r="A133" s="22">
        <v>1400</v>
      </c>
      <c r="B133" s="22" t="s">
        <v>16</v>
      </c>
      <c r="C133" s="71">
        <f t="shared" ref="C133:C196" si="6">D133</f>
        <v>44594</v>
      </c>
      <c r="D133" s="7">
        <v>44594</v>
      </c>
      <c r="E133" s="22">
        <v>92.6</v>
      </c>
      <c r="F133" s="22">
        <v>1.1303000000000001</v>
      </c>
      <c r="G133" s="27">
        <f t="shared" ref="G133:G196" si="7">E133/94.28</f>
        <v>0.98218073822655916</v>
      </c>
      <c r="H133" s="28">
        <f t="shared" ref="H133:H196" si="8">G133*F133</f>
        <v>1.11015888841748</v>
      </c>
    </row>
    <row r="134" spans="1:8" x14ac:dyDescent="0.45">
      <c r="A134" s="22">
        <v>1400</v>
      </c>
      <c r="B134" s="22" t="s">
        <v>16</v>
      </c>
      <c r="C134" s="71">
        <f t="shared" si="6"/>
        <v>44593</v>
      </c>
      <c r="D134" s="7">
        <v>44593</v>
      </c>
      <c r="E134" s="22">
        <v>92.6</v>
      </c>
      <c r="F134" s="22">
        <v>1.1269</v>
      </c>
      <c r="G134" s="27">
        <f t="shared" si="7"/>
        <v>0.98218073822655916</v>
      </c>
      <c r="H134" s="28">
        <f t="shared" si="8"/>
        <v>1.1068194739075095</v>
      </c>
    </row>
    <row r="135" spans="1:8" x14ac:dyDescent="0.45">
      <c r="A135" s="22">
        <v>1400</v>
      </c>
      <c r="B135" s="22" t="s">
        <v>16</v>
      </c>
      <c r="C135" s="71">
        <f t="shared" si="6"/>
        <v>44592</v>
      </c>
      <c r="D135" s="7">
        <v>44592</v>
      </c>
      <c r="E135" s="22">
        <v>92.6</v>
      </c>
      <c r="F135" s="22">
        <v>1.1233</v>
      </c>
      <c r="G135" s="27">
        <f t="shared" si="7"/>
        <v>0.98218073822655916</v>
      </c>
      <c r="H135" s="28">
        <f t="shared" si="8"/>
        <v>1.1032836232498939</v>
      </c>
    </row>
    <row r="136" spans="1:8" x14ac:dyDescent="0.45">
      <c r="A136" s="22">
        <v>1400</v>
      </c>
      <c r="B136" s="22" t="s">
        <v>16</v>
      </c>
      <c r="C136" s="71">
        <f t="shared" si="6"/>
        <v>44591</v>
      </c>
      <c r="D136" s="7">
        <v>44591</v>
      </c>
      <c r="E136" s="22">
        <v>93.35</v>
      </c>
      <c r="F136" s="22">
        <v>1.1143000000000001</v>
      </c>
      <c r="G136" s="27">
        <f t="shared" si="7"/>
        <v>0.9901357658039881</v>
      </c>
      <c r="H136" s="28">
        <f t="shared" si="8"/>
        <v>1.103308283835384</v>
      </c>
    </row>
    <row r="137" spans="1:8" x14ac:dyDescent="0.45">
      <c r="A137" s="22">
        <v>1400</v>
      </c>
      <c r="B137" s="22" t="s">
        <v>16</v>
      </c>
      <c r="C137" s="71">
        <f t="shared" si="6"/>
        <v>44590</v>
      </c>
      <c r="D137" s="7">
        <v>44590</v>
      </c>
      <c r="E137" s="22">
        <v>93.35</v>
      </c>
      <c r="F137" s="22">
        <v>1.1143000000000001</v>
      </c>
      <c r="G137" s="27">
        <f t="shared" si="7"/>
        <v>0.9901357658039881</v>
      </c>
      <c r="H137" s="28">
        <f t="shared" si="8"/>
        <v>1.103308283835384</v>
      </c>
    </row>
    <row r="138" spans="1:8" x14ac:dyDescent="0.45">
      <c r="A138" s="22">
        <v>1400</v>
      </c>
      <c r="B138" s="22" t="s">
        <v>16</v>
      </c>
      <c r="C138" s="71">
        <f t="shared" si="6"/>
        <v>44589</v>
      </c>
      <c r="D138" s="7">
        <v>44589</v>
      </c>
      <c r="E138" s="22">
        <v>93.35</v>
      </c>
      <c r="F138" s="22">
        <v>1.1143000000000001</v>
      </c>
      <c r="G138" s="27">
        <f t="shared" si="7"/>
        <v>0.9901357658039881</v>
      </c>
      <c r="H138" s="28">
        <f t="shared" si="8"/>
        <v>1.103308283835384</v>
      </c>
    </row>
    <row r="139" spans="1:8" x14ac:dyDescent="0.45">
      <c r="A139" s="22">
        <v>1400</v>
      </c>
      <c r="B139" s="22" t="s">
        <v>16</v>
      </c>
      <c r="C139" s="71">
        <f t="shared" si="6"/>
        <v>44588</v>
      </c>
      <c r="D139" s="7">
        <v>44588</v>
      </c>
      <c r="E139" s="22">
        <v>93.35</v>
      </c>
      <c r="F139" s="22">
        <v>1.1143000000000001</v>
      </c>
      <c r="G139" s="27">
        <f t="shared" si="7"/>
        <v>0.9901357658039881</v>
      </c>
      <c r="H139" s="28">
        <f t="shared" si="8"/>
        <v>1.103308283835384</v>
      </c>
    </row>
    <row r="140" spans="1:8" x14ac:dyDescent="0.45">
      <c r="A140" s="22">
        <v>1400</v>
      </c>
      <c r="B140" s="22" t="s">
        <v>16</v>
      </c>
      <c r="C140" s="71">
        <f t="shared" si="6"/>
        <v>44587</v>
      </c>
      <c r="D140" s="7">
        <v>44587</v>
      </c>
      <c r="E140" s="22">
        <v>84.68</v>
      </c>
      <c r="F140" s="22">
        <v>1.1236999999999999</v>
      </c>
      <c r="G140" s="27">
        <f t="shared" si="7"/>
        <v>0.89817564700890973</v>
      </c>
      <c r="H140" s="28">
        <f t="shared" si="8"/>
        <v>1.0092799745439118</v>
      </c>
    </row>
    <row r="141" spans="1:8" x14ac:dyDescent="0.45">
      <c r="A141" s="22">
        <v>1400</v>
      </c>
      <c r="B141" s="22" t="s">
        <v>16</v>
      </c>
      <c r="C141" s="71">
        <f t="shared" si="6"/>
        <v>44586</v>
      </c>
      <c r="D141" s="7">
        <v>44586</v>
      </c>
      <c r="E141" s="22">
        <v>84.68</v>
      </c>
      <c r="F141" s="22">
        <v>1.1298999999999999</v>
      </c>
      <c r="G141" s="27">
        <f t="shared" si="7"/>
        <v>0.89817564700890973</v>
      </c>
      <c r="H141" s="28">
        <f t="shared" si="8"/>
        <v>1.0148486635553671</v>
      </c>
    </row>
    <row r="142" spans="1:8" x14ac:dyDescent="0.45">
      <c r="A142" s="22">
        <v>1400</v>
      </c>
      <c r="B142" s="22" t="s">
        <v>16</v>
      </c>
      <c r="C142" s="71">
        <f t="shared" si="6"/>
        <v>44585</v>
      </c>
      <c r="D142" s="7">
        <v>44585</v>
      </c>
      <c r="E142" s="22">
        <v>84.68</v>
      </c>
      <c r="F142" s="22">
        <v>1.1323000000000001</v>
      </c>
      <c r="G142" s="27">
        <f t="shared" si="7"/>
        <v>0.89817564700890973</v>
      </c>
      <c r="H142" s="28">
        <f t="shared" si="8"/>
        <v>1.0170042851081886</v>
      </c>
    </row>
    <row r="143" spans="1:8" x14ac:dyDescent="0.45">
      <c r="A143" s="22">
        <v>1400</v>
      </c>
      <c r="B143" s="22" t="s">
        <v>16</v>
      </c>
      <c r="C143" s="71">
        <f t="shared" si="6"/>
        <v>44584</v>
      </c>
      <c r="D143" s="7">
        <v>44584</v>
      </c>
      <c r="E143" s="22">
        <v>78.171000000000006</v>
      </c>
      <c r="F143" s="22">
        <v>1.1339999999999999</v>
      </c>
      <c r="G143" s="27">
        <f t="shared" si="7"/>
        <v>0.82913661434026309</v>
      </c>
      <c r="H143" s="28">
        <f t="shared" si="8"/>
        <v>0.94024092066185827</v>
      </c>
    </row>
    <row r="144" spans="1:8" x14ac:dyDescent="0.45">
      <c r="A144" s="22">
        <v>1400</v>
      </c>
      <c r="B144" s="22" t="s">
        <v>16</v>
      </c>
      <c r="C144" s="71">
        <f t="shared" si="6"/>
        <v>44583</v>
      </c>
      <c r="D144" s="7">
        <v>44583</v>
      </c>
      <c r="E144" s="22">
        <v>78.171000000000006</v>
      </c>
      <c r="F144" s="22">
        <v>1.1339999999999999</v>
      </c>
      <c r="G144" s="27">
        <f t="shared" si="7"/>
        <v>0.82913661434026309</v>
      </c>
      <c r="H144" s="28">
        <f t="shared" si="8"/>
        <v>0.94024092066185827</v>
      </c>
    </row>
    <row r="145" spans="1:8" x14ac:dyDescent="0.45">
      <c r="A145" s="22">
        <v>1400</v>
      </c>
      <c r="B145" s="22" t="s">
        <v>16</v>
      </c>
      <c r="C145" s="71">
        <f t="shared" si="6"/>
        <v>44582</v>
      </c>
      <c r="D145" s="7">
        <v>44582</v>
      </c>
      <c r="E145" s="22">
        <v>78.171000000000006</v>
      </c>
      <c r="F145" s="22">
        <v>1.1339999999999999</v>
      </c>
      <c r="G145" s="27">
        <f t="shared" si="7"/>
        <v>0.82913661434026309</v>
      </c>
      <c r="H145" s="28">
        <f t="shared" si="8"/>
        <v>0.94024092066185827</v>
      </c>
    </row>
    <row r="146" spans="1:8" x14ac:dyDescent="0.45">
      <c r="A146" s="22">
        <v>1400</v>
      </c>
      <c r="B146" s="22" t="s">
        <v>17</v>
      </c>
      <c r="C146" s="71">
        <f t="shared" si="6"/>
        <v>44581</v>
      </c>
      <c r="D146" s="7">
        <v>44581</v>
      </c>
      <c r="E146" s="22">
        <v>78.171000000000006</v>
      </c>
      <c r="F146" s="22">
        <v>1.131</v>
      </c>
      <c r="G146" s="27">
        <f t="shared" si="7"/>
        <v>0.82913661434026309</v>
      </c>
      <c r="H146" s="28">
        <f t="shared" si="8"/>
        <v>0.93775351081883751</v>
      </c>
    </row>
    <row r="147" spans="1:8" x14ac:dyDescent="0.45">
      <c r="A147" s="22">
        <v>1400</v>
      </c>
      <c r="B147" s="22" t="s">
        <v>17</v>
      </c>
      <c r="C147" s="71">
        <f t="shared" si="6"/>
        <v>44580</v>
      </c>
      <c r="D147" s="7">
        <v>44580</v>
      </c>
      <c r="E147" s="22">
        <v>88.781000000000006</v>
      </c>
      <c r="F147" s="22">
        <v>1.1341000000000001</v>
      </c>
      <c r="G147" s="27">
        <f t="shared" si="7"/>
        <v>0.94167373780229113</v>
      </c>
      <c r="H147" s="28">
        <f t="shared" si="8"/>
        <v>1.0679521860415784</v>
      </c>
    </row>
    <row r="148" spans="1:8" x14ac:dyDescent="0.45">
      <c r="A148" s="22">
        <v>1400</v>
      </c>
      <c r="B148" s="22" t="s">
        <v>17</v>
      </c>
      <c r="C148" s="71">
        <f t="shared" si="6"/>
        <v>44579</v>
      </c>
      <c r="D148" s="7">
        <v>44579</v>
      </c>
      <c r="E148" s="22">
        <v>88.781000000000006</v>
      </c>
      <c r="F148" s="22">
        <v>1.1325000000000001</v>
      </c>
      <c r="G148" s="27">
        <f t="shared" si="7"/>
        <v>0.94167373780229113</v>
      </c>
      <c r="H148" s="28">
        <f t="shared" si="8"/>
        <v>1.0664455080610948</v>
      </c>
    </row>
    <row r="149" spans="1:8" x14ac:dyDescent="0.45">
      <c r="A149" s="22">
        <v>1400</v>
      </c>
      <c r="B149" s="22" t="s">
        <v>17</v>
      </c>
      <c r="C149" s="71">
        <f t="shared" si="6"/>
        <v>44578</v>
      </c>
      <c r="D149" s="7">
        <v>44578</v>
      </c>
      <c r="E149" s="22">
        <v>88.781000000000006</v>
      </c>
      <c r="F149" s="22">
        <v>1.1407</v>
      </c>
      <c r="G149" s="27">
        <f t="shared" si="7"/>
        <v>0.94167373780229113</v>
      </c>
      <c r="H149" s="28">
        <f t="shared" si="8"/>
        <v>1.0741672327110736</v>
      </c>
    </row>
    <row r="150" spans="1:8" x14ac:dyDescent="0.45">
      <c r="A150" s="22">
        <v>1400</v>
      </c>
      <c r="B150" s="22" t="s">
        <v>17</v>
      </c>
      <c r="C150" s="71">
        <f t="shared" si="6"/>
        <v>44577</v>
      </c>
      <c r="D150" s="7">
        <v>44577</v>
      </c>
      <c r="E150" s="22">
        <v>86.040999999999997</v>
      </c>
      <c r="F150" s="22">
        <v>1.1414</v>
      </c>
      <c r="G150" s="27">
        <f t="shared" si="7"/>
        <v>0.91261137038608398</v>
      </c>
      <c r="H150" s="28">
        <f t="shared" si="8"/>
        <v>1.0416546181586763</v>
      </c>
    </row>
    <row r="151" spans="1:8" x14ac:dyDescent="0.45">
      <c r="A151" s="22">
        <v>1400</v>
      </c>
      <c r="B151" s="22" t="s">
        <v>17</v>
      </c>
      <c r="C151" s="71">
        <f t="shared" si="6"/>
        <v>44576</v>
      </c>
      <c r="D151" s="7">
        <v>44576</v>
      </c>
      <c r="E151" s="22">
        <v>86.040999999999997</v>
      </c>
      <c r="F151" s="22">
        <v>1.1414</v>
      </c>
      <c r="G151" s="27">
        <f t="shared" si="7"/>
        <v>0.91261137038608398</v>
      </c>
      <c r="H151" s="28">
        <f t="shared" si="8"/>
        <v>1.0416546181586763</v>
      </c>
    </row>
    <row r="152" spans="1:8" x14ac:dyDescent="0.45">
      <c r="A152" s="22">
        <v>1400</v>
      </c>
      <c r="B152" s="22" t="s">
        <v>17</v>
      </c>
      <c r="C152" s="71">
        <f t="shared" si="6"/>
        <v>44575</v>
      </c>
      <c r="D152" s="7">
        <v>44575</v>
      </c>
      <c r="E152" s="22">
        <v>86.040999999999997</v>
      </c>
      <c r="F152" s="22">
        <v>1.1414</v>
      </c>
      <c r="G152" s="27">
        <f t="shared" si="7"/>
        <v>0.91261137038608398</v>
      </c>
      <c r="H152" s="28">
        <f t="shared" si="8"/>
        <v>1.0416546181586763</v>
      </c>
    </row>
    <row r="153" spans="1:8" x14ac:dyDescent="0.45">
      <c r="A153" s="22">
        <v>1400</v>
      </c>
      <c r="B153" s="22" t="s">
        <v>17</v>
      </c>
      <c r="C153" s="71">
        <f t="shared" si="6"/>
        <v>44574</v>
      </c>
      <c r="D153" s="7">
        <v>44574</v>
      </c>
      <c r="E153" s="22">
        <v>86.040999999999997</v>
      </c>
      <c r="F153" s="22">
        <v>1.1453</v>
      </c>
      <c r="G153" s="27">
        <f t="shared" si="7"/>
        <v>0.91261137038608398</v>
      </c>
      <c r="H153" s="28">
        <f t="shared" si="8"/>
        <v>1.0452138025031819</v>
      </c>
    </row>
    <row r="154" spans="1:8" x14ac:dyDescent="0.45">
      <c r="A154" s="22">
        <v>1400</v>
      </c>
      <c r="B154" s="22" t="s">
        <v>17</v>
      </c>
      <c r="C154" s="71">
        <f t="shared" si="6"/>
        <v>44573</v>
      </c>
      <c r="D154" s="7">
        <v>44573</v>
      </c>
      <c r="E154" s="22">
        <v>87</v>
      </c>
      <c r="F154" s="22">
        <v>1.1442000000000001</v>
      </c>
      <c r="G154" s="27">
        <f t="shared" si="7"/>
        <v>0.92278319898175643</v>
      </c>
      <c r="H154" s="28">
        <f t="shared" si="8"/>
        <v>1.0558485362749257</v>
      </c>
    </row>
    <row r="155" spans="1:8" x14ac:dyDescent="0.45">
      <c r="A155" s="22">
        <v>1400</v>
      </c>
      <c r="B155" s="22" t="s">
        <v>17</v>
      </c>
      <c r="C155" s="71">
        <f t="shared" si="6"/>
        <v>44572</v>
      </c>
      <c r="D155" s="7">
        <v>44572</v>
      </c>
      <c r="E155" s="22">
        <v>87</v>
      </c>
      <c r="F155" s="22">
        <v>1.1364000000000001</v>
      </c>
      <c r="G155" s="27">
        <f t="shared" si="7"/>
        <v>0.92278319898175643</v>
      </c>
      <c r="H155" s="28">
        <f t="shared" si="8"/>
        <v>1.0486508273228681</v>
      </c>
    </row>
    <row r="156" spans="1:8" x14ac:dyDescent="0.45">
      <c r="A156" s="22">
        <v>1400</v>
      </c>
      <c r="B156" s="22" t="s">
        <v>17</v>
      </c>
      <c r="C156" s="71">
        <f t="shared" si="6"/>
        <v>44571</v>
      </c>
      <c r="D156" s="7">
        <v>44571</v>
      </c>
      <c r="E156" s="22">
        <v>87</v>
      </c>
      <c r="F156" s="22">
        <v>1.1324000000000001</v>
      </c>
      <c r="G156" s="27">
        <f t="shared" si="7"/>
        <v>0.92278319898175643</v>
      </c>
      <c r="H156" s="28">
        <f t="shared" si="8"/>
        <v>1.044959694526941</v>
      </c>
    </row>
    <row r="157" spans="1:8" x14ac:dyDescent="0.45">
      <c r="A157" s="22">
        <v>1400</v>
      </c>
      <c r="B157" s="22" t="s">
        <v>17</v>
      </c>
      <c r="C157" s="71">
        <f t="shared" si="6"/>
        <v>44570</v>
      </c>
      <c r="D157" s="7">
        <v>44570</v>
      </c>
      <c r="E157" s="22">
        <v>92</v>
      </c>
      <c r="F157" s="22">
        <v>1.1358999999999999</v>
      </c>
      <c r="G157" s="27">
        <f t="shared" si="7"/>
        <v>0.97581671616461607</v>
      </c>
      <c r="H157" s="28">
        <f t="shared" si="8"/>
        <v>1.1084302078913872</v>
      </c>
    </row>
    <row r="158" spans="1:8" x14ac:dyDescent="0.45">
      <c r="A158" s="22">
        <v>1400</v>
      </c>
      <c r="B158" s="22" t="s">
        <v>17</v>
      </c>
      <c r="C158" s="71">
        <f t="shared" si="6"/>
        <v>44569</v>
      </c>
      <c r="D158" s="7">
        <v>44569</v>
      </c>
      <c r="E158" s="22">
        <v>92</v>
      </c>
      <c r="F158" s="22">
        <v>1.1358999999999999</v>
      </c>
      <c r="G158" s="27">
        <f t="shared" si="7"/>
        <v>0.97581671616461607</v>
      </c>
      <c r="H158" s="28">
        <f t="shared" si="8"/>
        <v>1.1084302078913872</v>
      </c>
    </row>
    <row r="159" spans="1:8" x14ac:dyDescent="0.45">
      <c r="A159" s="22">
        <v>1400</v>
      </c>
      <c r="B159" s="22" t="s">
        <v>17</v>
      </c>
      <c r="C159" s="71">
        <f t="shared" si="6"/>
        <v>44568</v>
      </c>
      <c r="D159" s="7">
        <v>44568</v>
      </c>
      <c r="E159" s="22">
        <v>92</v>
      </c>
      <c r="F159" s="22">
        <v>1.1358999999999999</v>
      </c>
      <c r="G159" s="27">
        <f t="shared" si="7"/>
        <v>0.97581671616461607</v>
      </c>
      <c r="H159" s="28">
        <f t="shared" si="8"/>
        <v>1.1084302078913872</v>
      </c>
    </row>
    <row r="160" spans="1:8" x14ac:dyDescent="0.45">
      <c r="A160" s="22">
        <v>1400</v>
      </c>
      <c r="B160" s="22" t="s">
        <v>17</v>
      </c>
      <c r="C160" s="71">
        <f t="shared" si="6"/>
        <v>44567</v>
      </c>
      <c r="D160" s="7">
        <v>44567</v>
      </c>
      <c r="E160" s="22">
        <v>92</v>
      </c>
      <c r="F160" s="22">
        <v>1.1291</v>
      </c>
      <c r="G160" s="27">
        <f t="shared" si="7"/>
        <v>0.97581671616461607</v>
      </c>
      <c r="H160" s="28">
        <f t="shared" si="8"/>
        <v>1.1017946542214681</v>
      </c>
    </row>
    <row r="161" spans="1:8" x14ac:dyDescent="0.45">
      <c r="A161" s="22">
        <v>1400</v>
      </c>
      <c r="B161" s="22" t="s">
        <v>17</v>
      </c>
      <c r="C161" s="71">
        <f t="shared" si="6"/>
        <v>44566</v>
      </c>
      <c r="D161" s="7">
        <v>44566</v>
      </c>
      <c r="E161" s="22">
        <v>72.900000000000006</v>
      </c>
      <c r="F161" s="22">
        <v>1.1313</v>
      </c>
      <c r="G161" s="27">
        <f t="shared" si="7"/>
        <v>0.7732286805260925</v>
      </c>
      <c r="H161" s="28">
        <f t="shared" si="8"/>
        <v>0.87475360627916843</v>
      </c>
    </row>
    <row r="162" spans="1:8" x14ac:dyDescent="0.45">
      <c r="A162" s="22">
        <v>1400</v>
      </c>
      <c r="B162" s="22" t="s">
        <v>17</v>
      </c>
      <c r="C162" s="71">
        <f t="shared" si="6"/>
        <v>44565</v>
      </c>
      <c r="D162" s="7">
        <v>44565</v>
      </c>
      <c r="E162" s="22">
        <v>72.900000000000006</v>
      </c>
      <c r="F162" s="22">
        <v>1.1285000000000001</v>
      </c>
      <c r="G162" s="27">
        <f t="shared" si="7"/>
        <v>0.7732286805260925</v>
      </c>
      <c r="H162" s="28">
        <f t="shared" si="8"/>
        <v>0.87258856597369538</v>
      </c>
    </row>
    <row r="163" spans="1:8" x14ac:dyDescent="0.45">
      <c r="A163" s="22">
        <v>1400</v>
      </c>
      <c r="B163" s="22" t="s">
        <v>17</v>
      </c>
      <c r="C163" s="71">
        <f t="shared" si="6"/>
        <v>44564</v>
      </c>
      <c r="D163" s="7">
        <v>44564</v>
      </c>
      <c r="E163" s="22">
        <v>72.900000000000006</v>
      </c>
      <c r="F163" s="22">
        <v>1.1294</v>
      </c>
      <c r="G163" s="27">
        <f t="shared" si="7"/>
        <v>0.7732286805260925</v>
      </c>
      <c r="H163" s="28">
        <f t="shared" si="8"/>
        <v>0.87328447178616886</v>
      </c>
    </row>
    <row r="164" spans="1:8" x14ac:dyDescent="0.45">
      <c r="A164" s="22">
        <v>1400</v>
      </c>
      <c r="B164" s="22" t="s">
        <v>17</v>
      </c>
      <c r="C164" s="71">
        <f t="shared" si="6"/>
        <v>44563</v>
      </c>
      <c r="D164" s="7">
        <v>44563</v>
      </c>
      <c r="E164" s="22">
        <v>89.5</v>
      </c>
      <c r="F164" s="22">
        <v>1.1368</v>
      </c>
      <c r="G164" s="27">
        <f t="shared" si="7"/>
        <v>0.94929995757318619</v>
      </c>
      <c r="H164" s="28">
        <f t="shared" si="8"/>
        <v>1.0791641917691981</v>
      </c>
    </row>
    <row r="165" spans="1:8" x14ac:dyDescent="0.45">
      <c r="A165" s="22">
        <v>1400</v>
      </c>
      <c r="B165" s="22" t="s">
        <v>17</v>
      </c>
      <c r="C165" s="71">
        <f t="shared" si="6"/>
        <v>44562</v>
      </c>
      <c r="D165" s="7">
        <v>44562</v>
      </c>
      <c r="E165" s="22">
        <v>89.5</v>
      </c>
      <c r="F165" s="22">
        <v>1.1368</v>
      </c>
      <c r="G165" s="27">
        <f t="shared" si="7"/>
        <v>0.94929995757318619</v>
      </c>
      <c r="H165" s="28">
        <f t="shared" si="8"/>
        <v>1.0791641917691981</v>
      </c>
    </row>
    <row r="166" spans="1:8" x14ac:dyDescent="0.45">
      <c r="A166" s="22">
        <v>1400</v>
      </c>
      <c r="B166" s="22" t="s">
        <v>17</v>
      </c>
      <c r="C166" s="71">
        <f t="shared" si="6"/>
        <v>44561</v>
      </c>
      <c r="D166" s="7">
        <v>44561</v>
      </c>
      <c r="E166" s="22">
        <v>89.5</v>
      </c>
      <c r="F166" s="22">
        <v>1.1368</v>
      </c>
      <c r="G166" s="27">
        <f t="shared" si="7"/>
        <v>0.94929995757318619</v>
      </c>
      <c r="H166" s="28">
        <f t="shared" si="8"/>
        <v>1.0791641917691981</v>
      </c>
    </row>
    <row r="167" spans="1:8" x14ac:dyDescent="0.45">
      <c r="A167" s="22">
        <v>1400</v>
      </c>
      <c r="B167" s="22" t="s">
        <v>17</v>
      </c>
      <c r="C167" s="71">
        <f t="shared" si="6"/>
        <v>44560</v>
      </c>
      <c r="D167" s="7">
        <v>44560</v>
      </c>
      <c r="E167" s="22">
        <v>89.5</v>
      </c>
      <c r="F167" s="22">
        <v>1.1323000000000001</v>
      </c>
      <c r="G167" s="27">
        <f t="shared" si="7"/>
        <v>0.94929995757318619</v>
      </c>
      <c r="H167" s="28">
        <f t="shared" si="8"/>
        <v>1.0748923419601188</v>
      </c>
    </row>
    <row r="168" spans="1:8" x14ac:dyDescent="0.45">
      <c r="A168" s="22">
        <v>1400</v>
      </c>
      <c r="B168" s="22" t="s">
        <v>17</v>
      </c>
      <c r="C168" s="71">
        <f t="shared" si="6"/>
        <v>44559</v>
      </c>
      <c r="D168" s="7">
        <v>44559</v>
      </c>
      <c r="E168" s="22">
        <v>105</v>
      </c>
      <c r="F168" s="22">
        <v>1.1348</v>
      </c>
      <c r="G168" s="27">
        <f t="shared" si="7"/>
        <v>1.1137038608400509</v>
      </c>
      <c r="H168" s="28">
        <f t="shared" si="8"/>
        <v>1.2638311412812897</v>
      </c>
    </row>
    <row r="169" spans="1:8" x14ac:dyDescent="0.45">
      <c r="A169" s="22">
        <v>1400</v>
      </c>
      <c r="B169" s="22" t="s">
        <v>17</v>
      </c>
      <c r="C169" s="71">
        <f t="shared" si="6"/>
        <v>44558</v>
      </c>
      <c r="D169" s="7">
        <v>44558</v>
      </c>
      <c r="E169" s="22">
        <v>105</v>
      </c>
      <c r="F169" s="22">
        <v>1.1309</v>
      </c>
      <c r="G169" s="27">
        <f t="shared" si="7"/>
        <v>1.1137038608400509</v>
      </c>
      <c r="H169" s="28">
        <f t="shared" si="8"/>
        <v>1.2594876962240136</v>
      </c>
    </row>
    <row r="170" spans="1:8" x14ac:dyDescent="0.45">
      <c r="A170" s="22">
        <v>1400</v>
      </c>
      <c r="B170" s="22" t="s">
        <v>17</v>
      </c>
      <c r="C170" s="71">
        <f t="shared" si="6"/>
        <v>44557</v>
      </c>
      <c r="D170" s="7">
        <v>44557</v>
      </c>
      <c r="E170" s="22">
        <v>105</v>
      </c>
      <c r="F170" s="22">
        <v>1.1325000000000001</v>
      </c>
      <c r="G170" s="27">
        <f t="shared" si="7"/>
        <v>1.1137038608400509</v>
      </c>
      <c r="H170" s="28">
        <f t="shared" si="8"/>
        <v>1.2612696224013578</v>
      </c>
    </row>
    <row r="171" spans="1:8" x14ac:dyDescent="0.45">
      <c r="A171" s="22">
        <v>1400</v>
      </c>
      <c r="B171" s="22" t="s">
        <v>17</v>
      </c>
      <c r="C171" s="71">
        <f t="shared" si="6"/>
        <v>44556</v>
      </c>
      <c r="D171" s="7">
        <v>44556</v>
      </c>
      <c r="E171" s="22">
        <v>176</v>
      </c>
      <c r="F171" s="22">
        <v>1.1316999999999999</v>
      </c>
      <c r="G171" s="27">
        <f t="shared" si="7"/>
        <v>1.8667798048366568</v>
      </c>
      <c r="H171" s="28">
        <f t="shared" si="8"/>
        <v>2.1126347051336443</v>
      </c>
    </row>
    <row r="172" spans="1:8" x14ac:dyDescent="0.45">
      <c r="A172" s="22">
        <v>1400</v>
      </c>
      <c r="B172" s="22" t="s">
        <v>17</v>
      </c>
      <c r="C172" s="71">
        <f t="shared" si="6"/>
        <v>44555</v>
      </c>
      <c r="D172" s="7">
        <v>44555</v>
      </c>
      <c r="E172" s="22">
        <v>176</v>
      </c>
      <c r="F172" s="22">
        <v>1.1316999999999999</v>
      </c>
      <c r="G172" s="27">
        <f t="shared" si="7"/>
        <v>1.8667798048366568</v>
      </c>
      <c r="H172" s="28">
        <f t="shared" si="8"/>
        <v>2.1126347051336443</v>
      </c>
    </row>
    <row r="173" spans="1:8" x14ac:dyDescent="0.45">
      <c r="A173" s="22">
        <v>1400</v>
      </c>
      <c r="B173" s="22" t="s">
        <v>17</v>
      </c>
      <c r="C173" s="71">
        <f t="shared" si="6"/>
        <v>44554</v>
      </c>
      <c r="D173" s="7">
        <v>44554</v>
      </c>
      <c r="E173" s="22">
        <v>176</v>
      </c>
      <c r="F173" s="22">
        <v>1.1316999999999999</v>
      </c>
      <c r="G173" s="27">
        <f t="shared" si="7"/>
        <v>1.8667798048366568</v>
      </c>
      <c r="H173" s="28">
        <f t="shared" si="8"/>
        <v>2.1126347051336443</v>
      </c>
    </row>
    <row r="174" spans="1:8" x14ac:dyDescent="0.45">
      <c r="A174" s="22">
        <v>1400</v>
      </c>
      <c r="B174" s="22" t="s">
        <v>17</v>
      </c>
      <c r="C174" s="71">
        <f t="shared" si="6"/>
        <v>44553</v>
      </c>
      <c r="D174" s="7">
        <v>44553</v>
      </c>
      <c r="E174" s="22">
        <v>176</v>
      </c>
      <c r="F174" s="22">
        <v>1.1328</v>
      </c>
      <c r="G174" s="27">
        <f t="shared" si="7"/>
        <v>1.8667798048366568</v>
      </c>
      <c r="H174" s="28">
        <f t="shared" si="8"/>
        <v>2.1146881629189651</v>
      </c>
    </row>
    <row r="175" spans="1:8" x14ac:dyDescent="0.45">
      <c r="A175" s="22">
        <v>1400</v>
      </c>
      <c r="B175" s="22" t="s">
        <v>17</v>
      </c>
      <c r="C175" s="71">
        <f t="shared" si="6"/>
        <v>44552</v>
      </c>
      <c r="D175" s="7">
        <v>44552</v>
      </c>
      <c r="E175" s="22">
        <v>136.745</v>
      </c>
      <c r="F175" s="22">
        <v>1.1324000000000001</v>
      </c>
      <c r="G175" s="27">
        <f t="shared" si="7"/>
        <v>1.4504136614340264</v>
      </c>
      <c r="H175" s="28">
        <f t="shared" si="8"/>
        <v>1.6424484302078917</v>
      </c>
    </row>
    <row r="176" spans="1:8" x14ac:dyDescent="0.45">
      <c r="A176" s="22">
        <v>1400</v>
      </c>
      <c r="B176" s="12" t="s">
        <v>18</v>
      </c>
      <c r="C176" s="71">
        <f t="shared" si="6"/>
        <v>44551</v>
      </c>
      <c r="D176" s="7">
        <v>44551</v>
      </c>
      <c r="E176" s="22">
        <v>136.745</v>
      </c>
      <c r="F176" s="22">
        <v>1.1283000000000001</v>
      </c>
      <c r="G176" s="27">
        <f t="shared" si="7"/>
        <v>1.4504136614340264</v>
      </c>
      <c r="H176" s="28">
        <f t="shared" si="8"/>
        <v>1.6365017341960122</v>
      </c>
    </row>
    <row r="177" spans="1:8" x14ac:dyDescent="0.45">
      <c r="A177" s="22">
        <v>1400</v>
      </c>
      <c r="B177" s="12" t="s">
        <v>18</v>
      </c>
      <c r="C177" s="71">
        <f t="shared" si="6"/>
        <v>44550</v>
      </c>
      <c r="D177" s="7">
        <v>44550</v>
      </c>
      <c r="E177" s="22">
        <v>136.745</v>
      </c>
      <c r="F177" s="22">
        <v>1.1274999999999999</v>
      </c>
      <c r="G177" s="27">
        <f t="shared" si="7"/>
        <v>1.4504136614340264</v>
      </c>
      <c r="H177" s="28">
        <f t="shared" si="8"/>
        <v>1.6353414032668647</v>
      </c>
    </row>
    <row r="178" spans="1:8" x14ac:dyDescent="0.45">
      <c r="A178" s="22">
        <v>1400</v>
      </c>
      <c r="B178" s="12" t="s">
        <v>18</v>
      </c>
      <c r="C178" s="71">
        <f t="shared" si="6"/>
        <v>44549</v>
      </c>
      <c r="D178" s="7">
        <v>44549</v>
      </c>
      <c r="E178" s="22">
        <v>131.76300000000001</v>
      </c>
      <c r="F178" s="22">
        <v>1.1238999999999999</v>
      </c>
      <c r="G178" s="27">
        <f t="shared" si="7"/>
        <v>1.3975710649130251</v>
      </c>
      <c r="H178" s="28">
        <f t="shared" si="8"/>
        <v>1.5707301198557488</v>
      </c>
    </row>
    <row r="179" spans="1:8" x14ac:dyDescent="0.45">
      <c r="A179" s="22">
        <v>1400</v>
      </c>
      <c r="B179" s="12" t="s">
        <v>18</v>
      </c>
      <c r="C179" s="71">
        <f t="shared" si="6"/>
        <v>44548</v>
      </c>
      <c r="D179" s="7">
        <v>44548</v>
      </c>
      <c r="E179" s="22">
        <v>131.76300000000001</v>
      </c>
      <c r="F179" s="22">
        <v>1.1238999999999999</v>
      </c>
      <c r="G179" s="27">
        <f t="shared" si="7"/>
        <v>1.3975710649130251</v>
      </c>
      <c r="H179" s="28">
        <f t="shared" si="8"/>
        <v>1.5707301198557488</v>
      </c>
    </row>
    <row r="180" spans="1:8" x14ac:dyDescent="0.45">
      <c r="A180" s="22">
        <v>1400</v>
      </c>
      <c r="B180" s="12" t="s">
        <v>18</v>
      </c>
      <c r="C180" s="71">
        <f t="shared" si="6"/>
        <v>44547</v>
      </c>
      <c r="D180" s="7">
        <v>44547</v>
      </c>
      <c r="E180" s="22">
        <v>131.76300000000001</v>
      </c>
      <c r="F180" s="22">
        <v>1.1238999999999999</v>
      </c>
      <c r="G180" s="27">
        <f t="shared" si="7"/>
        <v>1.3975710649130251</v>
      </c>
      <c r="H180" s="28">
        <f t="shared" si="8"/>
        <v>1.5707301198557488</v>
      </c>
    </row>
    <row r="181" spans="1:8" x14ac:dyDescent="0.45">
      <c r="A181" s="22">
        <v>1400</v>
      </c>
      <c r="B181" s="12" t="s">
        <v>18</v>
      </c>
      <c r="C181" s="71">
        <f t="shared" si="6"/>
        <v>44546</v>
      </c>
      <c r="D181" s="7">
        <v>44546</v>
      </c>
      <c r="E181" s="22">
        <v>131.76300000000001</v>
      </c>
      <c r="F181" s="22">
        <v>1.1328</v>
      </c>
      <c r="G181" s="27">
        <f t="shared" si="7"/>
        <v>1.3975710649130251</v>
      </c>
      <c r="H181" s="28">
        <f t="shared" si="8"/>
        <v>1.5831685023334749</v>
      </c>
    </row>
    <row r="182" spans="1:8" x14ac:dyDescent="0.45">
      <c r="A182" s="22">
        <v>1400</v>
      </c>
      <c r="B182" s="12" t="s">
        <v>18</v>
      </c>
      <c r="C182" s="71">
        <f t="shared" si="6"/>
        <v>44545</v>
      </c>
      <c r="D182" s="7">
        <v>44545</v>
      </c>
      <c r="E182" s="22">
        <v>106</v>
      </c>
      <c r="F182" s="22">
        <v>1.1285000000000001</v>
      </c>
      <c r="G182" s="27">
        <f t="shared" si="7"/>
        <v>1.1243105642766229</v>
      </c>
      <c r="H182" s="28">
        <f t="shared" si="8"/>
        <v>1.2687844717861689</v>
      </c>
    </row>
    <row r="183" spans="1:8" x14ac:dyDescent="0.45">
      <c r="A183" s="22">
        <v>1400</v>
      </c>
      <c r="B183" s="12" t="s">
        <v>18</v>
      </c>
      <c r="C183" s="71">
        <f t="shared" si="6"/>
        <v>44544</v>
      </c>
      <c r="D183" s="7">
        <v>44544</v>
      </c>
      <c r="E183" s="22">
        <v>106</v>
      </c>
      <c r="F183" s="22">
        <v>1.1256999999999999</v>
      </c>
      <c r="G183" s="27">
        <f t="shared" si="7"/>
        <v>1.1243105642766229</v>
      </c>
      <c r="H183" s="28">
        <f t="shared" si="8"/>
        <v>1.2656364022061943</v>
      </c>
    </row>
    <row r="184" spans="1:8" x14ac:dyDescent="0.45">
      <c r="A184" s="22">
        <v>1400</v>
      </c>
      <c r="B184" s="12" t="s">
        <v>18</v>
      </c>
      <c r="C184" s="71">
        <f t="shared" si="6"/>
        <v>44543</v>
      </c>
      <c r="D184" s="7">
        <v>44543</v>
      </c>
      <c r="E184" s="22">
        <v>106</v>
      </c>
      <c r="F184" s="22">
        <v>1.1283000000000001</v>
      </c>
      <c r="G184" s="27">
        <f t="shared" si="7"/>
        <v>1.1243105642766229</v>
      </c>
      <c r="H184" s="28">
        <f t="shared" si="8"/>
        <v>1.2685596096733136</v>
      </c>
    </row>
    <row r="185" spans="1:8" x14ac:dyDescent="0.45">
      <c r="A185" s="22">
        <v>1400</v>
      </c>
      <c r="B185" s="12" t="s">
        <v>18</v>
      </c>
      <c r="C185" s="71">
        <f t="shared" si="6"/>
        <v>44542</v>
      </c>
      <c r="D185" s="7">
        <v>44542</v>
      </c>
      <c r="E185" s="22">
        <v>104</v>
      </c>
      <c r="F185" s="22">
        <v>1.1311</v>
      </c>
      <c r="G185" s="27">
        <f t="shared" si="7"/>
        <v>1.1030971574034789</v>
      </c>
      <c r="H185" s="28">
        <f t="shared" si="8"/>
        <v>1.2477131947390749</v>
      </c>
    </row>
    <row r="186" spans="1:8" x14ac:dyDescent="0.45">
      <c r="A186" s="22">
        <v>1400</v>
      </c>
      <c r="B186" s="12" t="s">
        <v>18</v>
      </c>
      <c r="C186" s="71">
        <f t="shared" si="6"/>
        <v>44541</v>
      </c>
      <c r="D186" s="7">
        <v>44541</v>
      </c>
      <c r="E186" s="22">
        <v>104</v>
      </c>
      <c r="F186" s="22">
        <v>1.1311</v>
      </c>
      <c r="G186" s="27">
        <f t="shared" si="7"/>
        <v>1.1030971574034789</v>
      </c>
      <c r="H186" s="28">
        <f t="shared" si="8"/>
        <v>1.2477131947390749</v>
      </c>
    </row>
    <row r="187" spans="1:8" x14ac:dyDescent="0.45">
      <c r="A187" s="22">
        <v>1400</v>
      </c>
      <c r="B187" s="12" t="s">
        <v>18</v>
      </c>
      <c r="C187" s="71">
        <f t="shared" si="6"/>
        <v>44540</v>
      </c>
      <c r="D187" s="7">
        <v>44540</v>
      </c>
      <c r="E187" s="22">
        <v>104</v>
      </c>
      <c r="F187" s="22">
        <v>1.1311</v>
      </c>
      <c r="G187" s="27">
        <f t="shared" si="7"/>
        <v>1.1030971574034789</v>
      </c>
      <c r="H187" s="28">
        <f t="shared" si="8"/>
        <v>1.2477131947390749</v>
      </c>
    </row>
    <row r="188" spans="1:8" x14ac:dyDescent="0.45">
      <c r="A188" s="22">
        <v>1400</v>
      </c>
      <c r="B188" s="12" t="s">
        <v>18</v>
      </c>
      <c r="C188" s="71">
        <f t="shared" si="6"/>
        <v>44539</v>
      </c>
      <c r="D188" s="7">
        <v>44539</v>
      </c>
      <c r="E188" s="22">
        <v>104</v>
      </c>
      <c r="F188" s="22">
        <v>1.1292</v>
      </c>
      <c r="G188" s="27">
        <f t="shared" si="7"/>
        <v>1.1030971574034789</v>
      </c>
      <c r="H188" s="28">
        <f t="shared" si="8"/>
        <v>1.2456173101400083</v>
      </c>
    </row>
    <row r="189" spans="1:8" x14ac:dyDescent="0.45">
      <c r="A189" s="22">
        <v>1400</v>
      </c>
      <c r="B189" s="12" t="s">
        <v>18</v>
      </c>
      <c r="C189" s="71">
        <f t="shared" si="6"/>
        <v>44538</v>
      </c>
      <c r="D189" s="7">
        <v>44538</v>
      </c>
      <c r="E189" s="22">
        <v>91.25</v>
      </c>
      <c r="F189" s="22">
        <v>1.1342000000000001</v>
      </c>
      <c r="G189" s="27">
        <f t="shared" si="7"/>
        <v>0.96786168858718713</v>
      </c>
      <c r="H189" s="28">
        <f t="shared" si="8"/>
        <v>1.0977487271955877</v>
      </c>
    </row>
    <row r="190" spans="1:8" x14ac:dyDescent="0.45">
      <c r="A190" s="22">
        <v>1400</v>
      </c>
      <c r="B190" s="12" t="s">
        <v>18</v>
      </c>
      <c r="C190" s="71">
        <f t="shared" si="6"/>
        <v>44537</v>
      </c>
      <c r="D190" s="7">
        <v>44537</v>
      </c>
      <c r="E190" s="22">
        <v>91.25</v>
      </c>
      <c r="F190" s="22">
        <v>1.1263000000000001</v>
      </c>
      <c r="G190" s="27">
        <f t="shared" si="7"/>
        <v>0.96786168858718713</v>
      </c>
      <c r="H190" s="28">
        <f t="shared" si="8"/>
        <v>1.0901026198557489</v>
      </c>
    </row>
    <row r="191" spans="1:8" x14ac:dyDescent="0.45">
      <c r="A191" s="22">
        <v>1400</v>
      </c>
      <c r="B191" s="12" t="s">
        <v>18</v>
      </c>
      <c r="C191" s="71">
        <f t="shared" si="6"/>
        <v>44536</v>
      </c>
      <c r="D191" s="7">
        <v>44536</v>
      </c>
      <c r="E191" s="22">
        <v>91.25</v>
      </c>
      <c r="F191" s="22">
        <v>1.1285000000000001</v>
      </c>
      <c r="G191" s="27">
        <f t="shared" si="7"/>
        <v>0.96786168858718713</v>
      </c>
      <c r="H191" s="28">
        <f t="shared" si="8"/>
        <v>1.0922319155706408</v>
      </c>
    </row>
    <row r="192" spans="1:8" x14ac:dyDescent="0.45">
      <c r="A192" s="22">
        <v>1400</v>
      </c>
      <c r="B192" s="12" t="s">
        <v>18</v>
      </c>
      <c r="C192" s="71">
        <f t="shared" si="6"/>
        <v>44535</v>
      </c>
      <c r="D192" s="7">
        <v>44535</v>
      </c>
      <c r="E192" s="22">
        <v>97.25</v>
      </c>
      <c r="F192" s="22">
        <v>1.1313</v>
      </c>
      <c r="G192" s="27">
        <f t="shared" si="7"/>
        <v>1.0315019092066187</v>
      </c>
      <c r="H192" s="28">
        <f t="shared" si="8"/>
        <v>1.1669381098854477</v>
      </c>
    </row>
    <row r="193" spans="1:8" x14ac:dyDescent="0.45">
      <c r="A193" s="22">
        <v>1400</v>
      </c>
      <c r="B193" s="12" t="s">
        <v>18</v>
      </c>
      <c r="C193" s="71">
        <f t="shared" si="6"/>
        <v>44534</v>
      </c>
      <c r="D193" s="7">
        <v>44534</v>
      </c>
      <c r="E193" s="22">
        <v>97.25</v>
      </c>
      <c r="F193" s="22">
        <v>1.1313</v>
      </c>
      <c r="G193" s="27">
        <f t="shared" si="7"/>
        <v>1.0315019092066187</v>
      </c>
      <c r="H193" s="28">
        <f t="shared" si="8"/>
        <v>1.1669381098854477</v>
      </c>
    </row>
    <row r="194" spans="1:8" x14ac:dyDescent="0.45">
      <c r="A194" s="22">
        <v>1400</v>
      </c>
      <c r="B194" s="12" t="s">
        <v>18</v>
      </c>
      <c r="C194" s="71">
        <f t="shared" si="6"/>
        <v>44533</v>
      </c>
      <c r="D194" s="7">
        <v>44533</v>
      </c>
      <c r="E194" s="22">
        <v>97.25</v>
      </c>
      <c r="F194" s="22">
        <v>1.1313</v>
      </c>
      <c r="G194" s="27">
        <f t="shared" si="7"/>
        <v>1.0315019092066187</v>
      </c>
      <c r="H194" s="28">
        <f t="shared" si="8"/>
        <v>1.1669381098854477</v>
      </c>
    </row>
    <row r="195" spans="1:8" x14ac:dyDescent="0.45">
      <c r="A195" s="22">
        <v>1400</v>
      </c>
      <c r="B195" s="12" t="s">
        <v>18</v>
      </c>
      <c r="C195" s="71">
        <f t="shared" si="6"/>
        <v>44532</v>
      </c>
      <c r="D195" s="7">
        <v>44532</v>
      </c>
      <c r="E195" s="22">
        <v>97.25</v>
      </c>
      <c r="F195" s="22">
        <v>1.1298999999999999</v>
      </c>
      <c r="G195" s="27">
        <f t="shared" si="7"/>
        <v>1.0315019092066187</v>
      </c>
      <c r="H195" s="28">
        <f t="shared" si="8"/>
        <v>1.1654940072125584</v>
      </c>
    </row>
    <row r="196" spans="1:8" x14ac:dyDescent="0.45">
      <c r="A196" s="22">
        <v>1400</v>
      </c>
      <c r="B196" s="12" t="s">
        <v>18</v>
      </c>
      <c r="C196" s="71">
        <f t="shared" si="6"/>
        <v>44531</v>
      </c>
      <c r="D196" s="7">
        <v>44531</v>
      </c>
      <c r="E196" s="22">
        <v>88.543999999999997</v>
      </c>
      <c r="F196" s="22">
        <v>1.1318999999999999</v>
      </c>
      <c r="G196" s="27">
        <f t="shared" si="7"/>
        <v>0.93915994908782341</v>
      </c>
      <c r="H196" s="28">
        <f t="shared" si="8"/>
        <v>1.0630351463725072</v>
      </c>
    </row>
    <row r="197" spans="1:8" x14ac:dyDescent="0.45">
      <c r="A197" s="22">
        <v>1400</v>
      </c>
      <c r="B197" s="12" t="s">
        <v>18</v>
      </c>
      <c r="C197" s="71">
        <f t="shared" ref="C197:C260" si="9">D197</f>
        <v>44530</v>
      </c>
      <c r="D197" s="7">
        <v>44530</v>
      </c>
      <c r="E197" s="22">
        <v>88.543999999999997</v>
      </c>
      <c r="F197" s="22">
        <v>1.1335999999999999</v>
      </c>
      <c r="G197" s="27">
        <f t="shared" ref="G197:G260" si="10">E197/94.28</f>
        <v>0.93915994908782341</v>
      </c>
      <c r="H197" s="28">
        <f t="shared" ref="H197:H260" si="11">G197*F197</f>
        <v>1.0646317182859566</v>
      </c>
    </row>
    <row r="198" spans="1:8" x14ac:dyDescent="0.45">
      <c r="A198" s="22">
        <v>1400</v>
      </c>
      <c r="B198" s="12" t="s">
        <v>18</v>
      </c>
      <c r="C198" s="71">
        <f t="shared" si="9"/>
        <v>44529</v>
      </c>
      <c r="D198" s="7">
        <v>44529</v>
      </c>
      <c r="E198" s="22">
        <v>88.543999999999997</v>
      </c>
      <c r="F198" s="22">
        <v>1.1291</v>
      </c>
      <c r="G198" s="27">
        <f t="shared" si="10"/>
        <v>0.93915994908782341</v>
      </c>
      <c r="H198" s="28">
        <f t="shared" si="11"/>
        <v>1.0604054985150615</v>
      </c>
    </row>
    <row r="199" spans="1:8" x14ac:dyDescent="0.45">
      <c r="A199" s="22">
        <v>1400</v>
      </c>
      <c r="B199" s="12" t="s">
        <v>18</v>
      </c>
      <c r="C199" s="71">
        <f t="shared" si="9"/>
        <v>44528</v>
      </c>
      <c r="D199" s="7">
        <v>44528</v>
      </c>
      <c r="E199" s="22">
        <v>90.971999999999994</v>
      </c>
      <c r="F199" s="22">
        <v>1.1316999999999999</v>
      </c>
      <c r="G199" s="27">
        <f t="shared" si="10"/>
        <v>0.96491302503182008</v>
      </c>
      <c r="H199" s="28">
        <f t="shared" si="11"/>
        <v>1.0919920704285107</v>
      </c>
    </row>
    <row r="200" spans="1:8" x14ac:dyDescent="0.45">
      <c r="A200" s="22">
        <v>1400</v>
      </c>
      <c r="B200" s="12" t="s">
        <v>18</v>
      </c>
      <c r="C200" s="71">
        <f t="shared" si="9"/>
        <v>44527</v>
      </c>
      <c r="D200" s="7">
        <v>44527</v>
      </c>
      <c r="E200" s="22">
        <v>90.971999999999994</v>
      </c>
      <c r="F200" s="22">
        <v>1.1316999999999999</v>
      </c>
      <c r="G200" s="27">
        <f t="shared" si="10"/>
        <v>0.96491302503182008</v>
      </c>
      <c r="H200" s="28">
        <f t="shared" si="11"/>
        <v>1.0919920704285107</v>
      </c>
    </row>
    <row r="201" spans="1:8" x14ac:dyDescent="0.45">
      <c r="A201" s="22">
        <v>1400</v>
      </c>
      <c r="B201" s="12" t="s">
        <v>18</v>
      </c>
      <c r="C201" s="71">
        <f t="shared" si="9"/>
        <v>44526</v>
      </c>
      <c r="D201" s="7">
        <v>44526</v>
      </c>
      <c r="E201" s="22">
        <v>90.971999999999994</v>
      </c>
      <c r="F201" s="22">
        <v>1.1316999999999999</v>
      </c>
      <c r="G201" s="27">
        <f t="shared" si="10"/>
        <v>0.96491302503182008</v>
      </c>
      <c r="H201" s="28">
        <f t="shared" si="11"/>
        <v>1.0919920704285107</v>
      </c>
    </row>
    <row r="202" spans="1:8" x14ac:dyDescent="0.45">
      <c r="A202" s="22">
        <v>1400</v>
      </c>
      <c r="B202" s="12" t="s">
        <v>18</v>
      </c>
      <c r="C202" s="71">
        <f t="shared" si="9"/>
        <v>44525</v>
      </c>
      <c r="D202" s="7">
        <v>44525</v>
      </c>
      <c r="E202" s="22">
        <v>90.971999999999994</v>
      </c>
      <c r="F202" s="22">
        <v>1.1206</v>
      </c>
      <c r="G202" s="27">
        <f t="shared" si="10"/>
        <v>0.96491302503182008</v>
      </c>
      <c r="H202" s="28">
        <f t="shared" si="11"/>
        <v>1.0812815358506576</v>
      </c>
    </row>
    <row r="203" spans="1:8" x14ac:dyDescent="0.45">
      <c r="A203" s="22">
        <v>1400</v>
      </c>
      <c r="B203" s="12" t="s">
        <v>18</v>
      </c>
      <c r="C203" s="71">
        <f t="shared" si="9"/>
        <v>44524</v>
      </c>
      <c r="D203" s="7">
        <v>44524</v>
      </c>
      <c r="E203" s="22">
        <v>90.971999999999994</v>
      </c>
      <c r="F203" s="22">
        <v>1.1196999999999999</v>
      </c>
      <c r="G203" s="27">
        <f t="shared" si="10"/>
        <v>0.96491302503182008</v>
      </c>
      <c r="H203" s="28">
        <f t="shared" si="11"/>
        <v>1.0804131141281288</v>
      </c>
    </row>
    <row r="204" spans="1:8" x14ac:dyDescent="0.45">
      <c r="A204" s="22">
        <v>1400</v>
      </c>
      <c r="B204" s="12" t="s">
        <v>18</v>
      </c>
      <c r="C204" s="71">
        <f t="shared" si="9"/>
        <v>44523</v>
      </c>
      <c r="D204" s="7">
        <v>44523</v>
      </c>
      <c r="E204" s="22">
        <v>87.09</v>
      </c>
      <c r="F204" s="22">
        <v>1.1246</v>
      </c>
      <c r="G204" s="27">
        <f t="shared" si="10"/>
        <v>0.92373780229104796</v>
      </c>
      <c r="H204" s="28">
        <f t="shared" si="11"/>
        <v>1.0388355324565126</v>
      </c>
    </row>
    <row r="205" spans="1:8" x14ac:dyDescent="0.45">
      <c r="A205" s="22">
        <v>1400</v>
      </c>
      <c r="B205" s="12" t="s">
        <v>18</v>
      </c>
      <c r="C205" s="71">
        <f t="shared" si="9"/>
        <v>44522</v>
      </c>
      <c r="D205" s="7">
        <v>44522</v>
      </c>
      <c r="E205" s="22">
        <v>87.09</v>
      </c>
      <c r="F205" s="22">
        <v>1.1234</v>
      </c>
      <c r="G205" s="27">
        <f t="shared" si="10"/>
        <v>0.92373780229104796</v>
      </c>
      <c r="H205" s="28">
        <f t="shared" si="11"/>
        <v>1.0377270470937632</v>
      </c>
    </row>
    <row r="206" spans="1:8" x14ac:dyDescent="0.45">
      <c r="A206" s="22">
        <v>1400</v>
      </c>
      <c r="B206" s="22" t="s">
        <v>19</v>
      </c>
      <c r="C206" s="71">
        <f t="shared" si="9"/>
        <v>44521</v>
      </c>
      <c r="D206" s="7">
        <v>44521</v>
      </c>
      <c r="E206" s="22">
        <v>87.09</v>
      </c>
      <c r="F206" s="22">
        <v>1.1289</v>
      </c>
      <c r="G206" s="27">
        <f t="shared" si="10"/>
        <v>0.92373780229104796</v>
      </c>
      <c r="H206" s="28">
        <f t="shared" si="11"/>
        <v>1.0428076050063642</v>
      </c>
    </row>
    <row r="207" spans="1:8" x14ac:dyDescent="0.45">
      <c r="A207" s="22">
        <v>1400</v>
      </c>
      <c r="B207" s="22" t="s">
        <v>19</v>
      </c>
      <c r="C207" s="71">
        <f t="shared" si="9"/>
        <v>44520</v>
      </c>
      <c r="D207" s="7">
        <v>44520</v>
      </c>
      <c r="E207" s="22">
        <v>87.09</v>
      </c>
      <c r="F207" s="22">
        <v>1.1289</v>
      </c>
      <c r="G207" s="27">
        <f t="shared" si="10"/>
        <v>0.92373780229104796</v>
      </c>
      <c r="H207" s="28">
        <f t="shared" si="11"/>
        <v>1.0428076050063642</v>
      </c>
    </row>
    <row r="208" spans="1:8" x14ac:dyDescent="0.45">
      <c r="A208" s="22">
        <v>1400</v>
      </c>
      <c r="B208" s="22" t="s">
        <v>19</v>
      </c>
      <c r="C208" s="71">
        <f t="shared" si="9"/>
        <v>44519</v>
      </c>
      <c r="D208" s="7">
        <v>44519</v>
      </c>
      <c r="E208" s="22">
        <v>93.914000000000001</v>
      </c>
      <c r="F208" s="22">
        <v>1.1289</v>
      </c>
      <c r="G208" s="27">
        <f t="shared" si="10"/>
        <v>0.99611794654221464</v>
      </c>
      <c r="H208" s="28">
        <f t="shared" si="11"/>
        <v>1.1245175498515061</v>
      </c>
    </row>
    <row r="209" spans="1:8" x14ac:dyDescent="0.45">
      <c r="A209" s="22">
        <v>1400</v>
      </c>
      <c r="B209" s="22" t="s">
        <v>19</v>
      </c>
      <c r="C209" s="71">
        <f t="shared" si="9"/>
        <v>44518</v>
      </c>
      <c r="D209" s="7">
        <v>44518</v>
      </c>
      <c r="E209" s="22">
        <v>93.914000000000001</v>
      </c>
      <c r="F209" s="22">
        <v>1.1369</v>
      </c>
      <c r="G209" s="27">
        <f t="shared" si="10"/>
        <v>0.99611794654221464</v>
      </c>
      <c r="H209" s="28">
        <f t="shared" si="11"/>
        <v>1.1324864934238439</v>
      </c>
    </row>
    <row r="210" spans="1:8" x14ac:dyDescent="0.45">
      <c r="A210" s="22">
        <v>1400</v>
      </c>
      <c r="B210" s="22" t="s">
        <v>19</v>
      </c>
      <c r="C210" s="71">
        <f t="shared" si="9"/>
        <v>44517</v>
      </c>
      <c r="D210" s="7">
        <v>44517</v>
      </c>
      <c r="E210" s="22">
        <v>73.325000000000003</v>
      </c>
      <c r="F210" s="22">
        <v>1.1318999999999999</v>
      </c>
      <c r="G210" s="27">
        <f t="shared" si="10"/>
        <v>0.77773652948663552</v>
      </c>
      <c r="H210" s="28">
        <f t="shared" si="11"/>
        <v>0.88031997772592263</v>
      </c>
    </row>
    <row r="211" spans="1:8" x14ac:dyDescent="0.45">
      <c r="A211" s="22">
        <v>1400</v>
      </c>
      <c r="B211" s="22" t="s">
        <v>19</v>
      </c>
      <c r="C211" s="71">
        <f t="shared" si="9"/>
        <v>44516</v>
      </c>
      <c r="D211" s="7">
        <v>44516</v>
      </c>
      <c r="E211" s="22">
        <v>73.325000000000003</v>
      </c>
      <c r="F211" s="22">
        <v>1.1318999999999999</v>
      </c>
      <c r="G211" s="27">
        <f t="shared" si="10"/>
        <v>0.77773652948663552</v>
      </c>
      <c r="H211" s="28">
        <f t="shared" si="11"/>
        <v>0.88031997772592263</v>
      </c>
    </row>
    <row r="212" spans="1:8" x14ac:dyDescent="0.45">
      <c r="A212" s="22">
        <v>1400</v>
      </c>
      <c r="B212" s="22" t="s">
        <v>19</v>
      </c>
      <c r="C212" s="71">
        <f t="shared" si="9"/>
        <v>44515</v>
      </c>
      <c r="D212" s="7">
        <v>44515</v>
      </c>
      <c r="E212" s="22">
        <v>73.325000000000003</v>
      </c>
      <c r="F212" s="22">
        <v>1.1367</v>
      </c>
      <c r="G212" s="27">
        <f t="shared" si="10"/>
        <v>0.77773652948663552</v>
      </c>
      <c r="H212" s="28">
        <f t="shared" si="11"/>
        <v>0.8840531130674586</v>
      </c>
    </row>
    <row r="213" spans="1:8" x14ac:dyDescent="0.45">
      <c r="A213" s="22">
        <v>1400</v>
      </c>
      <c r="B213" s="22" t="s">
        <v>19</v>
      </c>
      <c r="C213" s="71">
        <f t="shared" si="9"/>
        <v>44514</v>
      </c>
      <c r="D213" s="7">
        <v>44514</v>
      </c>
      <c r="E213" s="22">
        <v>72.144000000000005</v>
      </c>
      <c r="F213" s="22">
        <v>1.145</v>
      </c>
      <c r="G213" s="27">
        <f t="shared" si="10"/>
        <v>0.76521001272804412</v>
      </c>
      <c r="H213" s="28">
        <f t="shared" si="11"/>
        <v>0.87616546457361055</v>
      </c>
    </row>
    <row r="214" spans="1:8" x14ac:dyDescent="0.45">
      <c r="A214" s="22">
        <v>1400</v>
      </c>
      <c r="B214" s="22" t="s">
        <v>19</v>
      </c>
      <c r="C214" s="71">
        <f t="shared" si="9"/>
        <v>44513</v>
      </c>
      <c r="D214" s="7">
        <v>44513</v>
      </c>
      <c r="E214" s="22">
        <v>72.144000000000005</v>
      </c>
      <c r="F214" s="22">
        <v>1.145</v>
      </c>
      <c r="G214" s="27">
        <f t="shared" si="10"/>
        <v>0.76521001272804412</v>
      </c>
      <c r="H214" s="28">
        <f t="shared" si="11"/>
        <v>0.87616546457361055</v>
      </c>
    </row>
    <row r="215" spans="1:8" x14ac:dyDescent="0.45">
      <c r="A215" s="22">
        <v>1400</v>
      </c>
      <c r="B215" s="22" t="s">
        <v>19</v>
      </c>
      <c r="C215" s="71">
        <f t="shared" si="9"/>
        <v>44512</v>
      </c>
      <c r="D215" s="7">
        <v>44512</v>
      </c>
      <c r="E215" s="22">
        <v>72.144000000000005</v>
      </c>
      <c r="F215" s="22">
        <v>1.145</v>
      </c>
      <c r="G215" s="27">
        <f t="shared" si="10"/>
        <v>0.76521001272804412</v>
      </c>
      <c r="H215" s="28">
        <f t="shared" si="11"/>
        <v>0.87616546457361055</v>
      </c>
    </row>
    <row r="216" spans="1:8" x14ac:dyDescent="0.45">
      <c r="A216" s="22">
        <v>1400</v>
      </c>
      <c r="B216" s="22" t="s">
        <v>19</v>
      </c>
      <c r="C216" s="71">
        <f t="shared" si="9"/>
        <v>44511</v>
      </c>
      <c r="D216" s="7">
        <v>44511</v>
      </c>
      <c r="E216" s="22">
        <v>76.87</v>
      </c>
      <c r="F216" s="22">
        <v>1.145</v>
      </c>
      <c r="G216" s="27">
        <f t="shared" si="10"/>
        <v>0.81533729316928305</v>
      </c>
      <c r="H216" s="28">
        <f t="shared" si="11"/>
        <v>0.93356120067882908</v>
      </c>
    </row>
    <row r="217" spans="1:8" x14ac:dyDescent="0.45">
      <c r="A217" s="22">
        <v>1400</v>
      </c>
      <c r="B217" s="22" t="s">
        <v>19</v>
      </c>
      <c r="C217" s="71">
        <f t="shared" si="9"/>
        <v>44510</v>
      </c>
      <c r="D217" s="7">
        <v>44510</v>
      </c>
      <c r="E217" s="22">
        <v>76.87</v>
      </c>
      <c r="F217" s="22">
        <v>1.1477999999999999</v>
      </c>
      <c r="G217" s="27">
        <f t="shared" si="10"/>
        <v>0.81533729316928305</v>
      </c>
      <c r="H217" s="28">
        <f t="shared" si="11"/>
        <v>0.93584414509970304</v>
      </c>
    </row>
    <row r="218" spans="1:8" x14ac:dyDescent="0.45">
      <c r="A218" s="22">
        <v>1400</v>
      </c>
      <c r="B218" s="22" t="s">
        <v>19</v>
      </c>
      <c r="C218" s="71">
        <f t="shared" si="9"/>
        <v>44509</v>
      </c>
      <c r="D218" s="7">
        <v>44509</v>
      </c>
      <c r="E218" s="22">
        <v>76.87</v>
      </c>
      <c r="F218" s="22">
        <v>1.1591</v>
      </c>
      <c r="G218" s="27">
        <f t="shared" si="10"/>
        <v>0.81533729316928305</v>
      </c>
      <c r="H218" s="28">
        <f t="shared" si="11"/>
        <v>0.94505745651251605</v>
      </c>
    </row>
    <row r="219" spans="1:8" x14ac:dyDescent="0.45">
      <c r="A219" s="22">
        <v>1400</v>
      </c>
      <c r="B219" s="22" t="s">
        <v>19</v>
      </c>
      <c r="C219" s="71">
        <f t="shared" si="9"/>
        <v>44508</v>
      </c>
      <c r="D219" s="7">
        <v>44508</v>
      </c>
      <c r="E219" s="22">
        <v>70.435000000000002</v>
      </c>
      <c r="F219" s="22">
        <v>1.1586000000000001</v>
      </c>
      <c r="G219" s="27">
        <f t="shared" si="10"/>
        <v>0.74708315655494273</v>
      </c>
      <c r="H219" s="28">
        <f t="shared" si="11"/>
        <v>0.86557054518455667</v>
      </c>
    </row>
    <row r="220" spans="1:8" x14ac:dyDescent="0.45">
      <c r="A220" s="22">
        <v>1400</v>
      </c>
      <c r="B220" s="22" t="s">
        <v>19</v>
      </c>
      <c r="C220" s="71">
        <f t="shared" si="9"/>
        <v>44507</v>
      </c>
      <c r="D220" s="7">
        <v>44507</v>
      </c>
      <c r="E220" s="22">
        <v>70.435000000000002</v>
      </c>
      <c r="F220" s="22">
        <v>1.1566000000000001</v>
      </c>
      <c r="G220" s="27">
        <f t="shared" si="10"/>
        <v>0.74708315655494273</v>
      </c>
      <c r="H220" s="28">
        <f t="shared" si="11"/>
        <v>0.86407637887144684</v>
      </c>
    </row>
    <row r="221" spans="1:8" x14ac:dyDescent="0.45">
      <c r="A221" s="22">
        <v>1400</v>
      </c>
      <c r="B221" s="22" t="s">
        <v>19</v>
      </c>
      <c r="C221" s="71">
        <f t="shared" si="9"/>
        <v>44506</v>
      </c>
      <c r="D221" s="7">
        <v>44506</v>
      </c>
      <c r="E221" s="22">
        <v>70.435000000000002</v>
      </c>
      <c r="F221" s="22">
        <v>1.1566000000000001</v>
      </c>
      <c r="G221" s="27">
        <f t="shared" si="10"/>
        <v>0.74708315655494273</v>
      </c>
      <c r="H221" s="28">
        <f t="shared" si="11"/>
        <v>0.86407637887144684</v>
      </c>
    </row>
    <row r="222" spans="1:8" x14ac:dyDescent="0.45">
      <c r="A222" s="22">
        <v>1400</v>
      </c>
      <c r="B222" s="22" t="s">
        <v>19</v>
      </c>
      <c r="C222" s="71">
        <f t="shared" si="9"/>
        <v>44505</v>
      </c>
      <c r="D222" s="7">
        <v>44505</v>
      </c>
      <c r="E222" s="22">
        <v>70.435000000000002</v>
      </c>
      <c r="F222" s="22">
        <v>1.1566000000000001</v>
      </c>
      <c r="G222" s="27">
        <f t="shared" si="10"/>
        <v>0.74708315655494273</v>
      </c>
      <c r="H222" s="28">
        <f t="shared" si="11"/>
        <v>0.86407637887144684</v>
      </c>
    </row>
    <row r="223" spans="1:8" x14ac:dyDescent="0.45">
      <c r="A223" s="22">
        <v>1400</v>
      </c>
      <c r="B223" s="22" t="s">
        <v>19</v>
      </c>
      <c r="C223" s="71">
        <f t="shared" si="9"/>
        <v>44504</v>
      </c>
      <c r="D223" s="7">
        <v>44504</v>
      </c>
      <c r="E223" s="22">
        <v>70.435000000000002</v>
      </c>
      <c r="F223" s="22">
        <v>1.1552</v>
      </c>
      <c r="G223" s="27">
        <f t="shared" si="10"/>
        <v>0.74708315655494273</v>
      </c>
      <c r="H223" s="28">
        <f t="shared" si="11"/>
        <v>0.86303046245226989</v>
      </c>
    </row>
    <row r="224" spans="1:8" x14ac:dyDescent="0.45">
      <c r="A224" s="22">
        <v>1400</v>
      </c>
      <c r="B224" s="22" t="s">
        <v>19</v>
      </c>
      <c r="C224" s="71">
        <f t="shared" si="9"/>
        <v>44503</v>
      </c>
      <c r="D224" s="7">
        <v>44503</v>
      </c>
      <c r="E224" s="22">
        <v>62.798000000000002</v>
      </c>
      <c r="F224" s="22">
        <v>1.161</v>
      </c>
      <c r="G224" s="27">
        <f t="shared" si="10"/>
        <v>0.66607976240984301</v>
      </c>
      <c r="H224" s="28">
        <f t="shared" si="11"/>
        <v>0.77331860415782772</v>
      </c>
    </row>
    <row r="225" spans="1:8" x14ac:dyDescent="0.45">
      <c r="A225" s="22">
        <v>1400</v>
      </c>
      <c r="B225" s="22" t="s">
        <v>19</v>
      </c>
      <c r="C225" s="71">
        <f t="shared" si="9"/>
        <v>44502</v>
      </c>
      <c r="D225" s="7">
        <v>44502</v>
      </c>
      <c r="E225" s="22">
        <v>62.798000000000002</v>
      </c>
      <c r="F225" s="22">
        <v>1.1577</v>
      </c>
      <c r="G225" s="27">
        <f t="shared" si="10"/>
        <v>0.66607976240984301</v>
      </c>
      <c r="H225" s="28">
        <f t="shared" si="11"/>
        <v>0.77112054094187521</v>
      </c>
    </row>
    <row r="226" spans="1:8" x14ac:dyDescent="0.45">
      <c r="A226" s="22">
        <v>1400</v>
      </c>
      <c r="B226" s="22" t="s">
        <v>19</v>
      </c>
      <c r="C226" s="71">
        <f t="shared" si="9"/>
        <v>44501</v>
      </c>
      <c r="D226" s="7">
        <v>44501</v>
      </c>
      <c r="E226" s="22">
        <v>62.798000000000002</v>
      </c>
      <c r="F226" s="22">
        <v>1.1606000000000001</v>
      </c>
      <c r="G226" s="27">
        <f t="shared" si="10"/>
        <v>0.66607976240984301</v>
      </c>
      <c r="H226" s="28">
        <f t="shared" si="11"/>
        <v>0.77305217225286382</v>
      </c>
    </row>
    <row r="227" spans="1:8" x14ac:dyDescent="0.45">
      <c r="A227" s="22">
        <v>1400</v>
      </c>
      <c r="B227" s="22" t="s">
        <v>19</v>
      </c>
      <c r="C227" s="71">
        <f t="shared" si="9"/>
        <v>44500</v>
      </c>
      <c r="D227" s="7">
        <v>44500</v>
      </c>
      <c r="E227" s="22">
        <v>62.798000000000002</v>
      </c>
      <c r="F227" s="22">
        <v>1.1560999999999999</v>
      </c>
      <c r="G227" s="27">
        <f t="shared" si="10"/>
        <v>0.66607976240984301</v>
      </c>
      <c r="H227" s="28">
        <f t="shared" si="11"/>
        <v>0.77005481332201942</v>
      </c>
    </row>
    <row r="228" spans="1:8" x14ac:dyDescent="0.45">
      <c r="A228" s="22">
        <v>1400</v>
      </c>
      <c r="B228" s="22" t="s">
        <v>19</v>
      </c>
      <c r="C228" s="71">
        <f t="shared" si="9"/>
        <v>44499</v>
      </c>
      <c r="D228" s="7">
        <v>44499</v>
      </c>
      <c r="E228" s="22">
        <v>62.798000000000002</v>
      </c>
      <c r="F228" s="22">
        <v>1.1560999999999999</v>
      </c>
      <c r="G228" s="27">
        <f t="shared" si="10"/>
        <v>0.66607976240984301</v>
      </c>
      <c r="H228" s="28">
        <f t="shared" si="11"/>
        <v>0.77005481332201942</v>
      </c>
    </row>
    <row r="229" spans="1:8" x14ac:dyDescent="0.45">
      <c r="A229" s="22">
        <v>1400</v>
      </c>
      <c r="B229" s="22" t="s">
        <v>19</v>
      </c>
      <c r="C229" s="71">
        <f t="shared" si="9"/>
        <v>44498</v>
      </c>
      <c r="D229" s="7">
        <v>44498</v>
      </c>
      <c r="E229" s="22">
        <v>86.054000000000002</v>
      </c>
      <c r="F229" s="22">
        <v>1.1560999999999999</v>
      </c>
      <c r="G229" s="27">
        <f t="shared" si="10"/>
        <v>0.91274925753075942</v>
      </c>
      <c r="H229" s="28">
        <f t="shared" si="11"/>
        <v>1.055229416631311</v>
      </c>
    </row>
    <row r="230" spans="1:8" x14ac:dyDescent="0.45">
      <c r="A230" s="22">
        <v>1400</v>
      </c>
      <c r="B230" s="22" t="s">
        <v>19</v>
      </c>
      <c r="C230" s="71">
        <f t="shared" si="9"/>
        <v>44497</v>
      </c>
      <c r="D230" s="7">
        <v>44497</v>
      </c>
      <c r="E230" s="22">
        <v>86.054000000000002</v>
      </c>
      <c r="F230" s="22">
        <v>1.1678999999999999</v>
      </c>
      <c r="G230" s="27">
        <f t="shared" si="10"/>
        <v>0.91274925753075942</v>
      </c>
      <c r="H230" s="28">
        <f t="shared" si="11"/>
        <v>1.0659998578701739</v>
      </c>
    </row>
    <row r="231" spans="1:8" x14ac:dyDescent="0.45">
      <c r="A231" s="22">
        <v>1400</v>
      </c>
      <c r="B231" s="22" t="s">
        <v>19</v>
      </c>
      <c r="C231" s="71">
        <f t="shared" si="9"/>
        <v>44496</v>
      </c>
      <c r="D231" s="7">
        <v>44496</v>
      </c>
      <c r="E231" s="22">
        <v>88.400999999999996</v>
      </c>
      <c r="F231" s="22">
        <v>1.1604000000000001</v>
      </c>
      <c r="G231" s="27">
        <f t="shared" si="10"/>
        <v>0.93764319049639366</v>
      </c>
      <c r="H231" s="28">
        <f t="shared" si="11"/>
        <v>1.0880411582520153</v>
      </c>
    </row>
    <row r="232" spans="1:8" x14ac:dyDescent="0.45">
      <c r="A232" s="22">
        <v>1400</v>
      </c>
      <c r="B232" s="22" t="s">
        <v>19</v>
      </c>
      <c r="C232" s="71">
        <f t="shared" si="9"/>
        <v>44495</v>
      </c>
      <c r="D232" s="7">
        <v>44495</v>
      </c>
      <c r="E232" s="22">
        <v>88.400999999999996</v>
      </c>
      <c r="F232" s="22">
        <v>1.1595</v>
      </c>
      <c r="G232" s="27">
        <f t="shared" si="10"/>
        <v>0.93764319049639366</v>
      </c>
      <c r="H232" s="28">
        <f t="shared" si="11"/>
        <v>1.0871972793805684</v>
      </c>
    </row>
    <row r="233" spans="1:8" x14ac:dyDescent="0.45">
      <c r="A233" s="22">
        <v>1400</v>
      </c>
      <c r="B233" s="22" t="s">
        <v>19</v>
      </c>
      <c r="C233" s="71">
        <f t="shared" si="9"/>
        <v>44494</v>
      </c>
      <c r="D233" s="7">
        <v>44494</v>
      </c>
      <c r="E233" s="22">
        <v>88.400999999999996</v>
      </c>
      <c r="F233" s="22">
        <v>1.1606000000000001</v>
      </c>
      <c r="G233" s="27">
        <f t="shared" si="10"/>
        <v>0.93764319049639366</v>
      </c>
      <c r="H233" s="28">
        <f t="shared" si="11"/>
        <v>1.0882286868901145</v>
      </c>
    </row>
    <row r="234" spans="1:8" x14ac:dyDescent="0.45">
      <c r="A234" s="22">
        <v>1400</v>
      </c>
      <c r="B234" s="22" t="s">
        <v>19</v>
      </c>
      <c r="C234" s="71">
        <f t="shared" si="9"/>
        <v>44493</v>
      </c>
      <c r="D234" s="7">
        <v>44493</v>
      </c>
      <c r="E234" s="22">
        <v>86.09</v>
      </c>
      <c r="F234" s="22">
        <v>1.1647000000000001</v>
      </c>
      <c r="G234" s="27">
        <f t="shared" si="10"/>
        <v>0.91313109885447608</v>
      </c>
      <c r="H234" s="28">
        <f t="shared" si="11"/>
        <v>1.0635237908358084</v>
      </c>
    </row>
    <row r="235" spans="1:8" x14ac:dyDescent="0.45">
      <c r="A235" s="22">
        <v>1400</v>
      </c>
      <c r="B235" s="22" t="s">
        <v>19</v>
      </c>
      <c r="C235" s="71">
        <f t="shared" si="9"/>
        <v>44492</v>
      </c>
      <c r="D235" s="7">
        <v>44492</v>
      </c>
      <c r="E235" s="22">
        <v>92.92</v>
      </c>
      <c r="F235" s="22">
        <v>1.1647000000000001</v>
      </c>
      <c r="G235" s="27">
        <f t="shared" si="10"/>
        <v>0.9855748833262622</v>
      </c>
      <c r="H235" s="28">
        <f t="shared" si="11"/>
        <v>1.1478990666100977</v>
      </c>
    </row>
    <row r="236" spans="1:8" x14ac:dyDescent="0.45">
      <c r="A236" s="22">
        <v>1400</v>
      </c>
      <c r="B236" s="22" t="s">
        <v>20</v>
      </c>
      <c r="C236" s="71">
        <f t="shared" si="9"/>
        <v>44491</v>
      </c>
      <c r="D236" s="7">
        <v>44491</v>
      </c>
      <c r="E236" s="22">
        <v>92.92</v>
      </c>
      <c r="F236" s="22">
        <v>1.1647000000000001</v>
      </c>
      <c r="G236" s="27">
        <f t="shared" si="10"/>
        <v>0.9855748833262622</v>
      </c>
      <c r="H236" s="28">
        <f t="shared" si="11"/>
        <v>1.1478990666100977</v>
      </c>
    </row>
    <row r="237" spans="1:8" x14ac:dyDescent="0.45">
      <c r="A237" s="22">
        <v>1400</v>
      </c>
      <c r="B237" s="22" t="s">
        <v>20</v>
      </c>
      <c r="C237" s="71">
        <f t="shared" si="9"/>
        <v>44490</v>
      </c>
      <c r="D237" s="7">
        <v>44490</v>
      </c>
      <c r="E237" s="22">
        <v>92.92</v>
      </c>
      <c r="F237" s="22">
        <v>1.1620999999999999</v>
      </c>
      <c r="G237" s="27">
        <f t="shared" si="10"/>
        <v>0.9855748833262622</v>
      </c>
      <c r="H237" s="28">
        <f t="shared" si="11"/>
        <v>1.1453365719134492</v>
      </c>
    </row>
    <row r="238" spans="1:8" x14ac:dyDescent="0.45">
      <c r="A238" s="22">
        <v>1400</v>
      </c>
      <c r="B238" s="22" t="s">
        <v>20</v>
      </c>
      <c r="C238" s="71">
        <f t="shared" si="9"/>
        <v>44489</v>
      </c>
      <c r="D238" s="7">
        <v>44489</v>
      </c>
      <c r="E238" s="22">
        <v>91.754999999999995</v>
      </c>
      <c r="F238" s="22">
        <v>1.1649</v>
      </c>
      <c r="G238" s="27">
        <f t="shared" si="10"/>
        <v>0.9732180738226559</v>
      </c>
      <c r="H238" s="28">
        <f t="shared" si="11"/>
        <v>1.1337017341960118</v>
      </c>
    </row>
    <row r="239" spans="1:8" x14ac:dyDescent="0.45">
      <c r="A239" s="22">
        <v>1400</v>
      </c>
      <c r="B239" s="22" t="s">
        <v>20</v>
      </c>
      <c r="C239" s="71">
        <f t="shared" si="9"/>
        <v>44488</v>
      </c>
      <c r="D239" s="7">
        <v>44488</v>
      </c>
      <c r="E239" s="22">
        <v>91.754999999999995</v>
      </c>
      <c r="F239" s="22">
        <v>1.1632</v>
      </c>
      <c r="G239" s="27">
        <f t="shared" si="10"/>
        <v>0.9732180738226559</v>
      </c>
      <c r="H239" s="28">
        <f t="shared" si="11"/>
        <v>1.1320472634705134</v>
      </c>
    </row>
    <row r="240" spans="1:8" x14ac:dyDescent="0.45">
      <c r="A240" s="22">
        <v>1400</v>
      </c>
      <c r="B240" s="22" t="s">
        <v>20</v>
      </c>
      <c r="C240" s="71">
        <f t="shared" si="9"/>
        <v>44487</v>
      </c>
      <c r="D240" s="7">
        <v>44487</v>
      </c>
      <c r="E240" s="22">
        <v>91.754999999999995</v>
      </c>
      <c r="F240" s="22">
        <v>1.1609</v>
      </c>
      <c r="G240" s="27">
        <f t="shared" si="10"/>
        <v>0.9732180738226559</v>
      </c>
      <c r="H240" s="28">
        <f t="shared" si="11"/>
        <v>1.1298088619007214</v>
      </c>
    </row>
    <row r="241" spans="1:8" x14ac:dyDescent="0.45">
      <c r="A241" s="22">
        <v>1400</v>
      </c>
      <c r="B241" s="22" t="s">
        <v>20</v>
      </c>
      <c r="C241" s="71">
        <f t="shared" si="9"/>
        <v>44486</v>
      </c>
      <c r="D241" s="7">
        <v>44486</v>
      </c>
      <c r="E241" s="22">
        <v>99.7</v>
      </c>
      <c r="F241" s="22">
        <v>1.1599999999999999</v>
      </c>
      <c r="G241" s="27">
        <f t="shared" si="10"/>
        <v>1.0574883326262199</v>
      </c>
      <c r="H241" s="28">
        <f t="shared" si="11"/>
        <v>1.2266864658464149</v>
      </c>
    </row>
    <row r="242" spans="1:8" x14ac:dyDescent="0.45">
      <c r="A242" s="22">
        <v>1400</v>
      </c>
      <c r="B242" s="22" t="s">
        <v>20</v>
      </c>
      <c r="C242" s="71">
        <f t="shared" si="9"/>
        <v>44485</v>
      </c>
      <c r="D242" s="7">
        <v>44485</v>
      </c>
      <c r="E242" s="22">
        <v>99.7</v>
      </c>
      <c r="F242" s="22">
        <v>1.1599999999999999</v>
      </c>
      <c r="G242" s="27">
        <f t="shared" si="10"/>
        <v>1.0574883326262199</v>
      </c>
      <c r="H242" s="28">
        <f t="shared" si="11"/>
        <v>1.2266864658464149</v>
      </c>
    </row>
    <row r="243" spans="1:8" x14ac:dyDescent="0.45">
      <c r="A243" s="22">
        <v>1400</v>
      </c>
      <c r="B243" s="22" t="s">
        <v>20</v>
      </c>
      <c r="C243" s="71">
        <f t="shared" si="9"/>
        <v>44484</v>
      </c>
      <c r="D243" s="7">
        <v>44484</v>
      </c>
      <c r="E243" s="22">
        <v>99.7</v>
      </c>
      <c r="F243" s="22">
        <v>1.1599999999999999</v>
      </c>
      <c r="G243" s="27">
        <f t="shared" si="10"/>
        <v>1.0574883326262199</v>
      </c>
      <c r="H243" s="28">
        <f t="shared" si="11"/>
        <v>1.2266864658464149</v>
      </c>
    </row>
    <row r="244" spans="1:8" x14ac:dyDescent="0.45">
      <c r="A244" s="22">
        <v>1400</v>
      </c>
      <c r="B244" s="22" t="s">
        <v>20</v>
      </c>
      <c r="C244" s="71">
        <f t="shared" si="9"/>
        <v>44483</v>
      </c>
      <c r="D244" s="7">
        <v>44483</v>
      </c>
      <c r="E244" s="22">
        <v>81.790000000000006</v>
      </c>
      <c r="F244" s="22">
        <v>1.1594</v>
      </c>
      <c r="G244" s="27">
        <f t="shared" si="10"/>
        <v>0.86752227407721683</v>
      </c>
      <c r="H244" s="28">
        <f t="shared" si="11"/>
        <v>1.0058053245651253</v>
      </c>
    </row>
    <row r="245" spans="1:8" x14ac:dyDescent="0.45">
      <c r="A245" s="22">
        <v>1400</v>
      </c>
      <c r="B245" s="22" t="s">
        <v>20</v>
      </c>
      <c r="C245" s="71">
        <f t="shared" si="9"/>
        <v>44482</v>
      </c>
      <c r="D245" s="7">
        <v>44482</v>
      </c>
      <c r="E245" s="22">
        <v>81.790000000000006</v>
      </c>
      <c r="F245" s="22">
        <v>1.1592</v>
      </c>
      <c r="G245" s="27">
        <f t="shared" si="10"/>
        <v>0.86752227407721683</v>
      </c>
      <c r="H245" s="28">
        <f t="shared" si="11"/>
        <v>1.0056318201103098</v>
      </c>
    </row>
    <row r="246" spans="1:8" x14ac:dyDescent="0.45">
      <c r="A246" s="22">
        <v>1400</v>
      </c>
      <c r="B246" s="22" t="s">
        <v>20</v>
      </c>
      <c r="C246" s="71">
        <f t="shared" si="9"/>
        <v>44481</v>
      </c>
      <c r="D246" s="7">
        <v>44481</v>
      </c>
      <c r="E246" s="22">
        <v>81.790000000000006</v>
      </c>
      <c r="F246" s="22">
        <v>1.1527000000000001</v>
      </c>
      <c r="G246" s="27">
        <f t="shared" si="10"/>
        <v>0.86752227407721683</v>
      </c>
      <c r="H246" s="28">
        <f t="shared" si="11"/>
        <v>0.9999929253288079</v>
      </c>
    </row>
    <row r="247" spans="1:8" x14ac:dyDescent="0.45">
      <c r="A247" s="22">
        <v>1400</v>
      </c>
      <c r="B247" s="22" t="s">
        <v>20</v>
      </c>
      <c r="C247" s="71">
        <f t="shared" si="9"/>
        <v>44480</v>
      </c>
      <c r="D247" s="7">
        <v>44480</v>
      </c>
      <c r="E247" s="22">
        <v>79.849999999999994</v>
      </c>
      <c r="F247" s="22">
        <v>1.1551</v>
      </c>
      <c r="G247" s="27">
        <f t="shared" si="10"/>
        <v>0.84694526941026727</v>
      </c>
      <c r="H247" s="28">
        <f t="shared" si="11"/>
        <v>0.97830648069579973</v>
      </c>
    </row>
    <row r="248" spans="1:8" x14ac:dyDescent="0.45">
      <c r="A248" s="22">
        <v>1400</v>
      </c>
      <c r="B248" s="22" t="s">
        <v>20</v>
      </c>
      <c r="C248" s="71">
        <f t="shared" si="9"/>
        <v>44479</v>
      </c>
      <c r="D248" s="7">
        <v>44479</v>
      </c>
      <c r="E248" s="22">
        <v>79.849999999999994</v>
      </c>
      <c r="F248" s="22">
        <v>1.1567000000000001</v>
      </c>
      <c r="G248" s="27">
        <f t="shared" si="10"/>
        <v>0.84694526941026727</v>
      </c>
      <c r="H248" s="28">
        <f t="shared" si="11"/>
        <v>0.97966159312685619</v>
      </c>
    </row>
    <row r="249" spans="1:8" x14ac:dyDescent="0.45">
      <c r="A249" s="22">
        <v>1400</v>
      </c>
      <c r="B249" s="22" t="s">
        <v>20</v>
      </c>
      <c r="C249" s="71">
        <f t="shared" si="9"/>
        <v>44478</v>
      </c>
      <c r="D249" s="7">
        <v>44478</v>
      </c>
      <c r="E249" s="22">
        <v>79.849999999999994</v>
      </c>
      <c r="F249" s="22">
        <v>1.1567000000000001</v>
      </c>
      <c r="G249" s="27">
        <f t="shared" si="10"/>
        <v>0.84694526941026727</v>
      </c>
      <c r="H249" s="28">
        <f t="shared" si="11"/>
        <v>0.97966159312685619</v>
      </c>
    </row>
    <row r="250" spans="1:8" x14ac:dyDescent="0.45">
      <c r="A250" s="22">
        <v>1400</v>
      </c>
      <c r="B250" s="22" t="s">
        <v>20</v>
      </c>
      <c r="C250" s="71">
        <f t="shared" si="9"/>
        <v>44477</v>
      </c>
      <c r="D250" s="7">
        <v>44477</v>
      </c>
      <c r="E250" s="22">
        <v>116.39</v>
      </c>
      <c r="F250" s="22">
        <v>1.1567000000000001</v>
      </c>
      <c r="G250" s="27">
        <f t="shared" si="10"/>
        <v>1.234514212982605</v>
      </c>
      <c r="H250" s="28">
        <f t="shared" si="11"/>
        <v>1.4279625901569792</v>
      </c>
    </row>
    <row r="251" spans="1:8" x14ac:dyDescent="0.45">
      <c r="A251" s="22">
        <v>1400</v>
      </c>
      <c r="B251" s="22" t="s">
        <v>20</v>
      </c>
      <c r="C251" s="71">
        <f t="shared" si="9"/>
        <v>44476</v>
      </c>
      <c r="D251" s="7">
        <v>44476</v>
      </c>
      <c r="E251" s="22">
        <v>116.39</v>
      </c>
      <c r="F251" s="22">
        <v>1.155</v>
      </c>
      <c r="G251" s="27">
        <f t="shared" si="10"/>
        <v>1.234514212982605</v>
      </c>
      <c r="H251" s="28">
        <f t="shared" si="11"/>
        <v>1.4258639159949089</v>
      </c>
    </row>
    <row r="252" spans="1:8" x14ac:dyDescent="0.45">
      <c r="A252" s="22">
        <v>1400</v>
      </c>
      <c r="B252" s="22" t="s">
        <v>20</v>
      </c>
      <c r="C252" s="71">
        <f t="shared" si="9"/>
        <v>44475</v>
      </c>
      <c r="D252" s="7">
        <v>44475</v>
      </c>
      <c r="E252" s="22">
        <v>116.39</v>
      </c>
      <c r="F252" s="22">
        <v>1.1556</v>
      </c>
      <c r="G252" s="27">
        <f t="shared" si="10"/>
        <v>1.234514212982605</v>
      </c>
      <c r="H252" s="28">
        <f t="shared" si="11"/>
        <v>1.4266046245226982</v>
      </c>
    </row>
    <row r="253" spans="1:8" x14ac:dyDescent="0.45">
      <c r="A253" s="22">
        <v>1400</v>
      </c>
      <c r="B253" s="22" t="s">
        <v>20</v>
      </c>
      <c r="C253" s="71">
        <f t="shared" si="9"/>
        <v>44474</v>
      </c>
      <c r="D253" s="7">
        <v>44474</v>
      </c>
      <c r="E253" s="22">
        <v>89.57</v>
      </c>
      <c r="F253" s="22">
        <v>1.1596</v>
      </c>
      <c r="G253" s="27">
        <f t="shared" si="10"/>
        <v>0.95004242681374618</v>
      </c>
      <c r="H253" s="28">
        <f t="shared" si="11"/>
        <v>1.1016691981332201</v>
      </c>
    </row>
    <row r="254" spans="1:8" x14ac:dyDescent="0.45">
      <c r="A254" s="22">
        <v>1400</v>
      </c>
      <c r="B254" s="22" t="s">
        <v>20</v>
      </c>
      <c r="C254" s="71">
        <f t="shared" si="9"/>
        <v>44473</v>
      </c>
      <c r="D254" s="7">
        <v>44473</v>
      </c>
      <c r="E254" s="22">
        <v>89.57</v>
      </c>
      <c r="F254" s="22">
        <v>1.1620999999999999</v>
      </c>
      <c r="G254" s="27">
        <f t="shared" si="10"/>
        <v>0.95004242681374618</v>
      </c>
      <c r="H254" s="28">
        <f t="shared" si="11"/>
        <v>1.1040443042002543</v>
      </c>
    </row>
    <row r="255" spans="1:8" x14ac:dyDescent="0.45">
      <c r="A255" s="22">
        <v>1400</v>
      </c>
      <c r="B255" s="22" t="s">
        <v>20</v>
      </c>
      <c r="C255" s="71">
        <f t="shared" si="9"/>
        <v>44472</v>
      </c>
      <c r="D255" s="7">
        <v>44472</v>
      </c>
      <c r="E255" s="22">
        <v>89.57</v>
      </c>
      <c r="F255" s="22">
        <v>1.1594</v>
      </c>
      <c r="G255" s="27">
        <f t="shared" si="10"/>
        <v>0.95004242681374618</v>
      </c>
      <c r="H255" s="28">
        <f t="shared" si="11"/>
        <v>1.1014791896478573</v>
      </c>
    </row>
    <row r="256" spans="1:8" x14ac:dyDescent="0.45">
      <c r="A256" s="22">
        <v>1400</v>
      </c>
      <c r="B256" s="22" t="s">
        <v>20</v>
      </c>
      <c r="C256" s="71">
        <f t="shared" si="9"/>
        <v>44471</v>
      </c>
      <c r="D256" s="7">
        <v>44471</v>
      </c>
      <c r="E256" s="22">
        <v>83.64</v>
      </c>
      <c r="F256" s="22">
        <v>1.1594</v>
      </c>
      <c r="G256" s="27">
        <f t="shared" si="10"/>
        <v>0.88714467543487485</v>
      </c>
      <c r="H256" s="28">
        <f t="shared" si="11"/>
        <v>1.0285555366991939</v>
      </c>
    </row>
    <row r="257" spans="1:8" x14ac:dyDescent="0.45">
      <c r="A257" s="22">
        <v>1400</v>
      </c>
      <c r="B257" s="22" t="s">
        <v>20</v>
      </c>
      <c r="C257" s="71">
        <f t="shared" si="9"/>
        <v>44470</v>
      </c>
      <c r="D257" s="7">
        <v>44470</v>
      </c>
      <c r="E257" s="22">
        <v>83.64</v>
      </c>
      <c r="F257" s="22">
        <v>1.1594</v>
      </c>
      <c r="G257" s="27">
        <f t="shared" si="10"/>
        <v>0.88714467543487485</v>
      </c>
      <c r="H257" s="28">
        <f t="shared" si="11"/>
        <v>1.0285555366991939</v>
      </c>
    </row>
    <row r="258" spans="1:8" x14ac:dyDescent="0.45">
      <c r="A258" s="22">
        <v>1400</v>
      </c>
      <c r="B258" s="22" t="s">
        <v>20</v>
      </c>
      <c r="C258" s="71">
        <f t="shared" si="9"/>
        <v>44469</v>
      </c>
      <c r="D258" s="7">
        <v>44469</v>
      </c>
      <c r="E258" s="22">
        <v>83.64</v>
      </c>
      <c r="F258" s="22">
        <v>1.1580999999999999</v>
      </c>
      <c r="G258" s="27">
        <f t="shared" si="10"/>
        <v>0.88714467543487485</v>
      </c>
      <c r="H258" s="28">
        <f t="shared" si="11"/>
        <v>1.0274022486211285</v>
      </c>
    </row>
    <row r="259" spans="1:8" x14ac:dyDescent="0.45">
      <c r="A259" s="22">
        <v>1400</v>
      </c>
      <c r="B259" s="22" t="s">
        <v>20</v>
      </c>
      <c r="C259" s="71">
        <f t="shared" si="9"/>
        <v>44468</v>
      </c>
      <c r="D259" s="7">
        <v>44468</v>
      </c>
      <c r="E259" s="22">
        <v>68.86</v>
      </c>
      <c r="F259" s="22">
        <v>1.1595</v>
      </c>
      <c r="G259" s="27">
        <f t="shared" si="10"/>
        <v>0.73037759864234197</v>
      </c>
      <c r="H259" s="28">
        <f t="shared" si="11"/>
        <v>0.84687282562579547</v>
      </c>
    </row>
    <row r="260" spans="1:8" x14ac:dyDescent="0.45">
      <c r="A260" s="22">
        <v>1400</v>
      </c>
      <c r="B260" s="22" t="s">
        <v>20</v>
      </c>
      <c r="C260" s="71">
        <f t="shared" si="9"/>
        <v>44467</v>
      </c>
      <c r="D260" s="7">
        <v>44467</v>
      </c>
      <c r="E260" s="22">
        <v>68.86</v>
      </c>
      <c r="F260" s="22">
        <v>1.1680999999999999</v>
      </c>
      <c r="G260" s="27">
        <f t="shared" si="10"/>
        <v>0.73037759864234197</v>
      </c>
      <c r="H260" s="28">
        <f t="shared" si="11"/>
        <v>0.8531540729741196</v>
      </c>
    </row>
    <row r="261" spans="1:8" x14ac:dyDescent="0.45">
      <c r="A261" s="22">
        <v>1400</v>
      </c>
      <c r="B261" s="22" t="s">
        <v>20</v>
      </c>
      <c r="C261" s="71">
        <f t="shared" ref="C261:C324" si="12">D261</f>
        <v>44466</v>
      </c>
      <c r="D261" s="7">
        <v>44466</v>
      </c>
      <c r="E261" s="22">
        <v>68.86</v>
      </c>
      <c r="F261" s="22">
        <v>1.1694</v>
      </c>
      <c r="G261" s="27">
        <f t="shared" ref="G261:G324" si="13">E261/94.28</f>
        <v>0.73037759864234197</v>
      </c>
      <c r="H261" s="28">
        <f t="shared" ref="H261:H324" si="14">G261*F261</f>
        <v>0.85410356385235475</v>
      </c>
    </row>
    <row r="262" spans="1:8" x14ac:dyDescent="0.45">
      <c r="A262" s="22">
        <v>1400</v>
      </c>
      <c r="B262" s="22" t="s">
        <v>20</v>
      </c>
      <c r="C262" s="71">
        <f t="shared" si="12"/>
        <v>44465</v>
      </c>
      <c r="D262" s="7">
        <v>44465</v>
      </c>
      <c r="E262" s="22">
        <v>68.86</v>
      </c>
      <c r="F262" s="22">
        <v>1.1714</v>
      </c>
      <c r="G262" s="27">
        <f t="shared" si="13"/>
        <v>0.73037759864234197</v>
      </c>
      <c r="H262" s="28">
        <f t="shared" si="14"/>
        <v>0.85556431904963937</v>
      </c>
    </row>
    <row r="263" spans="1:8" x14ac:dyDescent="0.45">
      <c r="A263" s="22">
        <v>1400</v>
      </c>
      <c r="B263" s="22" t="s">
        <v>20</v>
      </c>
      <c r="C263" s="71">
        <f t="shared" si="12"/>
        <v>44464</v>
      </c>
      <c r="D263" s="7">
        <v>44464</v>
      </c>
      <c r="E263" s="22">
        <v>69.97</v>
      </c>
      <c r="F263" s="22">
        <v>1.1714</v>
      </c>
      <c r="G263" s="27">
        <f t="shared" si="13"/>
        <v>0.74215103945693672</v>
      </c>
      <c r="H263" s="28">
        <f t="shared" si="14"/>
        <v>0.86935572761985569</v>
      </c>
    </row>
    <row r="264" spans="1:8" x14ac:dyDescent="0.45">
      <c r="A264" s="22">
        <v>1400</v>
      </c>
      <c r="B264" s="22" t="s">
        <v>20</v>
      </c>
      <c r="C264" s="71">
        <f t="shared" si="12"/>
        <v>44463</v>
      </c>
      <c r="D264" s="7">
        <v>44463</v>
      </c>
      <c r="E264" s="22">
        <v>69.97</v>
      </c>
      <c r="F264" s="22">
        <v>1.1714</v>
      </c>
      <c r="G264" s="27">
        <f t="shared" si="13"/>
        <v>0.74215103945693672</v>
      </c>
      <c r="H264" s="28">
        <f t="shared" si="14"/>
        <v>0.86935572761985569</v>
      </c>
    </row>
    <row r="265" spans="1:8" x14ac:dyDescent="0.45">
      <c r="A265" s="22">
        <v>1400</v>
      </c>
      <c r="B265" s="22" t="s">
        <v>20</v>
      </c>
      <c r="C265" s="71">
        <f t="shared" si="12"/>
        <v>44462</v>
      </c>
      <c r="D265" s="7">
        <v>44462</v>
      </c>
      <c r="E265" s="22">
        <v>69.97</v>
      </c>
      <c r="F265" s="22">
        <v>1.1736</v>
      </c>
      <c r="G265" s="27">
        <f t="shared" si="13"/>
        <v>0.74215103945693672</v>
      </c>
      <c r="H265" s="28">
        <f t="shared" si="14"/>
        <v>0.87098845990666096</v>
      </c>
    </row>
    <row r="266" spans="1:8" x14ac:dyDescent="0.45">
      <c r="A266" s="22">
        <v>1400</v>
      </c>
      <c r="B266" s="8" t="s">
        <v>21</v>
      </c>
      <c r="C266" s="71">
        <f t="shared" si="12"/>
        <v>44461</v>
      </c>
      <c r="D266" s="7">
        <v>44461</v>
      </c>
      <c r="E266" s="22">
        <v>64.959999999999994</v>
      </c>
      <c r="F266" s="22">
        <v>1.1686000000000001</v>
      </c>
      <c r="G266" s="27">
        <f t="shared" si="13"/>
        <v>0.68901145523971141</v>
      </c>
      <c r="H266" s="28">
        <f t="shared" si="14"/>
        <v>0.80517878659312681</v>
      </c>
    </row>
    <row r="267" spans="1:8" x14ac:dyDescent="0.45">
      <c r="A267" s="22">
        <v>1400</v>
      </c>
      <c r="B267" s="8" t="s">
        <v>21</v>
      </c>
      <c r="C267" s="71">
        <f t="shared" si="12"/>
        <v>44460</v>
      </c>
      <c r="D267" s="7">
        <v>44460</v>
      </c>
      <c r="E267" s="22">
        <v>64.959999999999994</v>
      </c>
      <c r="F267" s="22">
        <v>1.1722999999999999</v>
      </c>
      <c r="G267" s="27">
        <f t="shared" si="13"/>
        <v>0.68901145523971141</v>
      </c>
      <c r="H267" s="28">
        <f t="shared" si="14"/>
        <v>0.80772812897751367</v>
      </c>
    </row>
    <row r="268" spans="1:8" x14ac:dyDescent="0.45">
      <c r="A268" s="22">
        <v>1400</v>
      </c>
      <c r="B268" s="8" t="s">
        <v>21</v>
      </c>
      <c r="C268" s="71">
        <f t="shared" si="12"/>
        <v>44459</v>
      </c>
      <c r="D268" s="7">
        <v>44459</v>
      </c>
      <c r="E268" s="22">
        <v>64.959999999999994</v>
      </c>
      <c r="F268" s="22">
        <v>1.1725000000000001</v>
      </c>
      <c r="G268" s="27">
        <f t="shared" si="13"/>
        <v>0.68901145523971141</v>
      </c>
      <c r="H268" s="28">
        <f t="shared" si="14"/>
        <v>0.80786593126856165</v>
      </c>
    </row>
    <row r="269" spans="1:8" x14ac:dyDescent="0.45">
      <c r="A269" s="22">
        <v>1400</v>
      </c>
      <c r="B269" s="8" t="s">
        <v>21</v>
      </c>
      <c r="C269" s="71">
        <f t="shared" si="12"/>
        <v>44458</v>
      </c>
      <c r="D269" s="7">
        <v>44458</v>
      </c>
      <c r="E269" s="22">
        <v>63.78</v>
      </c>
      <c r="F269" s="22">
        <v>1.1725000000000001</v>
      </c>
      <c r="G269" s="27">
        <f t="shared" si="13"/>
        <v>0.67649554518455668</v>
      </c>
      <c r="H269" s="28">
        <f t="shared" si="14"/>
        <v>0.79319102672889275</v>
      </c>
    </row>
    <row r="270" spans="1:8" x14ac:dyDescent="0.45">
      <c r="A270" s="22">
        <v>1400</v>
      </c>
      <c r="B270" s="8" t="s">
        <v>21</v>
      </c>
      <c r="C270" s="71">
        <f t="shared" si="12"/>
        <v>44457</v>
      </c>
      <c r="D270" s="7">
        <v>44457</v>
      </c>
      <c r="E270" s="22">
        <v>63.78</v>
      </c>
      <c r="F270" s="22">
        <v>1.1725000000000001</v>
      </c>
      <c r="G270" s="27">
        <f t="shared" si="13"/>
        <v>0.67649554518455668</v>
      </c>
      <c r="H270" s="28">
        <f t="shared" si="14"/>
        <v>0.79319102672889275</v>
      </c>
    </row>
    <row r="271" spans="1:8" x14ac:dyDescent="0.45">
      <c r="A271" s="22">
        <v>1400</v>
      </c>
      <c r="B271" s="8" t="s">
        <v>21</v>
      </c>
      <c r="C271" s="71">
        <f t="shared" si="12"/>
        <v>44456</v>
      </c>
      <c r="D271" s="7">
        <v>44456</v>
      </c>
      <c r="E271" s="22">
        <v>63.78</v>
      </c>
      <c r="F271" s="22">
        <v>1.1725000000000001</v>
      </c>
      <c r="G271" s="27">
        <f t="shared" si="13"/>
        <v>0.67649554518455668</v>
      </c>
      <c r="H271" s="28">
        <f t="shared" si="14"/>
        <v>0.79319102672889275</v>
      </c>
    </row>
    <row r="272" spans="1:8" x14ac:dyDescent="0.45">
      <c r="A272" s="22">
        <v>1400</v>
      </c>
      <c r="B272" s="8" t="s">
        <v>21</v>
      </c>
      <c r="C272" s="71">
        <f t="shared" si="12"/>
        <v>44455</v>
      </c>
      <c r="D272" s="7">
        <v>44455</v>
      </c>
      <c r="E272" s="22">
        <v>70.441000000000003</v>
      </c>
      <c r="F272" s="22">
        <v>1.1763999999999999</v>
      </c>
      <c r="G272" s="27">
        <f t="shared" si="13"/>
        <v>0.74714679677556217</v>
      </c>
      <c r="H272" s="28">
        <f t="shared" si="14"/>
        <v>0.87894349172677122</v>
      </c>
    </row>
    <row r="273" spans="1:8" x14ac:dyDescent="0.45">
      <c r="A273" s="22">
        <v>1400</v>
      </c>
      <c r="B273" s="8" t="s">
        <v>21</v>
      </c>
      <c r="C273" s="71">
        <f t="shared" si="12"/>
        <v>44454</v>
      </c>
      <c r="D273" s="7">
        <v>44454</v>
      </c>
      <c r="E273" s="22">
        <v>65.989999999999995</v>
      </c>
      <c r="F273" s="22">
        <v>1.1815</v>
      </c>
      <c r="G273" s="27">
        <f t="shared" si="13"/>
        <v>0.69993635977938051</v>
      </c>
      <c r="H273" s="28">
        <f t="shared" si="14"/>
        <v>0.82697480907933807</v>
      </c>
    </row>
    <row r="274" spans="1:8" x14ac:dyDescent="0.45">
      <c r="A274" s="22">
        <v>1400</v>
      </c>
      <c r="B274" s="8" t="s">
        <v>21</v>
      </c>
      <c r="C274" s="71">
        <f t="shared" si="12"/>
        <v>44453</v>
      </c>
      <c r="D274" s="7">
        <v>44453</v>
      </c>
      <c r="E274" s="22">
        <v>61.386000000000003</v>
      </c>
      <c r="F274" s="22">
        <v>1.1801999999999999</v>
      </c>
      <c r="G274" s="27">
        <f t="shared" si="13"/>
        <v>0.65110309715740355</v>
      </c>
      <c r="H274" s="28">
        <f t="shared" si="14"/>
        <v>0.76843187526516765</v>
      </c>
    </row>
    <row r="275" spans="1:8" x14ac:dyDescent="0.45">
      <c r="A275" s="22">
        <v>1400</v>
      </c>
      <c r="B275" s="8" t="s">
        <v>21</v>
      </c>
      <c r="C275" s="71">
        <f t="shared" si="12"/>
        <v>44452</v>
      </c>
      <c r="D275" s="7">
        <v>44452</v>
      </c>
      <c r="E275" s="22">
        <v>59.143000000000001</v>
      </c>
      <c r="F275" s="22">
        <v>1.1808000000000001</v>
      </c>
      <c r="G275" s="27">
        <f t="shared" si="13"/>
        <v>0.62731226134917273</v>
      </c>
      <c r="H275" s="28">
        <f t="shared" si="14"/>
        <v>0.74073031820110324</v>
      </c>
    </row>
    <row r="276" spans="1:8" x14ac:dyDescent="0.45">
      <c r="A276" s="22">
        <v>1400</v>
      </c>
      <c r="B276" s="8" t="s">
        <v>21</v>
      </c>
      <c r="C276" s="71">
        <f t="shared" si="12"/>
        <v>44451</v>
      </c>
      <c r="D276" s="7">
        <v>44451</v>
      </c>
      <c r="E276" s="22">
        <v>57.046999999999997</v>
      </c>
      <c r="F276" s="22">
        <v>1.1814</v>
      </c>
      <c r="G276" s="27">
        <f t="shared" si="13"/>
        <v>0.60508061094611787</v>
      </c>
      <c r="H276" s="28">
        <f t="shared" si="14"/>
        <v>0.71484223377174361</v>
      </c>
    </row>
    <row r="277" spans="1:8" x14ac:dyDescent="0.45">
      <c r="A277" s="22">
        <v>1400</v>
      </c>
      <c r="B277" s="8" t="s">
        <v>21</v>
      </c>
      <c r="C277" s="71">
        <f t="shared" si="12"/>
        <v>44450</v>
      </c>
      <c r="D277" s="7">
        <v>44450</v>
      </c>
      <c r="E277" s="22">
        <v>57.104999999999997</v>
      </c>
      <c r="F277" s="22">
        <v>1.1814</v>
      </c>
      <c r="G277" s="27">
        <f t="shared" si="13"/>
        <v>0.60569579974543908</v>
      </c>
      <c r="H277" s="28">
        <f t="shared" si="14"/>
        <v>0.71556901781926174</v>
      </c>
    </row>
    <row r="278" spans="1:8" x14ac:dyDescent="0.45">
      <c r="A278" s="22">
        <v>1400</v>
      </c>
      <c r="B278" s="8" t="s">
        <v>21</v>
      </c>
      <c r="C278" s="71">
        <f t="shared" si="12"/>
        <v>44449</v>
      </c>
      <c r="D278" s="7">
        <v>44449</v>
      </c>
      <c r="E278" s="22">
        <v>56.006</v>
      </c>
      <c r="F278" s="22">
        <v>1.1814</v>
      </c>
      <c r="G278" s="27">
        <f t="shared" si="13"/>
        <v>0.59403903266864655</v>
      </c>
      <c r="H278" s="28">
        <f t="shared" si="14"/>
        <v>0.70179771319473905</v>
      </c>
    </row>
    <row r="279" spans="1:8" x14ac:dyDescent="0.45">
      <c r="A279" s="22">
        <v>1400</v>
      </c>
      <c r="B279" s="8" t="s">
        <v>21</v>
      </c>
      <c r="C279" s="71">
        <f t="shared" si="12"/>
        <v>44448</v>
      </c>
      <c r="D279" s="7">
        <v>44448</v>
      </c>
      <c r="E279" s="22">
        <v>54.722000000000001</v>
      </c>
      <c r="F279" s="22">
        <v>1.1825000000000001</v>
      </c>
      <c r="G279" s="27">
        <f t="shared" si="13"/>
        <v>0.58042002545608828</v>
      </c>
      <c r="H279" s="28">
        <f t="shared" si="14"/>
        <v>0.68634668010182442</v>
      </c>
    </row>
    <row r="280" spans="1:8" x14ac:dyDescent="0.45">
      <c r="A280" s="22">
        <v>1400</v>
      </c>
      <c r="B280" s="8" t="s">
        <v>21</v>
      </c>
      <c r="C280" s="71">
        <f t="shared" si="12"/>
        <v>44447</v>
      </c>
      <c r="D280" s="7">
        <v>44447</v>
      </c>
      <c r="E280" s="22">
        <v>53.258000000000003</v>
      </c>
      <c r="F280" s="22">
        <v>1.1813</v>
      </c>
      <c r="G280" s="27">
        <f t="shared" si="13"/>
        <v>0.56489181162494695</v>
      </c>
      <c r="H280" s="28">
        <f t="shared" si="14"/>
        <v>0.66730669707254986</v>
      </c>
    </row>
    <row r="281" spans="1:8" x14ac:dyDescent="0.45">
      <c r="A281" s="22">
        <v>1400</v>
      </c>
      <c r="B281" s="8" t="s">
        <v>21</v>
      </c>
      <c r="C281" s="71">
        <f t="shared" si="12"/>
        <v>44446</v>
      </c>
      <c r="D281" s="7">
        <v>44446</v>
      </c>
      <c r="E281" s="22">
        <v>52.597999999999999</v>
      </c>
      <c r="F281" s="22">
        <v>1.1839</v>
      </c>
      <c r="G281" s="27">
        <f t="shared" si="13"/>
        <v>0.55789138735680943</v>
      </c>
      <c r="H281" s="28">
        <f t="shared" si="14"/>
        <v>0.66048761349172669</v>
      </c>
    </row>
    <row r="282" spans="1:8" x14ac:dyDescent="0.45">
      <c r="A282" s="22">
        <v>1400</v>
      </c>
      <c r="B282" s="8" t="s">
        <v>21</v>
      </c>
      <c r="C282" s="71">
        <f t="shared" si="12"/>
        <v>44445</v>
      </c>
      <c r="D282" s="7">
        <v>44445</v>
      </c>
      <c r="E282" s="22">
        <v>51.789000000000001</v>
      </c>
      <c r="F282" s="22">
        <v>1.1868000000000001</v>
      </c>
      <c r="G282" s="27">
        <f t="shared" si="13"/>
        <v>0.54931056427662284</v>
      </c>
      <c r="H282" s="28">
        <f t="shared" si="14"/>
        <v>0.65192177768349602</v>
      </c>
    </row>
    <row r="283" spans="1:8" x14ac:dyDescent="0.45">
      <c r="A283" s="22">
        <v>1400</v>
      </c>
      <c r="B283" s="8" t="s">
        <v>21</v>
      </c>
      <c r="C283" s="71">
        <f t="shared" si="12"/>
        <v>44444</v>
      </c>
      <c r="D283" s="7">
        <v>44444</v>
      </c>
      <c r="E283" s="22">
        <v>51.631999999999998</v>
      </c>
      <c r="F283" s="22">
        <v>1.1881999999999999</v>
      </c>
      <c r="G283" s="27">
        <f t="shared" si="13"/>
        <v>0.54764531183708098</v>
      </c>
      <c r="H283" s="28">
        <f t="shared" si="14"/>
        <v>0.65071215952481953</v>
      </c>
    </row>
    <row r="284" spans="1:8" x14ac:dyDescent="0.45">
      <c r="A284" s="22">
        <v>1400</v>
      </c>
      <c r="B284" s="8" t="s">
        <v>21</v>
      </c>
      <c r="C284" s="71">
        <f t="shared" si="12"/>
        <v>44443</v>
      </c>
      <c r="D284" s="7">
        <v>44443</v>
      </c>
      <c r="E284" s="22">
        <v>51.649000000000001</v>
      </c>
      <c r="F284" s="22">
        <v>1.1881999999999999</v>
      </c>
      <c r="G284" s="27">
        <f t="shared" si="13"/>
        <v>0.54782562579550276</v>
      </c>
      <c r="H284" s="28">
        <f t="shared" si="14"/>
        <v>0.65092640857021633</v>
      </c>
    </row>
    <row r="285" spans="1:8" x14ac:dyDescent="0.45">
      <c r="A285" s="22">
        <v>1400</v>
      </c>
      <c r="B285" s="8" t="s">
        <v>21</v>
      </c>
      <c r="C285" s="71">
        <f t="shared" si="12"/>
        <v>44442</v>
      </c>
      <c r="D285" s="7">
        <v>44442</v>
      </c>
      <c r="E285" s="22">
        <v>51.395000000000003</v>
      </c>
      <c r="F285" s="22">
        <v>1.1881999999999999</v>
      </c>
      <c r="G285" s="27">
        <f t="shared" si="13"/>
        <v>0.54513152312261348</v>
      </c>
      <c r="H285" s="28">
        <f t="shared" si="14"/>
        <v>0.64772527577428929</v>
      </c>
    </row>
    <row r="286" spans="1:8" x14ac:dyDescent="0.45">
      <c r="A286" s="22">
        <v>1400</v>
      </c>
      <c r="B286" s="8" t="s">
        <v>21</v>
      </c>
      <c r="C286" s="71">
        <f t="shared" si="12"/>
        <v>44441</v>
      </c>
      <c r="D286" s="7">
        <v>44441</v>
      </c>
      <c r="E286" s="22">
        <v>51.091000000000001</v>
      </c>
      <c r="F286" s="22">
        <v>1.1873</v>
      </c>
      <c r="G286" s="27">
        <f t="shared" si="13"/>
        <v>0.54190708527789566</v>
      </c>
      <c r="H286" s="28">
        <f t="shared" si="14"/>
        <v>0.6434062823504455</v>
      </c>
    </row>
    <row r="287" spans="1:8" x14ac:dyDescent="0.45">
      <c r="A287" s="22">
        <v>1400</v>
      </c>
      <c r="B287" s="8" t="s">
        <v>21</v>
      </c>
      <c r="C287" s="71">
        <f t="shared" si="12"/>
        <v>44440</v>
      </c>
      <c r="D287" s="7">
        <v>44440</v>
      </c>
      <c r="E287" s="22">
        <v>49.646999999999998</v>
      </c>
      <c r="F287" s="22">
        <v>1.1837</v>
      </c>
      <c r="G287" s="27">
        <f t="shared" si="13"/>
        <v>0.52659100551548577</v>
      </c>
      <c r="H287" s="28">
        <f t="shared" si="14"/>
        <v>0.62332577322868044</v>
      </c>
    </row>
    <row r="288" spans="1:8" x14ac:dyDescent="0.45">
      <c r="A288" s="22">
        <v>1400</v>
      </c>
      <c r="B288" s="8" t="s">
        <v>21</v>
      </c>
      <c r="C288" s="71">
        <f t="shared" si="12"/>
        <v>44439</v>
      </c>
      <c r="D288" s="7">
        <v>44439</v>
      </c>
      <c r="E288" s="22">
        <v>48.857999999999997</v>
      </c>
      <c r="F288" s="22">
        <v>1.1807000000000001</v>
      </c>
      <c r="G288" s="27">
        <f t="shared" si="13"/>
        <v>0.5182223165040305</v>
      </c>
      <c r="H288" s="28">
        <f t="shared" si="14"/>
        <v>0.61186508909630888</v>
      </c>
    </row>
    <row r="289" spans="1:8" x14ac:dyDescent="0.45">
      <c r="A289" s="22">
        <v>1400</v>
      </c>
      <c r="B289" s="8" t="s">
        <v>21</v>
      </c>
      <c r="C289" s="71">
        <f t="shared" si="12"/>
        <v>44438</v>
      </c>
      <c r="D289" s="7">
        <v>44438</v>
      </c>
      <c r="E289" s="22">
        <v>48.125999999999998</v>
      </c>
      <c r="F289" s="22">
        <v>1.1795</v>
      </c>
      <c r="G289" s="27">
        <f t="shared" si="13"/>
        <v>0.51045820958845989</v>
      </c>
      <c r="H289" s="28">
        <f t="shared" si="14"/>
        <v>0.60208545820958848</v>
      </c>
    </row>
    <row r="290" spans="1:8" x14ac:dyDescent="0.45">
      <c r="A290" s="22">
        <v>1400</v>
      </c>
      <c r="B290" s="8" t="s">
        <v>21</v>
      </c>
      <c r="C290" s="71">
        <f t="shared" si="12"/>
        <v>44437</v>
      </c>
      <c r="D290" s="7">
        <v>44437</v>
      </c>
      <c r="E290" s="22">
        <v>46.959000000000003</v>
      </c>
      <c r="F290" s="22">
        <v>1.1793</v>
      </c>
      <c r="G290" s="27">
        <f t="shared" si="13"/>
        <v>0.49808018667798049</v>
      </c>
      <c r="H290" s="28">
        <f t="shared" si="14"/>
        <v>0.58738596414934241</v>
      </c>
    </row>
    <row r="291" spans="1:8" x14ac:dyDescent="0.45">
      <c r="A291" s="22">
        <v>1400</v>
      </c>
      <c r="B291" s="8" t="s">
        <v>21</v>
      </c>
      <c r="C291" s="71">
        <f t="shared" si="12"/>
        <v>44436</v>
      </c>
      <c r="D291" s="7">
        <v>44436</v>
      </c>
      <c r="E291" s="22">
        <v>46.957000000000001</v>
      </c>
      <c r="F291" s="22">
        <v>1.1793</v>
      </c>
      <c r="G291" s="27">
        <f t="shared" si="13"/>
        <v>0.49805897327110732</v>
      </c>
      <c r="H291" s="28">
        <f t="shared" si="14"/>
        <v>0.58736094717861687</v>
      </c>
    </row>
    <row r="292" spans="1:8" x14ac:dyDescent="0.45">
      <c r="A292" s="22">
        <v>1400</v>
      </c>
      <c r="B292" s="8" t="s">
        <v>21</v>
      </c>
      <c r="C292" s="71">
        <f t="shared" si="12"/>
        <v>44435</v>
      </c>
      <c r="D292" s="7">
        <v>44435</v>
      </c>
      <c r="E292" s="22">
        <v>45.220999999999997</v>
      </c>
      <c r="F292" s="22">
        <v>1.1793</v>
      </c>
      <c r="G292" s="27">
        <f t="shared" si="13"/>
        <v>0.47964573610521843</v>
      </c>
      <c r="H292" s="28">
        <f t="shared" si="14"/>
        <v>0.56564621658888414</v>
      </c>
    </row>
    <row r="293" spans="1:8" x14ac:dyDescent="0.45">
      <c r="A293" s="22">
        <v>1400</v>
      </c>
      <c r="B293" s="8" t="s">
        <v>21</v>
      </c>
      <c r="C293" s="71">
        <f t="shared" si="12"/>
        <v>44434</v>
      </c>
      <c r="D293" s="7">
        <v>44434</v>
      </c>
      <c r="E293" s="22">
        <v>45.156999999999996</v>
      </c>
      <c r="F293" s="22">
        <v>1.175</v>
      </c>
      <c r="G293" s="27">
        <f t="shared" si="13"/>
        <v>0.47896690708527784</v>
      </c>
      <c r="H293" s="28">
        <f t="shared" si="14"/>
        <v>0.56278611582520144</v>
      </c>
    </row>
    <row r="294" spans="1:8" x14ac:dyDescent="0.45">
      <c r="A294" s="22">
        <v>1400</v>
      </c>
      <c r="B294" s="8" t="s">
        <v>21</v>
      </c>
      <c r="C294" s="71">
        <f t="shared" si="12"/>
        <v>44433</v>
      </c>
      <c r="D294" s="7">
        <v>44433</v>
      </c>
      <c r="E294" s="22">
        <v>44.411000000000001</v>
      </c>
      <c r="F294" s="22">
        <v>1.177</v>
      </c>
      <c r="G294" s="27">
        <f t="shared" si="13"/>
        <v>0.47105430632159528</v>
      </c>
      <c r="H294" s="28">
        <f t="shared" si="14"/>
        <v>0.55443091854051763</v>
      </c>
    </row>
    <row r="295" spans="1:8" x14ac:dyDescent="0.45">
      <c r="A295" s="22">
        <v>1400</v>
      </c>
      <c r="B295" s="8" t="s">
        <v>21</v>
      </c>
      <c r="C295" s="71">
        <f t="shared" si="12"/>
        <v>44432</v>
      </c>
      <c r="D295" s="7">
        <v>44432</v>
      </c>
      <c r="E295" s="22">
        <v>42.356000000000002</v>
      </c>
      <c r="F295" s="22">
        <v>1.1753</v>
      </c>
      <c r="G295" s="27">
        <f t="shared" si="13"/>
        <v>0.44925753075943997</v>
      </c>
      <c r="H295" s="28">
        <f t="shared" si="14"/>
        <v>0.5280123759015698</v>
      </c>
    </row>
    <row r="296" spans="1:8" x14ac:dyDescent="0.45">
      <c r="A296" s="22">
        <v>1400</v>
      </c>
      <c r="B296" s="8" t="s">
        <v>21</v>
      </c>
      <c r="C296" s="71">
        <f t="shared" si="12"/>
        <v>44431</v>
      </c>
      <c r="D296" s="7">
        <v>44431</v>
      </c>
      <c r="E296" s="22">
        <v>42.146999999999998</v>
      </c>
      <c r="F296" s="22">
        <v>1.1742999999999999</v>
      </c>
      <c r="G296" s="27">
        <f t="shared" si="13"/>
        <v>0.44704072974119641</v>
      </c>
      <c r="H296" s="28">
        <f t="shared" si="14"/>
        <v>0.52495992893508692</v>
      </c>
    </row>
    <row r="297" spans="1:8" x14ac:dyDescent="0.45">
      <c r="A297" s="22">
        <v>1400</v>
      </c>
      <c r="B297" s="22" t="s">
        <v>22</v>
      </c>
      <c r="C297" s="71">
        <f t="shared" si="12"/>
        <v>44430</v>
      </c>
      <c r="D297" s="7">
        <v>44430</v>
      </c>
      <c r="E297" s="22">
        <v>41.408000000000001</v>
      </c>
      <c r="F297" s="22">
        <v>1.1696</v>
      </c>
      <c r="G297" s="27">
        <f t="shared" si="13"/>
        <v>0.4392023759015698</v>
      </c>
      <c r="H297" s="28">
        <f t="shared" si="14"/>
        <v>0.51369109885447606</v>
      </c>
    </row>
    <row r="298" spans="1:8" x14ac:dyDescent="0.45">
      <c r="A298" s="22">
        <v>1400</v>
      </c>
      <c r="B298" s="22" t="s">
        <v>22</v>
      </c>
      <c r="C298" s="71">
        <f t="shared" si="12"/>
        <v>44429</v>
      </c>
      <c r="D298" s="7">
        <v>44429</v>
      </c>
      <c r="E298" s="22">
        <v>41.404000000000003</v>
      </c>
      <c r="F298" s="22">
        <v>1.1696</v>
      </c>
      <c r="G298" s="27">
        <f t="shared" si="13"/>
        <v>0.43915994908782352</v>
      </c>
      <c r="H298" s="28">
        <f t="shared" si="14"/>
        <v>0.51364147645311842</v>
      </c>
    </row>
    <row r="299" spans="1:8" x14ac:dyDescent="0.45">
      <c r="A299" s="22">
        <v>1400</v>
      </c>
      <c r="B299" s="22" t="s">
        <v>22</v>
      </c>
      <c r="C299" s="71">
        <f t="shared" si="12"/>
        <v>44428</v>
      </c>
      <c r="D299" s="7">
        <v>44428</v>
      </c>
      <c r="E299" s="22">
        <v>41.222000000000001</v>
      </c>
      <c r="F299" s="22">
        <v>1.1696</v>
      </c>
      <c r="G299" s="27">
        <f t="shared" si="13"/>
        <v>0.43722952906236745</v>
      </c>
      <c r="H299" s="28">
        <f t="shared" si="14"/>
        <v>0.51138365719134493</v>
      </c>
    </row>
    <row r="300" spans="1:8" x14ac:dyDescent="0.45">
      <c r="A300" s="22">
        <v>1400</v>
      </c>
      <c r="B300" s="22" t="s">
        <v>22</v>
      </c>
      <c r="C300" s="71">
        <f t="shared" si="12"/>
        <v>44427</v>
      </c>
      <c r="D300" s="7">
        <v>44427</v>
      </c>
      <c r="E300" s="22">
        <v>45.43</v>
      </c>
      <c r="F300" s="22">
        <v>1.1674</v>
      </c>
      <c r="G300" s="27">
        <f t="shared" si="13"/>
        <v>0.481862537123462</v>
      </c>
      <c r="H300" s="28">
        <f t="shared" si="14"/>
        <v>0.5625263258379295</v>
      </c>
    </row>
    <row r="301" spans="1:8" x14ac:dyDescent="0.45">
      <c r="A301" s="22">
        <v>1400</v>
      </c>
      <c r="B301" s="22" t="s">
        <v>22</v>
      </c>
      <c r="C301" s="71">
        <f t="shared" si="12"/>
        <v>44426</v>
      </c>
      <c r="D301" s="7">
        <v>44426</v>
      </c>
      <c r="E301" s="22">
        <v>46.91</v>
      </c>
      <c r="F301" s="22">
        <v>1.171</v>
      </c>
      <c r="G301" s="27">
        <f t="shared" si="13"/>
        <v>0.49756045820958844</v>
      </c>
      <c r="H301" s="28">
        <f t="shared" si="14"/>
        <v>0.58264329656342806</v>
      </c>
    </row>
    <row r="302" spans="1:8" x14ac:dyDescent="0.45">
      <c r="A302" s="22">
        <v>1400</v>
      </c>
      <c r="B302" s="22" t="s">
        <v>22</v>
      </c>
      <c r="C302" s="71">
        <f t="shared" si="12"/>
        <v>44425</v>
      </c>
      <c r="D302" s="7">
        <v>44425</v>
      </c>
      <c r="E302" s="22">
        <v>47.35</v>
      </c>
      <c r="F302" s="22">
        <v>1.1708000000000001</v>
      </c>
      <c r="G302" s="27">
        <f t="shared" si="13"/>
        <v>0.50222740772168006</v>
      </c>
      <c r="H302" s="28">
        <f t="shared" si="14"/>
        <v>0.58800784896054303</v>
      </c>
    </row>
    <row r="303" spans="1:8" x14ac:dyDescent="0.45">
      <c r="A303" s="22">
        <v>1400</v>
      </c>
      <c r="B303" s="22" t="s">
        <v>22</v>
      </c>
      <c r="C303" s="71">
        <f t="shared" si="12"/>
        <v>44424</v>
      </c>
      <c r="D303" s="7">
        <v>44424</v>
      </c>
      <c r="E303" s="22">
        <v>46.189</v>
      </c>
      <c r="F303" s="22">
        <v>1.1777</v>
      </c>
      <c r="G303" s="27">
        <f t="shared" si="13"/>
        <v>0.4899130250318201</v>
      </c>
      <c r="H303" s="28">
        <f t="shared" si="14"/>
        <v>0.5769705695799745</v>
      </c>
    </row>
    <row r="304" spans="1:8" x14ac:dyDescent="0.45">
      <c r="A304" s="22">
        <v>1400</v>
      </c>
      <c r="B304" s="22" t="s">
        <v>22</v>
      </c>
      <c r="C304" s="71">
        <f t="shared" si="12"/>
        <v>44423</v>
      </c>
      <c r="D304" s="7">
        <v>44423</v>
      </c>
      <c r="E304" s="22">
        <v>44.454000000000001</v>
      </c>
      <c r="F304" s="22">
        <v>1.1791</v>
      </c>
      <c r="G304" s="27">
        <f t="shared" si="13"/>
        <v>0.47151039456936783</v>
      </c>
      <c r="H304" s="28">
        <f t="shared" si="14"/>
        <v>0.55595790623674157</v>
      </c>
    </row>
    <row r="305" spans="1:8" x14ac:dyDescent="0.45">
      <c r="A305" s="22">
        <v>1400</v>
      </c>
      <c r="B305" s="22" t="s">
        <v>22</v>
      </c>
      <c r="C305" s="71">
        <f t="shared" si="12"/>
        <v>44422</v>
      </c>
      <c r="D305" s="7">
        <v>44422</v>
      </c>
      <c r="E305" s="22">
        <v>44.457000000000001</v>
      </c>
      <c r="F305" s="22">
        <v>1.1791</v>
      </c>
      <c r="G305" s="27">
        <f t="shared" si="13"/>
        <v>0.47154221467967755</v>
      </c>
      <c r="H305" s="28">
        <f t="shared" si="14"/>
        <v>0.55599542532880786</v>
      </c>
    </row>
    <row r="306" spans="1:8" x14ac:dyDescent="0.45">
      <c r="A306" s="22">
        <v>1400</v>
      </c>
      <c r="B306" s="22" t="s">
        <v>22</v>
      </c>
      <c r="C306" s="71">
        <f t="shared" si="12"/>
        <v>44421</v>
      </c>
      <c r="D306" s="7">
        <v>44421</v>
      </c>
      <c r="E306" s="22">
        <v>45.654000000000003</v>
      </c>
      <c r="F306" s="22">
        <v>1.1791</v>
      </c>
      <c r="G306" s="27">
        <f t="shared" si="13"/>
        <v>0.48423843869325417</v>
      </c>
      <c r="H306" s="28">
        <f t="shared" si="14"/>
        <v>0.57096554306321601</v>
      </c>
    </row>
    <row r="307" spans="1:8" x14ac:dyDescent="0.45">
      <c r="A307" s="22">
        <v>1400</v>
      </c>
      <c r="B307" s="22" t="s">
        <v>22</v>
      </c>
      <c r="C307" s="71">
        <f t="shared" si="12"/>
        <v>44420</v>
      </c>
      <c r="D307" s="7">
        <v>44420</v>
      </c>
      <c r="E307" s="22">
        <v>45.543999999999997</v>
      </c>
      <c r="F307" s="22">
        <v>1.1727000000000001</v>
      </c>
      <c r="G307" s="27">
        <f t="shared" si="13"/>
        <v>0.48307170131523119</v>
      </c>
      <c r="H307" s="28">
        <f t="shared" si="14"/>
        <v>0.56649818413237163</v>
      </c>
    </row>
    <row r="308" spans="1:8" x14ac:dyDescent="0.45">
      <c r="A308" s="22">
        <v>1400</v>
      </c>
      <c r="B308" s="22" t="s">
        <v>22</v>
      </c>
      <c r="C308" s="71">
        <f t="shared" si="12"/>
        <v>44419</v>
      </c>
      <c r="D308" s="7">
        <v>44419</v>
      </c>
      <c r="E308" s="22">
        <v>44.475000000000001</v>
      </c>
      <c r="F308" s="22">
        <v>1.1737</v>
      </c>
      <c r="G308" s="27">
        <f t="shared" si="13"/>
        <v>0.47173313534153588</v>
      </c>
      <c r="H308" s="28">
        <f t="shared" si="14"/>
        <v>0.55367318095036067</v>
      </c>
    </row>
    <row r="309" spans="1:8" x14ac:dyDescent="0.45">
      <c r="A309" s="22">
        <v>1400</v>
      </c>
      <c r="B309" s="22" t="s">
        <v>22</v>
      </c>
      <c r="C309" s="71">
        <f t="shared" si="12"/>
        <v>44418</v>
      </c>
      <c r="D309" s="7">
        <v>44418</v>
      </c>
      <c r="E309" s="22">
        <v>42.935000000000002</v>
      </c>
      <c r="F309" s="22">
        <v>1.1718</v>
      </c>
      <c r="G309" s="27">
        <f t="shared" si="13"/>
        <v>0.45539881204921512</v>
      </c>
      <c r="H309" s="28">
        <f t="shared" si="14"/>
        <v>0.5336363279592703</v>
      </c>
    </row>
    <row r="310" spans="1:8" x14ac:dyDescent="0.45">
      <c r="A310" s="22">
        <v>1400</v>
      </c>
      <c r="B310" s="22" t="s">
        <v>22</v>
      </c>
      <c r="C310" s="71">
        <f t="shared" si="12"/>
        <v>44417</v>
      </c>
      <c r="D310" s="7">
        <v>44417</v>
      </c>
      <c r="E310" s="22">
        <v>42.886000000000003</v>
      </c>
      <c r="F310" s="22">
        <v>1.1737</v>
      </c>
      <c r="G310" s="27">
        <f t="shared" si="13"/>
        <v>0.45487908358082313</v>
      </c>
      <c r="H310" s="28">
        <f t="shared" si="14"/>
        <v>0.53389158039881213</v>
      </c>
    </row>
    <row r="311" spans="1:8" x14ac:dyDescent="0.45">
      <c r="A311" s="22">
        <v>1400</v>
      </c>
      <c r="B311" s="22" t="s">
        <v>22</v>
      </c>
      <c r="C311" s="71">
        <f t="shared" si="12"/>
        <v>44416</v>
      </c>
      <c r="D311" s="7">
        <v>44416</v>
      </c>
      <c r="E311" s="22">
        <v>43</v>
      </c>
      <c r="F311" s="22">
        <v>1.1759999999999999</v>
      </c>
      <c r="G311" s="27">
        <f t="shared" si="13"/>
        <v>0.45608824777259227</v>
      </c>
      <c r="H311" s="28">
        <f t="shared" si="14"/>
        <v>0.53635977938056845</v>
      </c>
    </row>
    <row r="312" spans="1:8" x14ac:dyDescent="0.45">
      <c r="A312" s="22">
        <v>1400</v>
      </c>
      <c r="B312" s="22" t="s">
        <v>22</v>
      </c>
      <c r="C312" s="71">
        <f t="shared" si="12"/>
        <v>44415</v>
      </c>
      <c r="D312" s="7">
        <v>44415</v>
      </c>
      <c r="E312" s="22">
        <v>43.021000000000001</v>
      </c>
      <c r="F312" s="22">
        <v>1.1759999999999999</v>
      </c>
      <c r="G312" s="27">
        <f t="shared" si="13"/>
        <v>0.45631098854476027</v>
      </c>
      <c r="H312" s="28">
        <f t="shared" si="14"/>
        <v>0.53662172252863805</v>
      </c>
    </row>
    <row r="313" spans="1:8" x14ac:dyDescent="0.45">
      <c r="A313" s="22">
        <v>1400</v>
      </c>
      <c r="B313" s="22" t="s">
        <v>22</v>
      </c>
      <c r="C313" s="71">
        <f t="shared" si="12"/>
        <v>44414</v>
      </c>
      <c r="D313" s="7">
        <v>44414</v>
      </c>
      <c r="E313" s="22">
        <v>41.95</v>
      </c>
      <c r="F313" s="22">
        <v>1.1759999999999999</v>
      </c>
      <c r="G313" s="27">
        <f t="shared" si="13"/>
        <v>0.44495120916419179</v>
      </c>
      <c r="H313" s="28">
        <f t="shared" si="14"/>
        <v>0.5232626219770895</v>
      </c>
    </row>
    <row r="314" spans="1:8" x14ac:dyDescent="0.45">
      <c r="A314" s="22">
        <v>1400</v>
      </c>
      <c r="B314" s="22" t="s">
        <v>22</v>
      </c>
      <c r="C314" s="71">
        <f t="shared" si="12"/>
        <v>44413</v>
      </c>
      <c r="D314" s="7">
        <v>44413</v>
      </c>
      <c r="E314" s="22">
        <v>41.72</v>
      </c>
      <c r="F314" s="22">
        <v>1.1832</v>
      </c>
      <c r="G314" s="27">
        <f t="shared" si="13"/>
        <v>0.44251166737378023</v>
      </c>
      <c r="H314" s="28">
        <f t="shared" si="14"/>
        <v>0.52357980483665678</v>
      </c>
    </row>
    <row r="315" spans="1:8" x14ac:dyDescent="0.45">
      <c r="A315" s="22">
        <v>1400</v>
      </c>
      <c r="B315" s="22" t="s">
        <v>22</v>
      </c>
      <c r="C315" s="71">
        <f t="shared" si="12"/>
        <v>44412</v>
      </c>
      <c r="D315" s="7">
        <v>44412</v>
      </c>
      <c r="E315" s="22">
        <v>41.597000000000001</v>
      </c>
      <c r="F315" s="22">
        <v>1.1835</v>
      </c>
      <c r="G315" s="27">
        <f t="shared" si="13"/>
        <v>0.44120704285108187</v>
      </c>
      <c r="H315" s="28">
        <f t="shared" si="14"/>
        <v>0.52216853521425544</v>
      </c>
    </row>
    <row r="316" spans="1:8" x14ac:dyDescent="0.45">
      <c r="A316" s="22">
        <v>1400</v>
      </c>
      <c r="B316" s="22" t="s">
        <v>22</v>
      </c>
      <c r="C316" s="71">
        <f t="shared" si="12"/>
        <v>44411</v>
      </c>
      <c r="D316" s="7">
        <v>44411</v>
      </c>
      <c r="E316" s="22">
        <v>42.162999999999997</v>
      </c>
      <c r="F316" s="22">
        <v>1.1859999999999999</v>
      </c>
      <c r="G316" s="27">
        <f t="shared" si="13"/>
        <v>0.44721043699618157</v>
      </c>
      <c r="H316" s="28">
        <f t="shared" si="14"/>
        <v>0.5303915782774713</v>
      </c>
    </row>
    <row r="317" spans="1:8" x14ac:dyDescent="0.45">
      <c r="A317" s="22">
        <v>1400</v>
      </c>
      <c r="B317" s="22" t="s">
        <v>22</v>
      </c>
      <c r="C317" s="71">
        <f t="shared" si="12"/>
        <v>44410</v>
      </c>
      <c r="D317" s="7">
        <v>44410</v>
      </c>
      <c r="E317" s="22">
        <v>41.517000000000003</v>
      </c>
      <c r="F317" s="22">
        <v>1.1867000000000001</v>
      </c>
      <c r="G317" s="27">
        <f t="shared" si="13"/>
        <v>0.44035850657615616</v>
      </c>
      <c r="H317" s="28">
        <f t="shared" si="14"/>
        <v>0.52257343975392456</v>
      </c>
    </row>
    <row r="318" spans="1:8" x14ac:dyDescent="0.45">
      <c r="A318" s="22">
        <v>1400</v>
      </c>
      <c r="B318" s="22" t="s">
        <v>22</v>
      </c>
      <c r="C318" s="71">
        <f t="shared" si="12"/>
        <v>44409</v>
      </c>
      <c r="D318" s="7">
        <v>44409</v>
      </c>
      <c r="E318" s="22">
        <v>40.125</v>
      </c>
      <c r="F318" s="22">
        <v>1.1870000000000001</v>
      </c>
      <c r="G318" s="27">
        <f t="shared" si="13"/>
        <v>0.42559397539244803</v>
      </c>
      <c r="H318" s="28">
        <f t="shared" si="14"/>
        <v>0.50518004879083589</v>
      </c>
    </row>
    <row r="319" spans="1:8" x14ac:dyDescent="0.45">
      <c r="A319" s="22">
        <v>1400</v>
      </c>
      <c r="B319" s="22" t="s">
        <v>22</v>
      </c>
      <c r="C319" s="71">
        <f t="shared" si="12"/>
        <v>44408</v>
      </c>
      <c r="D319" s="7">
        <v>44408</v>
      </c>
      <c r="E319" s="22">
        <v>40.159999999999997</v>
      </c>
      <c r="F319" s="22">
        <v>1.1870000000000001</v>
      </c>
      <c r="G319" s="27">
        <f t="shared" si="13"/>
        <v>0.42596521001272802</v>
      </c>
      <c r="H319" s="28">
        <f t="shared" si="14"/>
        <v>0.50562070428510819</v>
      </c>
    </row>
    <row r="320" spans="1:8" x14ac:dyDescent="0.45">
      <c r="A320" s="22">
        <v>1400</v>
      </c>
      <c r="B320" s="22" t="s">
        <v>22</v>
      </c>
      <c r="C320" s="71">
        <f t="shared" si="12"/>
        <v>44407</v>
      </c>
      <c r="D320" s="7">
        <v>44407</v>
      </c>
      <c r="E320" s="22">
        <v>40.636000000000003</v>
      </c>
      <c r="F320" s="22">
        <v>1.1870000000000001</v>
      </c>
      <c r="G320" s="27">
        <f t="shared" si="13"/>
        <v>0.43101400084853631</v>
      </c>
      <c r="H320" s="28">
        <f t="shared" si="14"/>
        <v>0.51161361900721258</v>
      </c>
    </row>
    <row r="321" spans="1:8" x14ac:dyDescent="0.45">
      <c r="A321" s="22">
        <v>1400</v>
      </c>
      <c r="B321" s="22" t="s">
        <v>22</v>
      </c>
      <c r="C321" s="71">
        <f t="shared" si="12"/>
        <v>44406</v>
      </c>
      <c r="D321" s="7">
        <v>44406</v>
      </c>
      <c r="E321" s="22">
        <v>39.100999999999999</v>
      </c>
      <c r="F321" s="22">
        <v>1.1886000000000001</v>
      </c>
      <c r="G321" s="27">
        <f t="shared" si="13"/>
        <v>0.41473271107339837</v>
      </c>
      <c r="H321" s="28">
        <f t="shared" si="14"/>
        <v>0.49295130038184137</v>
      </c>
    </row>
    <row r="322" spans="1:8" x14ac:dyDescent="0.45">
      <c r="A322" s="22">
        <v>1400</v>
      </c>
      <c r="B322" s="22" t="s">
        <v>22</v>
      </c>
      <c r="C322" s="71">
        <f t="shared" si="12"/>
        <v>44405</v>
      </c>
      <c r="D322" s="7">
        <v>44405</v>
      </c>
      <c r="E322" s="22">
        <v>37.665999999999997</v>
      </c>
      <c r="F322" s="22">
        <v>1.1841999999999999</v>
      </c>
      <c r="G322" s="27">
        <f t="shared" si="13"/>
        <v>0.39951209164191764</v>
      </c>
      <c r="H322" s="28">
        <f t="shared" si="14"/>
        <v>0.47310221892235882</v>
      </c>
    </row>
    <row r="323" spans="1:8" x14ac:dyDescent="0.45">
      <c r="A323" s="22">
        <v>1400</v>
      </c>
      <c r="B323" s="22" t="s">
        <v>22</v>
      </c>
      <c r="C323" s="71">
        <f t="shared" si="12"/>
        <v>44404</v>
      </c>
      <c r="D323" s="7">
        <v>44404</v>
      </c>
      <c r="E323" s="22">
        <v>36.892000000000003</v>
      </c>
      <c r="F323" s="22">
        <v>1.1814</v>
      </c>
      <c r="G323" s="27">
        <f t="shared" si="13"/>
        <v>0.39130250318201104</v>
      </c>
      <c r="H323" s="28">
        <f t="shared" si="14"/>
        <v>0.46228477725922784</v>
      </c>
    </row>
    <row r="324" spans="1:8" x14ac:dyDescent="0.45">
      <c r="A324" s="22">
        <v>1400</v>
      </c>
      <c r="B324" s="22" t="s">
        <v>22</v>
      </c>
      <c r="C324" s="71">
        <f t="shared" si="12"/>
        <v>44403</v>
      </c>
      <c r="D324" s="7">
        <v>44403</v>
      </c>
      <c r="E324" s="22">
        <v>36.469000000000001</v>
      </c>
      <c r="F324" s="22">
        <v>1.1798999999999999</v>
      </c>
      <c r="G324" s="27">
        <f t="shared" si="13"/>
        <v>0.38681586762834114</v>
      </c>
      <c r="H324" s="28">
        <f t="shared" si="14"/>
        <v>0.45640404221467967</v>
      </c>
    </row>
    <row r="325" spans="1:8" x14ac:dyDescent="0.45">
      <c r="A325" s="22">
        <v>1400</v>
      </c>
      <c r="B325" s="22" t="s">
        <v>22</v>
      </c>
      <c r="C325" s="71">
        <f t="shared" ref="C325:C388" si="15">D325</f>
        <v>44402</v>
      </c>
      <c r="D325" s="7">
        <v>44402</v>
      </c>
      <c r="E325" s="22">
        <v>35.591000000000001</v>
      </c>
      <c r="F325" s="22">
        <v>1.1771</v>
      </c>
      <c r="G325" s="27">
        <f t="shared" ref="G325:G388" si="16">E325/94.28</f>
        <v>0.377503182011031</v>
      </c>
      <c r="H325" s="28">
        <f t="shared" ref="H325:H388" si="17">G325*F325</f>
        <v>0.4443589955451846</v>
      </c>
    </row>
    <row r="326" spans="1:8" x14ac:dyDescent="0.45">
      <c r="A326" s="22">
        <v>1400</v>
      </c>
      <c r="B326" s="22" t="s">
        <v>22</v>
      </c>
      <c r="C326" s="71">
        <f t="shared" si="15"/>
        <v>44401</v>
      </c>
      <c r="D326" s="7">
        <v>44401</v>
      </c>
      <c r="E326" s="22">
        <v>35.578000000000003</v>
      </c>
      <c r="F326" s="22">
        <v>1.1771</v>
      </c>
      <c r="G326" s="27">
        <f t="shared" si="16"/>
        <v>0.37736529486635556</v>
      </c>
      <c r="H326" s="28">
        <f t="shared" si="17"/>
        <v>0.44419668858718714</v>
      </c>
    </row>
    <row r="327" spans="1:8" x14ac:dyDescent="0.45">
      <c r="A327" s="22">
        <v>1400</v>
      </c>
      <c r="B327" s="22" t="s">
        <v>22</v>
      </c>
      <c r="C327" s="71">
        <f t="shared" si="15"/>
        <v>44400</v>
      </c>
      <c r="D327" s="7">
        <v>44400</v>
      </c>
      <c r="E327" s="22">
        <v>36.139000000000003</v>
      </c>
      <c r="F327" s="22">
        <v>1.1771</v>
      </c>
      <c r="G327" s="27">
        <f t="shared" si="16"/>
        <v>0.38331565549427243</v>
      </c>
      <c r="H327" s="28">
        <f t="shared" si="17"/>
        <v>0.45120085808230809</v>
      </c>
    </row>
    <row r="328" spans="1:8" x14ac:dyDescent="0.45">
      <c r="A328" s="22">
        <v>1400</v>
      </c>
      <c r="B328" s="8" t="s">
        <v>23</v>
      </c>
      <c r="C328" s="71">
        <f t="shared" si="15"/>
        <v>44399</v>
      </c>
      <c r="D328" s="7">
        <v>44399</v>
      </c>
      <c r="E328" s="22">
        <v>36.01</v>
      </c>
      <c r="F328" s="22">
        <v>1.177</v>
      </c>
      <c r="G328" s="27">
        <f t="shared" si="16"/>
        <v>0.38194739075095457</v>
      </c>
      <c r="H328" s="28">
        <f t="shared" si="17"/>
        <v>0.44955207891387355</v>
      </c>
    </row>
    <row r="329" spans="1:8" x14ac:dyDescent="0.45">
      <c r="A329" s="22">
        <v>1400</v>
      </c>
      <c r="B329" s="8" t="s">
        <v>23</v>
      </c>
      <c r="C329" s="71">
        <f t="shared" si="15"/>
        <v>44398</v>
      </c>
      <c r="D329" s="7">
        <v>44398</v>
      </c>
      <c r="E329" s="22">
        <v>35.079000000000001</v>
      </c>
      <c r="F329" s="22">
        <v>1.1792</v>
      </c>
      <c r="G329" s="27">
        <f t="shared" si="16"/>
        <v>0.37207254985150617</v>
      </c>
      <c r="H329" s="28">
        <f t="shared" si="17"/>
        <v>0.43874795078489609</v>
      </c>
    </row>
    <row r="330" spans="1:8" x14ac:dyDescent="0.45">
      <c r="A330" s="22">
        <v>1400</v>
      </c>
      <c r="B330" s="8" t="s">
        <v>23</v>
      </c>
      <c r="C330" s="71">
        <f t="shared" si="15"/>
        <v>44397</v>
      </c>
      <c r="D330" s="7">
        <v>44397</v>
      </c>
      <c r="E330" s="22">
        <v>36.164000000000001</v>
      </c>
      <c r="F330" s="22">
        <v>1.1778999999999999</v>
      </c>
      <c r="G330" s="27">
        <f t="shared" si="16"/>
        <v>0.38358082308018671</v>
      </c>
      <c r="H330" s="28">
        <f t="shared" si="17"/>
        <v>0.45181985150615189</v>
      </c>
    </row>
    <row r="331" spans="1:8" x14ac:dyDescent="0.45">
      <c r="A331" s="22">
        <v>1400</v>
      </c>
      <c r="B331" s="8" t="s">
        <v>23</v>
      </c>
      <c r="C331" s="71">
        <f t="shared" si="15"/>
        <v>44396</v>
      </c>
      <c r="D331" s="7">
        <v>44396</v>
      </c>
      <c r="E331" s="22">
        <v>35.988999999999997</v>
      </c>
      <c r="F331" s="22">
        <v>1.1798</v>
      </c>
      <c r="G331" s="27">
        <f t="shared" si="16"/>
        <v>0.38172464997878658</v>
      </c>
      <c r="H331" s="28">
        <f t="shared" si="17"/>
        <v>0.45035874204497239</v>
      </c>
    </row>
    <row r="332" spans="1:8" x14ac:dyDescent="0.45">
      <c r="A332" s="22">
        <v>1400</v>
      </c>
      <c r="B332" s="8" t="s">
        <v>23</v>
      </c>
      <c r="C332" s="71">
        <f t="shared" si="15"/>
        <v>44395</v>
      </c>
      <c r="D332" s="7">
        <v>44395</v>
      </c>
      <c r="E332" s="22">
        <v>34.954999999999998</v>
      </c>
      <c r="F332" s="22">
        <v>1.1805000000000001</v>
      </c>
      <c r="G332" s="27">
        <f t="shared" si="16"/>
        <v>0.3707573186253712</v>
      </c>
      <c r="H332" s="28">
        <f t="shared" si="17"/>
        <v>0.43767901463725073</v>
      </c>
    </row>
    <row r="333" spans="1:8" x14ac:dyDescent="0.45">
      <c r="A333" s="22">
        <v>1400</v>
      </c>
      <c r="B333" s="8" t="s">
        <v>23</v>
      </c>
      <c r="C333" s="71">
        <f t="shared" si="15"/>
        <v>44394</v>
      </c>
      <c r="D333" s="7">
        <v>44394</v>
      </c>
      <c r="E333" s="22">
        <v>34.957999999999998</v>
      </c>
      <c r="F333" s="22">
        <v>1.1805000000000001</v>
      </c>
      <c r="G333" s="27">
        <f t="shared" si="16"/>
        <v>0.37078913873568092</v>
      </c>
      <c r="H333" s="28">
        <f t="shared" si="17"/>
        <v>0.43771657827747135</v>
      </c>
    </row>
    <row r="334" spans="1:8" x14ac:dyDescent="0.45">
      <c r="A334" s="22">
        <v>1400</v>
      </c>
      <c r="B334" s="8" t="s">
        <v>23</v>
      </c>
      <c r="C334" s="71">
        <f t="shared" si="15"/>
        <v>44393</v>
      </c>
      <c r="D334" s="7">
        <v>44393</v>
      </c>
      <c r="E334" s="22">
        <v>34.298000000000002</v>
      </c>
      <c r="F334" s="22">
        <v>1.1805000000000001</v>
      </c>
      <c r="G334" s="27">
        <f t="shared" si="16"/>
        <v>0.36378871446754352</v>
      </c>
      <c r="H334" s="28">
        <f t="shared" si="17"/>
        <v>0.42945257742893517</v>
      </c>
    </row>
    <row r="335" spans="1:8" x14ac:dyDescent="0.45">
      <c r="A335" s="22">
        <v>1400</v>
      </c>
      <c r="B335" s="8" t="s">
        <v>23</v>
      </c>
      <c r="C335" s="71">
        <f t="shared" si="15"/>
        <v>44392</v>
      </c>
      <c r="D335" s="7">
        <v>44392</v>
      </c>
      <c r="E335" s="22">
        <v>34.658999999999999</v>
      </c>
      <c r="F335" s="22">
        <v>1.1812</v>
      </c>
      <c r="G335" s="27">
        <f t="shared" si="16"/>
        <v>0.36761773440814594</v>
      </c>
      <c r="H335" s="28">
        <f t="shared" si="17"/>
        <v>0.43423006788290197</v>
      </c>
    </row>
    <row r="336" spans="1:8" x14ac:dyDescent="0.45">
      <c r="A336" s="22">
        <v>1400</v>
      </c>
      <c r="B336" s="8" t="s">
        <v>23</v>
      </c>
      <c r="C336" s="71">
        <f t="shared" si="15"/>
        <v>44391</v>
      </c>
      <c r="D336" s="7">
        <v>44391</v>
      </c>
      <c r="E336" s="22">
        <v>35.268000000000001</v>
      </c>
      <c r="F336" s="22">
        <v>1.1835</v>
      </c>
      <c r="G336" s="27">
        <f t="shared" si="16"/>
        <v>0.37407721680101824</v>
      </c>
      <c r="H336" s="28">
        <f t="shared" si="17"/>
        <v>0.4427203860840051</v>
      </c>
    </row>
    <row r="337" spans="1:8" x14ac:dyDescent="0.45">
      <c r="A337" s="22">
        <v>1400</v>
      </c>
      <c r="B337" s="8" t="s">
        <v>23</v>
      </c>
      <c r="C337" s="71">
        <f t="shared" si="15"/>
        <v>44390</v>
      </c>
      <c r="D337" s="7">
        <v>44390</v>
      </c>
      <c r="E337" s="22">
        <v>35.374000000000002</v>
      </c>
      <c r="F337" s="22">
        <v>1.1774</v>
      </c>
      <c r="G337" s="27">
        <f t="shared" si="16"/>
        <v>0.37520152736529488</v>
      </c>
      <c r="H337" s="28">
        <f t="shared" si="17"/>
        <v>0.44176227831989817</v>
      </c>
    </row>
    <row r="338" spans="1:8" x14ac:dyDescent="0.45">
      <c r="A338" s="22">
        <v>1400</v>
      </c>
      <c r="B338" s="8" t="s">
        <v>23</v>
      </c>
      <c r="C338" s="71">
        <f t="shared" si="15"/>
        <v>44389</v>
      </c>
      <c r="D338" s="7">
        <v>44389</v>
      </c>
      <c r="E338" s="22">
        <v>36.005000000000003</v>
      </c>
      <c r="F338" s="22">
        <v>1.1859</v>
      </c>
      <c r="G338" s="27">
        <f t="shared" si="16"/>
        <v>0.38189435723377174</v>
      </c>
      <c r="H338" s="28">
        <f t="shared" si="17"/>
        <v>0.45288851824352988</v>
      </c>
    </row>
    <row r="339" spans="1:8" x14ac:dyDescent="0.45">
      <c r="A339" s="22">
        <v>1400</v>
      </c>
      <c r="B339" s="8" t="s">
        <v>23</v>
      </c>
      <c r="C339" s="71">
        <f t="shared" si="15"/>
        <v>44388</v>
      </c>
      <c r="D339" s="7">
        <v>44388</v>
      </c>
      <c r="E339" s="22">
        <v>36.173999999999999</v>
      </c>
      <c r="F339" s="22">
        <v>1.1873</v>
      </c>
      <c r="G339" s="27">
        <f t="shared" si="16"/>
        <v>0.38368689011455237</v>
      </c>
      <c r="H339" s="28">
        <f t="shared" si="17"/>
        <v>0.45555144463300806</v>
      </c>
    </row>
    <row r="340" spans="1:8" x14ac:dyDescent="0.45">
      <c r="A340" s="22">
        <v>1400</v>
      </c>
      <c r="B340" s="8" t="s">
        <v>23</v>
      </c>
      <c r="C340" s="71">
        <f t="shared" si="15"/>
        <v>44387</v>
      </c>
      <c r="D340" s="7">
        <v>44387</v>
      </c>
      <c r="E340" s="22">
        <v>36.136000000000003</v>
      </c>
      <c r="F340" s="22">
        <v>1.1873</v>
      </c>
      <c r="G340" s="27">
        <f t="shared" si="16"/>
        <v>0.38328383538396271</v>
      </c>
      <c r="H340" s="28">
        <f t="shared" si="17"/>
        <v>0.45507289775137894</v>
      </c>
    </row>
    <row r="341" spans="1:8" x14ac:dyDescent="0.45">
      <c r="A341" s="22">
        <v>1400</v>
      </c>
      <c r="B341" s="8" t="s">
        <v>23</v>
      </c>
      <c r="C341" s="71">
        <f t="shared" si="15"/>
        <v>44386</v>
      </c>
      <c r="D341" s="7">
        <v>44386</v>
      </c>
      <c r="E341" s="22">
        <v>33.165999999999997</v>
      </c>
      <c r="F341" s="22">
        <v>1.1873</v>
      </c>
      <c r="G341" s="27">
        <f t="shared" si="16"/>
        <v>0.35178192617734405</v>
      </c>
      <c r="H341" s="28">
        <f t="shared" si="17"/>
        <v>0.41767068095036058</v>
      </c>
    </row>
    <row r="342" spans="1:8" x14ac:dyDescent="0.45">
      <c r="A342" s="22">
        <v>1400</v>
      </c>
      <c r="B342" s="8" t="s">
        <v>23</v>
      </c>
      <c r="C342" s="71">
        <f t="shared" si="15"/>
        <v>44385</v>
      </c>
      <c r="D342" s="7">
        <v>44385</v>
      </c>
      <c r="E342" s="22">
        <v>34.264000000000003</v>
      </c>
      <c r="F342" s="22">
        <v>1.1841999999999999</v>
      </c>
      <c r="G342" s="27">
        <f t="shared" si="16"/>
        <v>0.36342808655070008</v>
      </c>
      <c r="H342" s="28">
        <f t="shared" si="17"/>
        <v>0.430371540093339</v>
      </c>
    </row>
    <row r="343" spans="1:8" x14ac:dyDescent="0.45">
      <c r="A343" s="22">
        <v>1400</v>
      </c>
      <c r="B343" s="8" t="s">
        <v>23</v>
      </c>
      <c r="C343" s="71">
        <f t="shared" si="15"/>
        <v>44384</v>
      </c>
      <c r="D343" s="7">
        <v>44384</v>
      </c>
      <c r="E343" s="22">
        <v>35.473999999999997</v>
      </c>
      <c r="F343" s="22">
        <v>1.1789000000000001</v>
      </c>
      <c r="G343" s="27">
        <f t="shared" si="16"/>
        <v>0.37626219770895203</v>
      </c>
      <c r="H343" s="28">
        <f t="shared" si="17"/>
        <v>0.44357550487908359</v>
      </c>
    </row>
    <row r="344" spans="1:8" x14ac:dyDescent="0.45">
      <c r="A344" s="22">
        <v>1400</v>
      </c>
      <c r="B344" s="8" t="s">
        <v>23</v>
      </c>
      <c r="C344" s="71">
        <f t="shared" si="15"/>
        <v>44383</v>
      </c>
      <c r="D344" s="7">
        <v>44383</v>
      </c>
      <c r="E344" s="22">
        <v>37.601999999999997</v>
      </c>
      <c r="F344" s="22">
        <v>1.1821999999999999</v>
      </c>
      <c r="G344" s="27">
        <f t="shared" si="16"/>
        <v>0.39883326262197705</v>
      </c>
      <c r="H344" s="28">
        <f t="shared" si="17"/>
        <v>0.47150068307170123</v>
      </c>
    </row>
    <row r="345" spans="1:8" x14ac:dyDescent="0.45">
      <c r="A345" s="22">
        <v>1400</v>
      </c>
      <c r="B345" s="8" t="s">
        <v>23</v>
      </c>
      <c r="C345" s="71">
        <f t="shared" si="15"/>
        <v>44382</v>
      </c>
      <c r="D345" s="7">
        <v>44382</v>
      </c>
      <c r="E345" s="22">
        <v>36.999000000000002</v>
      </c>
      <c r="F345" s="22">
        <v>1.1860999999999999</v>
      </c>
      <c r="G345" s="27">
        <f t="shared" si="16"/>
        <v>0.39243742044972424</v>
      </c>
      <c r="H345" s="28">
        <f t="shared" si="17"/>
        <v>0.4654700243954179</v>
      </c>
    </row>
    <row r="346" spans="1:8" x14ac:dyDescent="0.45">
      <c r="A346" s="22">
        <v>1400</v>
      </c>
      <c r="B346" s="8" t="s">
        <v>23</v>
      </c>
      <c r="C346" s="71">
        <f t="shared" si="15"/>
        <v>44381</v>
      </c>
      <c r="D346" s="7">
        <v>44381</v>
      </c>
      <c r="E346" s="22">
        <v>36.226999999999997</v>
      </c>
      <c r="F346" s="22">
        <v>1.1863999999999999</v>
      </c>
      <c r="G346" s="27">
        <f t="shared" si="16"/>
        <v>0.38424904539669069</v>
      </c>
      <c r="H346" s="28">
        <f t="shared" si="17"/>
        <v>0.45587306745863382</v>
      </c>
    </row>
    <row r="347" spans="1:8" x14ac:dyDescent="0.45">
      <c r="A347" s="22">
        <v>1400</v>
      </c>
      <c r="B347" s="8" t="s">
        <v>23</v>
      </c>
      <c r="C347" s="71">
        <f t="shared" si="15"/>
        <v>44380</v>
      </c>
      <c r="D347" s="7">
        <v>44380</v>
      </c>
      <c r="E347" s="22">
        <v>36.228000000000002</v>
      </c>
      <c r="F347" s="22">
        <v>1.1863999999999999</v>
      </c>
      <c r="G347" s="27">
        <f t="shared" si="16"/>
        <v>0.3842596521001273</v>
      </c>
      <c r="H347" s="28">
        <f t="shared" si="17"/>
        <v>0.45588565125159097</v>
      </c>
    </row>
    <row r="348" spans="1:8" x14ac:dyDescent="0.45">
      <c r="A348" s="22">
        <v>1400</v>
      </c>
      <c r="B348" s="8" t="s">
        <v>23</v>
      </c>
      <c r="C348" s="71">
        <f t="shared" si="15"/>
        <v>44379</v>
      </c>
      <c r="D348" s="7">
        <v>44379</v>
      </c>
      <c r="E348" s="22">
        <v>36.639000000000003</v>
      </c>
      <c r="F348" s="22">
        <v>1.1863999999999999</v>
      </c>
      <c r="G348" s="27">
        <f t="shared" si="16"/>
        <v>0.38861900721255838</v>
      </c>
      <c r="H348" s="28">
        <f t="shared" si="17"/>
        <v>0.46105759015697922</v>
      </c>
    </row>
    <row r="349" spans="1:8" x14ac:dyDescent="0.45">
      <c r="A349" s="22">
        <v>1400</v>
      </c>
      <c r="B349" s="8" t="s">
        <v>23</v>
      </c>
      <c r="C349" s="71">
        <f t="shared" si="15"/>
        <v>44378</v>
      </c>
      <c r="D349" s="7">
        <v>44378</v>
      </c>
      <c r="E349" s="22">
        <v>35.034999999999997</v>
      </c>
      <c r="F349" s="22">
        <v>1.1848000000000001</v>
      </c>
      <c r="G349" s="27">
        <f t="shared" si="16"/>
        <v>0.37160585490029696</v>
      </c>
      <c r="H349" s="28">
        <f t="shared" si="17"/>
        <v>0.44027861688587189</v>
      </c>
    </row>
    <row r="350" spans="1:8" x14ac:dyDescent="0.45">
      <c r="A350" s="22">
        <v>1400</v>
      </c>
      <c r="B350" s="8" t="s">
        <v>23</v>
      </c>
      <c r="C350" s="71">
        <f t="shared" si="15"/>
        <v>44377</v>
      </c>
      <c r="D350" s="7">
        <v>44377</v>
      </c>
      <c r="E350" s="22">
        <v>33.621000000000002</v>
      </c>
      <c r="F350" s="22">
        <v>1.1855</v>
      </c>
      <c r="G350" s="27">
        <f t="shared" si="16"/>
        <v>0.35660797624098434</v>
      </c>
      <c r="H350" s="28">
        <f t="shared" si="17"/>
        <v>0.42275875583368694</v>
      </c>
    </row>
    <row r="351" spans="1:8" x14ac:dyDescent="0.45">
      <c r="A351" s="22">
        <v>1400</v>
      </c>
      <c r="B351" s="8" t="s">
        <v>23</v>
      </c>
      <c r="C351" s="71">
        <f t="shared" si="15"/>
        <v>44376</v>
      </c>
      <c r="D351" s="7">
        <v>44376</v>
      </c>
      <c r="E351" s="22">
        <v>32.304000000000002</v>
      </c>
      <c r="F351" s="22">
        <v>1.1895</v>
      </c>
      <c r="G351" s="27">
        <f t="shared" si="16"/>
        <v>0.34263894781501913</v>
      </c>
      <c r="H351" s="28">
        <f t="shared" si="17"/>
        <v>0.40756902842596526</v>
      </c>
    </row>
    <row r="352" spans="1:8" x14ac:dyDescent="0.45">
      <c r="A352" s="22">
        <v>1400</v>
      </c>
      <c r="B352" s="8" t="s">
        <v>23</v>
      </c>
      <c r="C352" s="71">
        <f t="shared" si="15"/>
        <v>44375</v>
      </c>
      <c r="D352" s="7">
        <v>44375</v>
      </c>
      <c r="E352" s="22">
        <v>32.200000000000003</v>
      </c>
      <c r="F352" s="22">
        <v>1.1923999999999999</v>
      </c>
      <c r="G352" s="27">
        <f t="shared" si="16"/>
        <v>0.34153585065761566</v>
      </c>
      <c r="H352" s="28">
        <f t="shared" si="17"/>
        <v>0.40724734832414089</v>
      </c>
    </row>
    <row r="353" spans="1:8" x14ac:dyDescent="0.45">
      <c r="A353" s="22">
        <v>1400</v>
      </c>
      <c r="B353" s="8" t="s">
        <v>23</v>
      </c>
      <c r="C353" s="71">
        <f t="shared" si="15"/>
        <v>44374</v>
      </c>
      <c r="D353" s="7">
        <v>44374</v>
      </c>
      <c r="E353" s="22">
        <v>32.110999999999997</v>
      </c>
      <c r="F353" s="22">
        <v>1.1933</v>
      </c>
      <c r="G353" s="27">
        <f t="shared" si="16"/>
        <v>0.34059185405176068</v>
      </c>
      <c r="H353" s="28">
        <f t="shared" si="17"/>
        <v>0.40642825943996602</v>
      </c>
    </row>
    <row r="354" spans="1:8" x14ac:dyDescent="0.45">
      <c r="A354" s="22">
        <v>1400</v>
      </c>
      <c r="B354" s="8" t="s">
        <v>23</v>
      </c>
      <c r="C354" s="71">
        <f t="shared" si="15"/>
        <v>44373</v>
      </c>
      <c r="D354" s="7">
        <v>44373</v>
      </c>
      <c r="E354" s="22">
        <v>32.106000000000002</v>
      </c>
      <c r="F354" s="22">
        <v>1.1933</v>
      </c>
      <c r="G354" s="27">
        <f t="shared" si="16"/>
        <v>0.34053882053457785</v>
      </c>
      <c r="H354" s="28">
        <f t="shared" si="17"/>
        <v>0.40636497454391174</v>
      </c>
    </row>
    <row r="355" spans="1:8" x14ac:dyDescent="0.45">
      <c r="A355" s="22">
        <v>1400</v>
      </c>
      <c r="B355" s="8" t="s">
        <v>23</v>
      </c>
      <c r="C355" s="71">
        <f t="shared" si="15"/>
        <v>44372</v>
      </c>
      <c r="D355" s="7">
        <v>44372</v>
      </c>
      <c r="E355" s="22">
        <v>31.998999999999999</v>
      </c>
      <c r="F355" s="22">
        <v>1.1933</v>
      </c>
      <c r="G355" s="27">
        <f t="shared" si="16"/>
        <v>0.33940390326686465</v>
      </c>
      <c r="H355" s="28">
        <f t="shared" si="17"/>
        <v>0.40501067776834959</v>
      </c>
    </row>
    <row r="356" spans="1:8" x14ac:dyDescent="0.45">
      <c r="A356" s="22">
        <v>1400</v>
      </c>
      <c r="B356" s="8" t="s">
        <v>23</v>
      </c>
      <c r="C356" s="71">
        <f t="shared" si="15"/>
        <v>44371</v>
      </c>
      <c r="D356" s="7">
        <v>44371</v>
      </c>
      <c r="E356" s="22">
        <v>31.631</v>
      </c>
      <c r="F356" s="22">
        <v>1.1930000000000001</v>
      </c>
      <c r="G356" s="27">
        <f t="shared" si="16"/>
        <v>0.33550063640220618</v>
      </c>
      <c r="H356" s="28">
        <f t="shared" si="17"/>
        <v>0.40025225922783197</v>
      </c>
    </row>
    <row r="357" spans="1:8" x14ac:dyDescent="0.45">
      <c r="A357" s="22">
        <v>1400</v>
      </c>
      <c r="B357" s="8" t="s">
        <v>23</v>
      </c>
      <c r="C357" s="71">
        <f t="shared" si="15"/>
        <v>44370</v>
      </c>
      <c r="D357" s="7">
        <v>44370</v>
      </c>
      <c r="E357" s="22">
        <v>30.797999999999998</v>
      </c>
      <c r="F357" s="22">
        <v>1.1924999999999999</v>
      </c>
      <c r="G357" s="27">
        <f t="shared" si="16"/>
        <v>0.32666525243954175</v>
      </c>
      <c r="H357" s="28">
        <f t="shared" si="17"/>
        <v>0.38954831353415348</v>
      </c>
    </row>
    <row r="358" spans="1:8" x14ac:dyDescent="0.45">
      <c r="A358" s="22">
        <v>1400</v>
      </c>
      <c r="B358" s="8" t="s">
        <v>23</v>
      </c>
      <c r="C358" s="71">
        <f t="shared" si="15"/>
        <v>44369</v>
      </c>
      <c r="D358" s="7">
        <v>44369</v>
      </c>
      <c r="E358" s="22">
        <v>30.155000000000001</v>
      </c>
      <c r="F358" s="22">
        <v>1.1938</v>
      </c>
      <c r="G358" s="27">
        <f t="shared" si="16"/>
        <v>0.31984514212982607</v>
      </c>
      <c r="H358" s="28">
        <f t="shared" si="17"/>
        <v>0.38183113067458635</v>
      </c>
    </row>
    <row r="359" spans="1:8" x14ac:dyDescent="0.45">
      <c r="A359" s="22">
        <v>1400</v>
      </c>
      <c r="B359" s="8" t="s">
        <v>12</v>
      </c>
      <c r="C359" s="71">
        <f t="shared" si="15"/>
        <v>44368</v>
      </c>
      <c r="D359" s="7">
        <v>44368</v>
      </c>
      <c r="E359" s="22">
        <v>30.061</v>
      </c>
      <c r="F359" s="22">
        <v>1.1915</v>
      </c>
      <c r="G359" s="27">
        <f t="shared" si="16"/>
        <v>0.31884811200678831</v>
      </c>
      <c r="H359" s="28">
        <f t="shared" si="17"/>
        <v>0.37990752545608825</v>
      </c>
    </row>
    <row r="360" spans="1:8" x14ac:dyDescent="0.45">
      <c r="A360" s="22">
        <v>1400</v>
      </c>
      <c r="B360" s="8" t="s">
        <v>12</v>
      </c>
      <c r="C360" s="71">
        <f t="shared" si="15"/>
        <v>44367</v>
      </c>
      <c r="D360" s="7">
        <v>44367</v>
      </c>
      <c r="E360" s="22">
        <v>29.177</v>
      </c>
      <c r="F360" s="22">
        <v>1.1859999999999999</v>
      </c>
      <c r="G360" s="27">
        <f t="shared" si="16"/>
        <v>0.30947178616885873</v>
      </c>
      <c r="H360" s="28">
        <f t="shared" si="17"/>
        <v>0.36703353839626646</v>
      </c>
    </row>
    <row r="361" spans="1:8" x14ac:dyDescent="0.45">
      <c r="A361" s="22">
        <v>1400</v>
      </c>
      <c r="B361" s="8" t="s">
        <v>12</v>
      </c>
      <c r="C361" s="71">
        <f t="shared" si="15"/>
        <v>44366</v>
      </c>
      <c r="D361" s="7">
        <v>44366</v>
      </c>
      <c r="E361" s="22">
        <v>29.135000000000002</v>
      </c>
      <c r="F361" s="22">
        <v>1.1859999999999999</v>
      </c>
      <c r="G361" s="27">
        <f t="shared" si="16"/>
        <v>0.30902630462452269</v>
      </c>
      <c r="H361" s="28">
        <f t="shared" si="17"/>
        <v>0.36650519728468389</v>
      </c>
    </row>
    <row r="362" spans="1:8" x14ac:dyDescent="0.45">
      <c r="A362" s="22">
        <v>1400</v>
      </c>
      <c r="B362" s="8" t="s">
        <v>12</v>
      </c>
      <c r="C362" s="71">
        <f t="shared" si="15"/>
        <v>44365</v>
      </c>
      <c r="D362" s="7">
        <v>44365</v>
      </c>
      <c r="E362" s="22">
        <v>28.411999999999999</v>
      </c>
      <c r="F362" s="22">
        <v>1.1859999999999999</v>
      </c>
      <c r="G362" s="27">
        <f t="shared" si="16"/>
        <v>0.30135765803988118</v>
      </c>
      <c r="H362" s="28">
        <f t="shared" si="17"/>
        <v>0.35741018243529904</v>
      </c>
    </row>
    <row r="363" spans="1:8" x14ac:dyDescent="0.45">
      <c r="A363" s="22">
        <v>1400</v>
      </c>
      <c r="B363" s="8" t="s">
        <v>12</v>
      </c>
      <c r="C363" s="71">
        <f t="shared" si="15"/>
        <v>44364</v>
      </c>
      <c r="D363" s="7">
        <v>44364</v>
      </c>
      <c r="E363" s="22">
        <v>28.361000000000001</v>
      </c>
      <c r="F363" s="22">
        <v>1.1906000000000001</v>
      </c>
      <c r="G363" s="27">
        <f t="shared" si="16"/>
        <v>0.30081671616461603</v>
      </c>
      <c r="H363" s="28">
        <f t="shared" si="17"/>
        <v>0.35815238226559187</v>
      </c>
    </row>
    <row r="364" spans="1:8" x14ac:dyDescent="0.45">
      <c r="A364" s="22">
        <v>1400</v>
      </c>
      <c r="B364" s="8" t="s">
        <v>12</v>
      </c>
      <c r="C364" s="71">
        <f t="shared" si="15"/>
        <v>44363</v>
      </c>
      <c r="D364" s="7">
        <v>44363</v>
      </c>
      <c r="E364" s="22">
        <v>28.385000000000002</v>
      </c>
      <c r="F364" s="22">
        <v>1.1994</v>
      </c>
      <c r="G364" s="27">
        <f t="shared" si="16"/>
        <v>0.3010712770470938</v>
      </c>
      <c r="H364" s="28">
        <f t="shared" si="17"/>
        <v>0.36110488969028431</v>
      </c>
    </row>
    <row r="365" spans="1:8" x14ac:dyDescent="0.45">
      <c r="A365" s="22">
        <v>1400</v>
      </c>
      <c r="B365" s="8" t="s">
        <v>12</v>
      </c>
      <c r="C365" s="71">
        <f t="shared" si="15"/>
        <v>44362</v>
      </c>
      <c r="D365" s="7">
        <v>44362</v>
      </c>
      <c r="E365" s="22">
        <v>29.167999999999999</v>
      </c>
      <c r="F365" s="22">
        <v>1.2123999999999999</v>
      </c>
      <c r="G365" s="27">
        <f t="shared" si="16"/>
        <v>0.30937632583792957</v>
      </c>
      <c r="H365" s="28">
        <f t="shared" si="17"/>
        <v>0.37508785744590578</v>
      </c>
    </row>
    <row r="366" spans="1:8" x14ac:dyDescent="0.45">
      <c r="A366" s="22">
        <v>1400</v>
      </c>
      <c r="B366" s="8" t="s">
        <v>12</v>
      </c>
      <c r="C366" s="71">
        <f t="shared" si="15"/>
        <v>44361</v>
      </c>
      <c r="D366" s="7">
        <v>44361</v>
      </c>
      <c r="E366" s="22">
        <v>28.937999999999999</v>
      </c>
      <c r="F366" s="22">
        <v>1.2118</v>
      </c>
      <c r="G366" s="27">
        <f t="shared" si="16"/>
        <v>0.30693678404751801</v>
      </c>
      <c r="H366" s="28">
        <f t="shared" si="17"/>
        <v>0.37194599490878233</v>
      </c>
    </row>
    <row r="367" spans="1:8" x14ac:dyDescent="0.45">
      <c r="A367" s="22">
        <v>1400</v>
      </c>
      <c r="B367" s="8" t="s">
        <v>12</v>
      </c>
      <c r="C367" s="71">
        <f t="shared" si="15"/>
        <v>44360</v>
      </c>
      <c r="D367" s="7">
        <v>44360</v>
      </c>
      <c r="E367" s="22">
        <v>28.041</v>
      </c>
      <c r="F367" s="22">
        <v>1.2105999999999999</v>
      </c>
      <c r="G367" s="27">
        <f t="shared" si="16"/>
        <v>0.29742257106491304</v>
      </c>
      <c r="H367" s="28">
        <f t="shared" si="17"/>
        <v>0.36005976453118371</v>
      </c>
    </row>
    <row r="368" spans="1:8" x14ac:dyDescent="0.45">
      <c r="A368" s="22">
        <v>1400</v>
      </c>
      <c r="B368" s="8" t="s">
        <v>12</v>
      </c>
      <c r="C368" s="71">
        <f t="shared" si="15"/>
        <v>44359</v>
      </c>
      <c r="D368" s="7">
        <v>44359</v>
      </c>
      <c r="E368" s="22">
        <v>28.05</v>
      </c>
      <c r="F368" s="22">
        <v>1.2105999999999999</v>
      </c>
      <c r="G368" s="27">
        <f t="shared" si="16"/>
        <v>0.29751803139584215</v>
      </c>
      <c r="H368" s="28">
        <f t="shared" si="17"/>
        <v>0.36017532880780651</v>
      </c>
    </row>
    <row r="369" spans="1:8" x14ac:dyDescent="0.45">
      <c r="A369" s="22">
        <v>1400</v>
      </c>
      <c r="B369" s="8" t="s">
        <v>12</v>
      </c>
      <c r="C369" s="71">
        <f t="shared" si="15"/>
        <v>44358</v>
      </c>
      <c r="D369" s="7">
        <v>44358</v>
      </c>
      <c r="E369" s="22">
        <v>28.382999999999999</v>
      </c>
      <c r="F369" s="22">
        <v>1.2105999999999999</v>
      </c>
      <c r="G369" s="27">
        <f t="shared" si="16"/>
        <v>0.30105006364022063</v>
      </c>
      <c r="H369" s="28">
        <f t="shared" si="17"/>
        <v>0.36445120704285106</v>
      </c>
    </row>
    <row r="370" spans="1:8" x14ac:dyDescent="0.45">
      <c r="A370" s="22">
        <v>1400</v>
      </c>
      <c r="B370" s="8" t="s">
        <v>12</v>
      </c>
      <c r="C370" s="71">
        <f t="shared" si="15"/>
        <v>44357</v>
      </c>
      <c r="D370" s="7">
        <v>44357</v>
      </c>
      <c r="E370" s="22">
        <v>28.291</v>
      </c>
      <c r="F370" s="22">
        <v>1.2169000000000001</v>
      </c>
      <c r="G370" s="27">
        <f t="shared" si="16"/>
        <v>0.30007424692405599</v>
      </c>
      <c r="H370" s="28">
        <f t="shared" si="17"/>
        <v>0.36516035108188377</v>
      </c>
    </row>
    <row r="371" spans="1:8" x14ac:dyDescent="0.45">
      <c r="A371" s="22">
        <v>1400</v>
      </c>
      <c r="B371" s="8" t="s">
        <v>12</v>
      </c>
      <c r="C371" s="71">
        <f t="shared" si="15"/>
        <v>44356</v>
      </c>
      <c r="D371" s="7">
        <v>44356</v>
      </c>
      <c r="E371" s="22"/>
      <c r="F371" s="22">
        <v>1.2178</v>
      </c>
      <c r="G371" s="27">
        <f t="shared" si="16"/>
        <v>0</v>
      </c>
      <c r="H371" s="28">
        <f t="shared" si="17"/>
        <v>0</v>
      </c>
    </row>
    <row r="372" spans="1:8" x14ac:dyDescent="0.45">
      <c r="A372" s="22">
        <v>1400</v>
      </c>
      <c r="B372" s="8" t="s">
        <v>12</v>
      </c>
      <c r="C372" s="71">
        <f t="shared" si="15"/>
        <v>44355</v>
      </c>
      <c r="D372" s="7">
        <v>44355</v>
      </c>
      <c r="E372" s="22">
        <v>26.686</v>
      </c>
      <c r="F372" s="22">
        <v>1.2171000000000001</v>
      </c>
      <c r="G372" s="27">
        <f t="shared" si="16"/>
        <v>0.28305048790835807</v>
      </c>
      <c r="H372" s="28">
        <f t="shared" si="17"/>
        <v>0.34450074883326265</v>
      </c>
    </row>
    <row r="373" spans="1:8" x14ac:dyDescent="0.45">
      <c r="A373" s="22">
        <v>1400</v>
      </c>
      <c r="B373" s="8" t="s">
        <v>12</v>
      </c>
      <c r="C373" s="71">
        <f t="shared" si="15"/>
        <v>44354</v>
      </c>
      <c r="D373" s="7">
        <v>44354</v>
      </c>
      <c r="E373" s="22">
        <v>26.097999999999999</v>
      </c>
      <c r="F373" s="22">
        <v>1.2189000000000001</v>
      </c>
      <c r="G373" s="27">
        <f t="shared" si="16"/>
        <v>0.27681374628765376</v>
      </c>
      <c r="H373" s="28">
        <f t="shared" si="17"/>
        <v>0.33740827535002121</v>
      </c>
    </row>
    <row r="374" spans="1:8" x14ac:dyDescent="0.45">
      <c r="A374" s="22">
        <v>1400</v>
      </c>
      <c r="B374" s="8" t="s">
        <v>12</v>
      </c>
      <c r="C374" s="71">
        <f t="shared" si="15"/>
        <v>44353</v>
      </c>
      <c r="D374" s="7">
        <v>44353</v>
      </c>
      <c r="E374" s="22">
        <v>26.134</v>
      </c>
      <c r="F374" s="22">
        <v>1.2164999999999999</v>
      </c>
      <c r="G374" s="27">
        <f t="shared" si="16"/>
        <v>0.27719558761137036</v>
      </c>
      <c r="H374" s="28">
        <f t="shared" si="17"/>
        <v>0.33720843232923203</v>
      </c>
    </row>
    <row r="375" spans="1:8" x14ac:dyDescent="0.45">
      <c r="A375" s="22">
        <v>1400</v>
      </c>
      <c r="B375" s="8" t="s">
        <v>12</v>
      </c>
      <c r="C375" s="71">
        <f t="shared" si="15"/>
        <v>44352</v>
      </c>
      <c r="D375" s="7">
        <v>44352</v>
      </c>
      <c r="E375" s="22">
        <v>26.134</v>
      </c>
      <c r="F375" s="22">
        <v>1.2164999999999999</v>
      </c>
      <c r="G375" s="27">
        <f t="shared" si="16"/>
        <v>0.27719558761137036</v>
      </c>
      <c r="H375" s="28">
        <f t="shared" si="17"/>
        <v>0.33720843232923203</v>
      </c>
    </row>
    <row r="376" spans="1:8" x14ac:dyDescent="0.45">
      <c r="A376" s="22">
        <v>1400</v>
      </c>
      <c r="B376" s="8" t="s">
        <v>12</v>
      </c>
      <c r="C376" s="71">
        <f t="shared" si="15"/>
        <v>44351</v>
      </c>
      <c r="D376" s="7">
        <v>44351</v>
      </c>
      <c r="E376" s="22">
        <v>25.977</v>
      </c>
      <c r="F376" s="22">
        <v>1.2164999999999999</v>
      </c>
      <c r="G376" s="27">
        <f t="shared" si="16"/>
        <v>0.27553033517182862</v>
      </c>
      <c r="H376" s="28">
        <f t="shared" si="17"/>
        <v>0.33518265273652947</v>
      </c>
    </row>
    <row r="377" spans="1:8" x14ac:dyDescent="0.45">
      <c r="A377" s="22">
        <v>1400</v>
      </c>
      <c r="B377" s="8" t="s">
        <v>12</v>
      </c>
      <c r="C377" s="71">
        <f t="shared" si="15"/>
        <v>44350</v>
      </c>
      <c r="D377" s="7">
        <v>44350</v>
      </c>
      <c r="E377" s="22">
        <v>25.632999999999999</v>
      </c>
      <c r="F377" s="22">
        <v>1.2123999999999999</v>
      </c>
      <c r="G377" s="27">
        <f t="shared" si="16"/>
        <v>0.27188162918964787</v>
      </c>
      <c r="H377" s="28">
        <f t="shared" si="17"/>
        <v>0.32962928722952906</v>
      </c>
    </row>
    <row r="378" spans="1:8" x14ac:dyDescent="0.45">
      <c r="A378" s="22">
        <v>1400</v>
      </c>
      <c r="B378" s="8" t="s">
        <v>12</v>
      </c>
      <c r="C378" s="71">
        <f t="shared" si="15"/>
        <v>44349</v>
      </c>
      <c r="D378" s="7">
        <v>44349</v>
      </c>
      <c r="E378" s="22">
        <v>26.055</v>
      </c>
      <c r="F378" s="22">
        <v>1.2209000000000001</v>
      </c>
      <c r="G378" s="27">
        <f t="shared" si="16"/>
        <v>0.27635765803988122</v>
      </c>
      <c r="H378" s="28">
        <f t="shared" si="17"/>
        <v>0.33740506470089099</v>
      </c>
    </row>
    <row r="379" spans="1:8" x14ac:dyDescent="0.45">
      <c r="A379" s="22">
        <v>1400</v>
      </c>
      <c r="B379" s="8" t="s">
        <v>12</v>
      </c>
      <c r="C379" s="71">
        <f t="shared" si="15"/>
        <v>44348</v>
      </c>
      <c r="D379" s="7">
        <v>44348</v>
      </c>
      <c r="E379" s="22">
        <v>25.311</v>
      </c>
      <c r="F379" s="22">
        <v>1.2211000000000001</v>
      </c>
      <c r="G379" s="27">
        <f t="shared" si="16"/>
        <v>0.26846627068307172</v>
      </c>
      <c r="H379" s="28">
        <f t="shared" si="17"/>
        <v>0.32782416313109891</v>
      </c>
    </row>
    <row r="380" spans="1:8" x14ac:dyDescent="0.45">
      <c r="A380" s="22">
        <v>1400</v>
      </c>
      <c r="B380" s="8" t="s">
        <v>12</v>
      </c>
      <c r="C380" s="71">
        <f t="shared" si="15"/>
        <v>44347</v>
      </c>
      <c r="D380" s="7">
        <v>44347</v>
      </c>
      <c r="E380" s="22">
        <v>25.311</v>
      </c>
      <c r="F380" s="22">
        <v>1.2224999999999999</v>
      </c>
      <c r="G380" s="27">
        <f t="shared" si="16"/>
        <v>0.26846627068307172</v>
      </c>
      <c r="H380" s="28">
        <f t="shared" si="17"/>
        <v>0.32820001591005515</v>
      </c>
    </row>
    <row r="381" spans="1:8" x14ac:dyDescent="0.45">
      <c r="A381" s="22">
        <v>1400</v>
      </c>
      <c r="B381" s="8" t="s">
        <v>12</v>
      </c>
      <c r="C381" s="71">
        <f t="shared" si="15"/>
        <v>44346</v>
      </c>
      <c r="D381" s="7">
        <v>44346</v>
      </c>
      <c r="E381" s="22">
        <v>25.311</v>
      </c>
      <c r="F381" s="22">
        <v>1.2189000000000001</v>
      </c>
      <c r="G381" s="27">
        <f t="shared" si="16"/>
        <v>0.26846627068307172</v>
      </c>
      <c r="H381" s="28">
        <f t="shared" si="17"/>
        <v>0.32723353733559613</v>
      </c>
    </row>
    <row r="382" spans="1:8" x14ac:dyDescent="0.45">
      <c r="A382" s="22">
        <v>1400</v>
      </c>
      <c r="B382" s="8" t="s">
        <v>12</v>
      </c>
      <c r="C382" s="71">
        <f t="shared" si="15"/>
        <v>44345</v>
      </c>
      <c r="D382" s="7">
        <v>44345</v>
      </c>
      <c r="E382" s="22">
        <v>25.311</v>
      </c>
      <c r="F382" s="22">
        <v>1.2189000000000001</v>
      </c>
      <c r="G382" s="27">
        <f t="shared" si="16"/>
        <v>0.26846627068307172</v>
      </c>
      <c r="H382" s="28">
        <f t="shared" si="17"/>
        <v>0.32723353733559613</v>
      </c>
    </row>
    <row r="383" spans="1:8" x14ac:dyDescent="0.45">
      <c r="A383" s="22">
        <v>1400</v>
      </c>
      <c r="B383" s="8" t="s">
        <v>12</v>
      </c>
      <c r="C383" s="71">
        <f t="shared" si="15"/>
        <v>44344</v>
      </c>
      <c r="D383" s="7">
        <v>44344</v>
      </c>
      <c r="E383" s="22">
        <v>25.725000000000001</v>
      </c>
      <c r="F383" s="22">
        <v>1.2189000000000001</v>
      </c>
      <c r="G383" s="27">
        <f t="shared" si="16"/>
        <v>0.27285744590581251</v>
      </c>
      <c r="H383" s="28">
        <f t="shared" si="17"/>
        <v>0.33258594081459492</v>
      </c>
    </row>
    <row r="384" spans="1:8" x14ac:dyDescent="0.45">
      <c r="A384" s="22">
        <v>1400</v>
      </c>
      <c r="B384" s="8" t="s">
        <v>12</v>
      </c>
      <c r="C384" s="71">
        <f t="shared" si="15"/>
        <v>44343</v>
      </c>
      <c r="D384" s="7">
        <v>44343</v>
      </c>
      <c r="E384" s="22">
        <v>27.059000000000001</v>
      </c>
      <c r="F384" s="22">
        <v>1.2192000000000001</v>
      </c>
      <c r="G384" s="27">
        <f t="shared" si="16"/>
        <v>0.28700678829019943</v>
      </c>
      <c r="H384" s="28">
        <f t="shared" si="17"/>
        <v>0.34991867628341117</v>
      </c>
    </row>
    <row r="385" spans="1:8" x14ac:dyDescent="0.45">
      <c r="A385" s="22">
        <v>1400</v>
      </c>
      <c r="B385" s="8" t="s">
        <v>12</v>
      </c>
      <c r="C385" s="71">
        <f t="shared" si="15"/>
        <v>44342</v>
      </c>
      <c r="D385" s="7">
        <v>44342</v>
      </c>
      <c r="E385" s="22">
        <v>25.97</v>
      </c>
      <c r="F385" s="22">
        <v>1.2190000000000001</v>
      </c>
      <c r="G385" s="27">
        <f t="shared" si="16"/>
        <v>0.27545608824777257</v>
      </c>
      <c r="H385" s="28">
        <f t="shared" si="17"/>
        <v>0.3357809715740348</v>
      </c>
    </row>
    <row r="386" spans="1:8" x14ac:dyDescent="0.45">
      <c r="A386" s="22">
        <v>1400</v>
      </c>
      <c r="B386" s="8" t="s">
        <v>12</v>
      </c>
      <c r="C386" s="71">
        <f t="shared" si="15"/>
        <v>44341</v>
      </c>
      <c r="D386" s="7">
        <v>44341</v>
      </c>
      <c r="E386" s="22">
        <v>24.895</v>
      </c>
      <c r="F386" s="22">
        <v>1.2250000000000001</v>
      </c>
      <c r="G386" s="27">
        <f t="shared" si="16"/>
        <v>0.26405388205345776</v>
      </c>
      <c r="H386" s="28">
        <f t="shared" si="17"/>
        <v>0.32346600551548577</v>
      </c>
    </row>
    <row r="387" spans="1:8" x14ac:dyDescent="0.45">
      <c r="A387" s="22">
        <v>1400</v>
      </c>
      <c r="B387" s="8" t="s">
        <v>12</v>
      </c>
      <c r="C387" s="71">
        <f t="shared" si="15"/>
        <v>44340</v>
      </c>
      <c r="D387" s="7">
        <v>44340</v>
      </c>
      <c r="E387" s="22">
        <v>25.012</v>
      </c>
      <c r="F387" s="22">
        <v>1.2215</v>
      </c>
      <c r="G387" s="27">
        <f t="shared" si="16"/>
        <v>0.26529486635553667</v>
      </c>
      <c r="H387" s="28">
        <f t="shared" si="17"/>
        <v>0.32405767925328804</v>
      </c>
    </row>
    <row r="388" spans="1:8" x14ac:dyDescent="0.45">
      <c r="A388" s="22">
        <v>1400</v>
      </c>
      <c r="B388" s="8" t="s">
        <v>12</v>
      </c>
      <c r="C388" s="71">
        <f t="shared" si="15"/>
        <v>44339</v>
      </c>
      <c r="D388" s="7">
        <v>44339</v>
      </c>
      <c r="E388" s="22">
        <v>24.908999999999999</v>
      </c>
      <c r="F388" s="22">
        <v>1.2179</v>
      </c>
      <c r="G388" s="27">
        <f t="shared" si="16"/>
        <v>0.26420237590156975</v>
      </c>
      <c r="H388" s="28">
        <f t="shared" si="17"/>
        <v>0.32177207361052179</v>
      </c>
    </row>
    <row r="389" spans="1:8" x14ac:dyDescent="0.45">
      <c r="A389" s="22">
        <v>1400</v>
      </c>
      <c r="B389" s="8" t="s">
        <v>12</v>
      </c>
      <c r="C389" s="71">
        <f t="shared" ref="C389:C452" si="18">D389</f>
        <v>44338</v>
      </c>
      <c r="D389" s="7">
        <v>44338</v>
      </c>
      <c r="E389" s="22">
        <v>24.908999999999999</v>
      </c>
      <c r="F389" s="22">
        <v>1.2179</v>
      </c>
      <c r="G389" s="27">
        <f t="shared" ref="G389:G452" si="19">E389/94.28</f>
        <v>0.26420237590156975</v>
      </c>
      <c r="H389" s="28">
        <f t="shared" ref="H389:H452" si="20">G389*F389</f>
        <v>0.32177207361052179</v>
      </c>
    </row>
    <row r="390" spans="1:8" x14ac:dyDescent="0.45">
      <c r="A390" s="22">
        <v>1400</v>
      </c>
      <c r="B390" s="8" t="s">
        <v>13</v>
      </c>
      <c r="C390" s="71">
        <f t="shared" si="18"/>
        <v>44337</v>
      </c>
      <c r="D390" s="7">
        <v>44337</v>
      </c>
      <c r="E390" s="22">
        <v>24.331</v>
      </c>
      <c r="F390" s="22">
        <v>1.2179</v>
      </c>
      <c r="G390" s="27">
        <f t="shared" si="19"/>
        <v>0.25807170131523122</v>
      </c>
      <c r="H390" s="28">
        <f t="shared" si="20"/>
        <v>0.31430552503182008</v>
      </c>
    </row>
    <row r="391" spans="1:8" x14ac:dyDescent="0.45">
      <c r="A391" s="22">
        <v>1400</v>
      </c>
      <c r="B391" s="8" t="s">
        <v>13</v>
      </c>
      <c r="C391" s="71">
        <f t="shared" si="18"/>
        <v>44336</v>
      </c>
      <c r="D391" s="7">
        <v>44336</v>
      </c>
      <c r="E391" s="22">
        <v>23.709</v>
      </c>
      <c r="F391" s="22">
        <v>1.2225999999999999</v>
      </c>
      <c r="G391" s="27">
        <f t="shared" si="19"/>
        <v>0.25147433177768347</v>
      </c>
      <c r="H391" s="28">
        <f t="shared" si="20"/>
        <v>0.30745251803139578</v>
      </c>
    </row>
    <row r="392" spans="1:8" x14ac:dyDescent="0.45">
      <c r="A392" s="22">
        <v>1400</v>
      </c>
      <c r="B392" s="8" t="s">
        <v>13</v>
      </c>
      <c r="C392" s="71">
        <f t="shared" si="18"/>
        <v>44335</v>
      </c>
      <c r="D392" s="7">
        <v>44335</v>
      </c>
      <c r="E392" s="22">
        <v>25.712</v>
      </c>
      <c r="F392" s="22">
        <v>1.2172000000000001</v>
      </c>
      <c r="G392" s="27">
        <f t="shared" si="19"/>
        <v>0.27271955876113702</v>
      </c>
      <c r="H392" s="28">
        <f t="shared" si="20"/>
        <v>0.33195424692405601</v>
      </c>
    </row>
    <row r="393" spans="1:8" x14ac:dyDescent="0.45">
      <c r="A393" s="22">
        <v>1400</v>
      </c>
      <c r="B393" s="8" t="s">
        <v>13</v>
      </c>
      <c r="C393" s="71">
        <f t="shared" si="18"/>
        <v>44334</v>
      </c>
      <c r="D393" s="7">
        <v>44334</v>
      </c>
      <c r="E393" s="22">
        <v>26.882999999999999</v>
      </c>
      <c r="F393" s="22">
        <v>1.222</v>
      </c>
      <c r="G393" s="27">
        <f t="shared" si="19"/>
        <v>0.28514000848536275</v>
      </c>
      <c r="H393" s="28">
        <f t="shared" si="20"/>
        <v>0.34844109036911325</v>
      </c>
    </row>
    <row r="394" spans="1:8" x14ac:dyDescent="0.45">
      <c r="A394" s="22">
        <v>1400</v>
      </c>
      <c r="B394" s="8" t="s">
        <v>13</v>
      </c>
      <c r="C394" s="71">
        <f t="shared" si="18"/>
        <v>44333</v>
      </c>
      <c r="D394" s="7">
        <v>44333</v>
      </c>
      <c r="E394" s="22">
        <v>27.094999999999999</v>
      </c>
      <c r="F394" s="22">
        <v>1.2151000000000001</v>
      </c>
      <c r="G394" s="27">
        <f t="shared" si="19"/>
        <v>0.28738862961391598</v>
      </c>
      <c r="H394" s="28">
        <f t="shared" si="20"/>
        <v>0.34920592384386934</v>
      </c>
    </row>
    <row r="395" spans="1:8" x14ac:dyDescent="0.45">
      <c r="A395" s="22">
        <v>1400</v>
      </c>
      <c r="B395" s="8" t="s">
        <v>13</v>
      </c>
      <c r="C395" s="71">
        <f t="shared" si="18"/>
        <v>44332</v>
      </c>
      <c r="D395" s="7">
        <v>44332</v>
      </c>
      <c r="E395" s="22">
        <v>27.061</v>
      </c>
      <c r="F395" s="22">
        <v>1.214</v>
      </c>
      <c r="G395" s="27">
        <f t="shared" si="19"/>
        <v>0.28702800169707254</v>
      </c>
      <c r="H395" s="28">
        <f t="shared" si="20"/>
        <v>0.34845199406024607</v>
      </c>
    </row>
    <row r="396" spans="1:8" x14ac:dyDescent="0.45">
      <c r="A396" s="22">
        <v>1400</v>
      </c>
      <c r="B396" s="8" t="s">
        <v>13</v>
      </c>
      <c r="C396" s="71">
        <f t="shared" si="18"/>
        <v>44331</v>
      </c>
      <c r="D396" s="7">
        <v>44331</v>
      </c>
      <c r="E396" s="22">
        <v>27.061</v>
      </c>
      <c r="F396" s="22">
        <v>1.214</v>
      </c>
      <c r="G396" s="27">
        <f t="shared" si="19"/>
        <v>0.28702800169707254</v>
      </c>
      <c r="H396" s="28">
        <f t="shared" si="20"/>
        <v>0.34845199406024607</v>
      </c>
    </row>
    <row r="397" spans="1:8" x14ac:dyDescent="0.45">
      <c r="A397" s="22">
        <v>1400</v>
      </c>
      <c r="B397" s="8" t="s">
        <v>13</v>
      </c>
      <c r="C397" s="71">
        <f t="shared" si="18"/>
        <v>44330</v>
      </c>
      <c r="D397" s="7">
        <v>44330</v>
      </c>
      <c r="E397" s="22">
        <v>25.821000000000002</v>
      </c>
      <c r="F397" s="22">
        <v>1.214</v>
      </c>
      <c r="G397" s="27">
        <f t="shared" si="19"/>
        <v>0.27387568943572338</v>
      </c>
      <c r="H397" s="28">
        <f t="shared" si="20"/>
        <v>0.33248508697496815</v>
      </c>
    </row>
    <row r="398" spans="1:8" x14ac:dyDescent="0.45">
      <c r="A398" s="22">
        <v>1400</v>
      </c>
      <c r="B398" s="8" t="s">
        <v>13</v>
      </c>
      <c r="C398" s="71">
        <f t="shared" si="18"/>
        <v>44329</v>
      </c>
      <c r="D398" s="7">
        <v>44329</v>
      </c>
      <c r="E398" s="22">
        <v>26.623000000000001</v>
      </c>
      <c r="F398" s="22">
        <v>1.2078</v>
      </c>
      <c r="G398" s="27">
        <f t="shared" si="19"/>
        <v>0.28238226559185409</v>
      </c>
      <c r="H398" s="28">
        <f t="shared" si="20"/>
        <v>0.34106130038184135</v>
      </c>
    </row>
    <row r="399" spans="1:8" x14ac:dyDescent="0.45">
      <c r="A399" s="22">
        <v>1400</v>
      </c>
      <c r="B399" s="8" t="s">
        <v>13</v>
      </c>
      <c r="C399" s="71">
        <f t="shared" si="18"/>
        <v>44328</v>
      </c>
      <c r="D399" s="7">
        <v>44328</v>
      </c>
      <c r="E399" s="22">
        <v>25.725000000000001</v>
      </c>
      <c r="F399" s="22">
        <v>1.2069000000000001</v>
      </c>
      <c r="G399" s="27">
        <f t="shared" si="19"/>
        <v>0.27285744590581251</v>
      </c>
      <c r="H399" s="28">
        <f t="shared" si="20"/>
        <v>0.32931165146372515</v>
      </c>
    </row>
    <row r="400" spans="1:8" x14ac:dyDescent="0.45">
      <c r="A400" s="22">
        <v>1400</v>
      </c>
      <c r="B400" s="8" t="s">
        <v>13</v>
      </c>
      <c r="C400" s="71">
        <f t="shared" si="18"/>
        <v>44327</v>
      </c>
      <c r="D400" s="7">
        <v>44327</v>
      </c>
      <c r="E400" s="22">
        <v>25.548999999999999</v>
      </c>
      <c r="F400" s="22">
        <v>1.2145999999999999</v>
      </c>
      <c r="G400" s="27">
        <f t="shared" si="19"/>
        <v>0.27099066610097583</v>
      </c>
      <c r="H400" s="28">
        <f t="shared" si="20"/>
        <v>0.3291452630462452</v>
      </c>
    </row>
    <row r="401" spans="1:8" x14ac:dyDescent="0.45">
      <c r="A401" s="22">
        <v>1400</v>
      </c>
      <c r="B401" s="8" t="s">
        <v>13</v>
      </c>
      <c r="C401" s="71">
        <f t="shared" si="18"/>
        <v>44326</v>
      </c>
      <c r="D401" s="7">
        <v>44326</v>
      </c>
      <c r="E401" s="22">
        <v>24.370999999999999</v>
      </c>
      <c r="F401" s="22">
        <v>1.2129000000000001</v>
      </c>
      <c r="G401" s="27">
        <f t="shared" si="19"/>
        <v>0.2584959694526941</v>
      </c>
      <c r="H401" s="28">
        <f t="shared" si="20"/>
        <v>0.31352976134917271</v>
      </c>
    </row>
    <row r="402" spans="1:8" x14ac:dyDescent="0.45">
      <c r="A402" s="22">
        <v>1400</v>
      </c>
      <c r="B402" s="8" t="s">
        <v>13</v>
      </c>
      <c r="C402" s="71">
        <f t="shared" si="18"/>
        <v>44325</v>
      </c>
      <c r="D402" s="7">
        <v>44325</v>
      </c>
      <c r="E402" s="22">
        <v>24.462</v>
      </c>
      <c r="F402" s="22">
        <v>1.2162999999999999</v>
      </c>
      <c r="G402" s="27">
        <f t="shared" si="19"/>
        <v>0.25946117946542213</v>
      </c>
      <c r="H402" s="28">
        <f t="shared" si="20"/>
        <v>0.31558263258379293</v>
      </c>
    </row>
    <row r="403" spans="1:8" x14ac:dyDescent="0.45">
      <c r="A403" s="22">
        <v>1400</v>
      </c>
      <c r="B403" s="8" t="s">
        <v>13</v>
      </c>
      <c r="C403" s="71">
        <f t="shared" si="18"/>
        <v>44324</v>
      </c>
      <c r="D403" s="7">
        <v>44324</v>
      </c>
      <c r="E403" s="22">
        <v>24.462</v>
      </c>
      <c r="F403" s="22">
        <v>1.2162999999999999</v>
      </c>
      <c r="G403" s="27">
        <f t="shared" si="19"/>
        <v>0.25946117946542213</v>
      </c>
      <c r="H403" s="28">
        <f t="shared" si="20"/>
        <v>0.31558263258379293</v>
      </c>
    </row>
    <row r="404" spans="1:8" x14ac:dyDescent="0.45">
      <c r="A404" s="22">
        <v>1400</v>
      </c>
      <c r="B404" s="8" t="s">
        <v>13</v>
      </c>
      <c r="C404" s="71">
        <f t="shared" si="18"/>
        <v>44323</v>
      </c>
      <c r="D404" s="7">
        <v>44323</v>
      </c>
      <c r="E404" s="22">
        <v>25.683</v>
      </c>
      <c r="F404" s="22">
        <v>1.2162999999999999</v>
      </c>
      <c r="G404" s="27">
        <f t="shared" si="19"/>
        <v>0.27241196436147647</v>
      </c>
      <c r="H404" s="28">
        <f t="shared" si="20"/>
        <v>0.33133467225286378</v>
      </c>
    </row>
    <row r="405" spans="1:8" x14ac:dyDescent="0.45">
      <c r="A405" s="22">
        <v>1400</v>
      </c>
      <c r="B405" s="8" t="s">
        <v>13</v>
      </c>
      <c r="C405" s="71">
        <f t="shared" si="18"/>
        <v>44322</v>
      </c>
      <c r="D405" s="7">
        <v>44322</v>
      </c>
      <c r="E405" s="22">
        <v>24.651</v>
      </c>
      <c r="F405" s="22">
        <v>1.2063999999999999</v>
      </c>
      <c r="G405" s="27">
        <f t="shared" si="19"/>
        <v>0.26146584641493426</v>
      </c>
      <c r="H405" s="28">
        <f t="shared" si="20"/>
        <v>0.31543239711497667</v>
      </c>
    </row>
    <row r="406" spans="1:8" x14ac:dyDescent="0.45">
      <c r="A406" s="22">
        <v>1400</v>
      </c>
      <c r="B406" s="8" t="s">
        <v>13</v>
      </c>
      <c r="C406" s="71">
        <f t="shared" si="18"/>
        <v>44321</v>
      </c>
      <c r="D406" s="7">
        <v>44321</v>
      </c>
      <c r="E406" s="22">
        <v>24.611000000000001</v>
      </c>
      <c r="F406" s="22">
        <v>1.2004999999999999</v>
      </c>
      <c r="G406" s="27">
        <f t="shared" si="19"/>
        <v>0.26104157827747138</v>
      </c>
      <c r="H406" s="28">
        <f t="shared" si="20"/>
        <v>0.31338041472210437</v>
      </c>
    </row>
    <row r="407" spans="1:8" x14ac:dyDescent="0.45">
      <c r="A407" s="22">
        <v>1400</v>
      </c>
      <c r="B407" s="8" t="s">
        <v>13</v>
      </c>
      <c r="C407" s="71">
        <f t="shared" si="18"/>
        <v>44320</v>
      </c>
      <c r="D407" s="7">
        <v>44320</v>
      </c>
      <c r="E407" s="22">
        <v>23.524000000000001</v>
      </c>
      <c r="F407" s="22">
        <v>1.2013</v>
      </c>
      <c r="G407" s="27">
        <f t="shared" si="19"/>
        <v>0.2495120916419177</v>
      </c>
      <c r="H407" s="28">
        <f t="shared" si="20"/>
        <v>0.29973887568943575</v>
      </c>
    </row>
    <row r="408" spans="1:8" x14ac:dyDescent="0.45">
      <c r="A408" s="22">
        <v>1400</v>
      </c>
      <c r="B408" s="8" t="s">
        <v>13</v>
      </c>
      <c r="C408" s="71">
        <f t="shared" si="18"/>
        <v>44319</v>
      </c>
      <c r="D408" s="7">
        <v>44319</v>
      </c>
      <c r="E408" s="22">
        <v>23.509</v>
      </c>
      <c r="F408" s="22">
        <v>1.2060999999999999</v>
      </c>
      <c r="G408" s="27">
        <f t="shared" si="19"/>
        <v>0.24935299109036912</v>
      </c>
      <c r="H408" s="28">
        <f t="shared" si="20"/>
        <v>0.30074464255409417</v>
      </c>
    </row>
    <row r="409" spans="1:8" x14ac:dyDescent="0.45">
      <c r="A409" s="22">
        <v>1400</v>
      </c>
      <c r="B409" s="8" t="s">
        <v>13</v>
      </c>
      <c r="C409" s="71">
        <f t="shared" si="18"/>
        <v>44318</v>
      </c>
      <c r="D409" s="7">
        <v>44318</v>
      </c>
      <c r="E409" s="22">
        <v>23.509</v>
      </c>
      <c r="F409" s="22">
        <v>1.2018</v>
      </c>
      <c r="G409" s="27">
        <f t="shared" si="19"/>
        <v>0.24935299109036912</v>
      </c>
      <c r="H409" s="28">
        <f t="shared" si="20"/>
        <v>0.29967242469240563</v>
      </c>
    </row>
    <row r="410" spans="1:8" x14ac:dyDescent="0.45">
      <c r="A410" s="22">
        <v>1400</v>
      </c>
      <c r="B410" s="8" t="s">
        <v>13</v>
      </c>
      <c r="C410" s="71">
        <f t="shared" si="18"/>
        <v>44317</v>
      </c>
      <c r="D410" s="7">
        <v>44317</v>
      </c>
      <c r="E410" s="22">
        <v>23.509</v>
      </c>
      <c r="F410" s="22">
        <v>1.2018</v>
      </c>
      <c r="G410" s="27">
        <f t="shared" si="19"/>
        <v>0.24935299109036912</v>
      </c>
      <c r="H410" s="28">
        <f t="shared" si="20"/>
        <v>0.29967242469240563</v>
      </c>
    </row>
    <row r="411" spans="1:8" x14ac:dyDescent="0.45">
      <c r="A411" s="22">
        <v>1400</v>
      </c>
      <c r="B411" s="8" t="s">
        <v>13</v>
      </c>
      <c r="C411" s="71">
        <f t="shared" si="18"/>
        <v>44316</v>
      </c>
      <c r="D411" s="7">
        <v>44316</v>
      </c>
      <c r="E411" s="22">
        <v>22.663</v>
      </c>
      <c r="F411" s="22">
        <v>1.2018</v>
      </c>
      <c r="G411" s="27">
        <f t="shared" si="19"/>
        <v>0.24037971998302926</v>
      </c>
      <c r="H411" s="28">
        <f t="shared" si="20"/>
        <v>0.28888834747560455</v>
      </c>
    </row>
    <row r="412" spans="1:8" x14ac:dyDescent="0.45">
      <c r="A412" s="22">
        <v>1400</v>
      </c>
      <c r="B412" s="8" t="s">
        <v>13</v>
      </c>
      <c r="C412" s="71">
        <f t="shared" si="18"/>
        <v>44315</v>
      </c>
      <c r="D412" s="7">
        <v>44315</v>
      </c>
      <c r="E412" s="22">
        <v>22.221</v>
      </c>
      <c r="F412" s="22">
        <v>1.2118</v>
      </c>
      <c r="G412" s="27">
        <f t="shared" si="19"/>
        <v>0.2356915570640645</v>
      </c>
      <c r="H412" s="28">
        <f t="shared" si="20"/>
        <v>0.28561102885023337</v>
      </c>
    </row>
    <row r="413" spans="1:8" x14ac:dyDescent="0.45">
      <c r="A413" s="22">
        <v>1400</v>
      </c>
      <c r="B413" s="8" t="s">
        <v>13</v>
      </c>
      <c r="C413" s="71">
        <f t="shared" si="18"/>
        <v>44314</v>
      </c>
      <c r="D413" s="7">
        <v>44314</v>
      </c>
      <c r="E413" s="22">
        <v>21.530999999999999</v>
      </c>
      <c r="F413" s="22">
        <v>1.2122999999999999</v>
      </c>
      <c r="G413" s="27">
        <f t="shared" si="19"/>
        <v>0.22837293169282985</v>
      </c>
      <c r="H413" s="28">
        <f t="shared" si="20"/>
        <v>0.27685650509121762</v>
      </c>
    </row>
    <row r="414" spans="1:8" x14ac:dyDescent="0.45">
      <c r="A414" s="22">
        <v>1400</v>
      </c>
      <c r="B414" s="8" t="s">
        <v>13</v>
      </c>
      <c r="C414" s="71">
        <f t="shared" si="18"/>
        <v>44313</v>
      </c>
      <c r="D414" s="7">
        <v>44313</v>
      </c>
      <c r="E414" s="22">
        <v>20.911999999999999</v>
      </c>
      <c r="F414" s="22">
        <v>1.2090000000000001</v>
      </c>
      <c r="G414" s="27">
        <f t="shared" si="19"/>
        <v>0.22180738226559185</v>
      </c>
      <c r="H414" s="28">
        <f t="shared" si="20"/>
        <v>0.26816512515910057</v>
      </c>
    </row>
    <row r="415" spans="1:8" x14ac:dyDescent="0.45">
      <c r="A415" s="22">
        <v>1400</v>
      </c>
      <c r="B415" s="8" t="s">
        <v>13</v>
      </c>
      <c r="C415" s="71">
        <f t="shared" si="18"/>
        <v>44312</v>
      </c>
      <c r="D415" s="7">
        <v>44312</v>
      </c>
      <c r="E415" s="22">
        <v>20.611999999999998</v>
      </c>
      <c r="F415" s="22">
        <v>1.2082999999999999</v>
      </c>
      <c r="G415" s="27">
        <f t="shared" si="19"/>
        <v>0.21862537123462025</v>
      </c>
      <c r="H415" s="28">
        <f t="shared" si="20"/>
        <v>0.26416503606279162</v>
      </c>
    </row>
    <row r="416" spans="1:8" x14ac:dyDescent="0.45">
      <c r="A416" s="22">
        <v>1400</v>
      </c>
      <c r="B416" s="8" t="s">
        <v>13</v>
      </c>
      <c r="C416" s="71">
        <f t="shared" si="18"/>
        <v>44311</v>
      </c>
      <c r="D416" s="7">
        <v>44311</v>
      </c>
      <c r="E416" s="22">
        <v>20.54</v>
      </c>
      <c r="F416" s="22">
        <v>1.2099</v>
      </c>
      <c r="G416" s="27">
        <f t="shared" si="19"/>
        <v>0.2178616885871871</v>
      </c>
      <c r="H416" s="28">
        <f t="shared" si="20"/>
        <v>0.26359085702163765</v>
      </c>
    </row>
    <row r="417" spans="1:8" x14ac:dyDescent="0.45">
      <c r="A417" s="22">
        <v>1400</v>
      </c>
      <c r="B417" s="8" t="s">
        <v>13</v>
      </c>
      <c r="C417" s="71">
        <f t="shared" si="18"/>
        <v>44310</v>
      </c>
      <c r="D417" s="7">
        <v>44310</v>
      </c>
      <c r="E417" s="22">
        <v>20.271999999999998</v>
      </c>
      <c r="F417" s="22">
        <v>1.2099</v>
      </c>
      <c r="G417" s="27">
        <f t="shared" si="19"/>
        <v>0.2150190920661858</v>
      </c>
      <c r="H417" s="28">
        <f t="shared" si="20"/>
        <v>0.26015159949087818</v>
      </c>
    </row>
    <row r="418" spans="1:8" x14ac:dyDescent="0.45">
      <c r="A418" s="22">
        <v>1400</v>
      </c>
      <c r="B418" s="8" t="s">
        <v>13</v>
      </c>
      <c r="C418" s="71">
        <f t="shared" si="18"/>
        <v>44309</v>
      </c>
      <c r="D418" s="7">
        <v>44309</v>
      </c>
      <c r="E418" s="22">
        <v>21.609000000000002</v>
      </c>
      <c r="F418" s="22">
        <v>1.2099</v>
      </c>
      <c r="G418" s="27">
        <f t="shared" si="19"/>
        <v>0.2292002545608825</v>
      </c>
      <c r="H418" s="28">
        <f t="shared" si="20"/>
        <v>0.27730938799321175</v>
      </c>
    </row>
    <row r="419" spans="1:8" x14ac:dyDescent="0.45">
      <c r="A419" s="22">
        <v>1400</v>
      </c>
      <c r="B419" s="8" t="s">
        <v>13</v>
      </c>
      <c r="C419" s="71">
        <f t="shared" si="18"/>
        <v>44308</v>
      </c>
      <c r="D419" s="7">
        <v>44308</v>
      </c>
      <c r="E419" s="22">
        <v>21.338999999999999</v>
      </c>
      <c r="F419" s="22">
        <v>1.2015</v>
      </c>
      <c r="G419" s="27">
        <f t="shared" si="19"/>
        <v>0.22633644463300803</v>
      </c>
      <c r="H419" s="28">
        <f t="shared" si="20"/>
        <v>0.27194323822655914</v>
      </c>
    </row>
    <row r="420" spans="1:8" x14ac:dyDescent="0.45">
      <c r="A420" s="22">
        <v>1400</v>
      </c>
      <c r="B420" s="8" t="s">
        <v>13</v>
      </c>
      <c r="C420" s="71">
        <f t="shared" si="18"/>
        <v>44307</v>
      </c>
      <c r="D420" s="7">
        <v>44307</v>
      </c>
      <c r="E420" s="22">
        <v>21.277000000000001</v>
      </c>
      <c r="F420" s="22">
        <v>1.2033</v>
      </c>
      <c r="G420" s="27">
        <f t="shared" si="19"/>
        <v>0.2256788290199406</v>
      </c>
      <c r="H420" s="28">
        <f t="shared" si="20"/>
        <v>0.27155933495969453</v>
      </c>
    </row>
    <row r="421" spans="1:8" x14ac:dyDescent="0.45">
      <c r="A421" s="22">
        <v>1400</v>
      </c>
      <c r="B421" s="8" t="s">
        <v>14</v>
      </c>
      <c r="C421" s="71">
        <f t="shared" si="18"/>
        <v>44306</v>
      </c>
      <c r="D421" s="7">
        <v>44306</v>
      </c>
      <c r="E421" s="22">
        <v>21.427</v>
      </c>
      <c r="F421" s="22">
        <v>1.2033</v>
      </c>
      <c r="G421" s="27">
        <f t="shared" si="19"/>
        <v>0.22726983453542637</v>
      </c>
      <c r="H421" s="28">
        <f t="shared" si="20"/>
        <v>0.27347379189647858</v>
      </c>
    </row>
    <row r="422" spans="1:8" x14ac:dyDescent="0.45">
      <c r="A422" s="22">
        <v>1400</v>
      </c>
      <c r="B422" s="8" t="s">
        <v>14</v>
      </c>
      <c r="C422" s="71">
        <f t="shared" si="18"/>
        <v>44305</v>
      </c>
      <c r="D422" s="7">
        <v>44305</v>
      </c>
      <c r="E422" s="22">
        <v>21.268000000000001</v>
      </c>
      <c r="F422" s="22">
        <v>1.2033</v>
      </c>
      <c r="G422" s="27">
        <f t="shared" si="19"/>
        <v>0.22558336868901147</v>
      </c>
      <c r="H422" s="28">
        <f t="shared" si="20"/>
        <v>0.2714444675434875</v>
      </c>
    </row>
    <row r="423" spans="1:8" x14ac:dyDescent="0.45">
      <c r="A423" s="22">
        <v>1400</v>
      </c>
      <c r="B423" s="8" t="s">
        <v>14</v>
      </c>
      <c r="C423" s="71">
        <f t="shared" si="18"/>
        <v>44304</v>
      </c>
      <c r="D423" s="7">
        <v>44304</v>
      </c>
      <c r="E423" s="22">
        <v>21.038</v>
      </c>
      <c r="F423" s="22">
        <v>1.1982999999999999</v>
      </c>
      <c r="G423" s="27">
        <f t="shared" si="19"/>
        <v>0.22314382689859991</v>
      </c>
      <c r="H423" s="28">
        <f t="shared" si="20"/>
        <v>0.26739324777259227</v>
      </c>
    </row>
    <row r="424" spans="1:8" x14ac:dyDescent="0.45">
      <c r="A424" s="22">
        <v>1400</v>
      </c>
      <c r="B424" s="8" t="s">
        <v>14</v>
      </c>
      <c r="C424" s="71">
        <f t="shared" si="18"/>
        <v>44303</v>
      </c>
      <c r="D424" s="7">
        <v>44303</v>
      </c>
      <c r="E424" s="22">
        <v>21.029</v>
      </c>
      <c r="F424" s="22">
        <v>1.1982999999999999</v>
      </c>
      <c r="G424" s="27">
        <f t="shared" si="19"/>
        <v>0.22304836656767077</v>
      </c>
      <c r="H424" s="28">
        <f t="shared" si="20"/>
        <v>0.26727885765803988</v>
      </c>
    </row>
    <row r="425" spans="1:8" x14ac:dyDescent="0.45">
      <c r="A425" s="22">
        <v>1400</v>
      </c>
      <c r="B425" s="8" t="s">
        <v>14</v>
      </c>
      <c r="C425" s="71">
        <f t="shared" si="18"/>
        <v>44302</v>
      </c>
      <c r="D425" s="7">
        <v>44302</v>
      </c>
      <c r="E425" s="22">
        <v>20.648</v>
      </c>
      <c r="F425" s="22">
        <v>1.1982999999999999</v>
      </c>
      <c r="G425" s="27">
        <f t="shared" si="19"/>
        <v>0.21900721255833686</v>
      </c>
      <c r="H425" s="28">
        <f t="shared" si="20"/>
        <v>0.26243634280865502</v>
      </c>
    </row>
    <row r="426" spans="1:8" x14ac:dyDescent="0.45">
      <c r="A426" s="22">
        <v>1400</v>
      </c>
      <c r="B426" s="8" t="s">
        <v>14</v>
      </c>
      <c r="C426" s="71">
        <f t="shared" si="18"/>
        <v>44301</v>
      </c>
      <c r="D426" s="7">
        <v>44301</v>
      </c>
      <c r="E426" s="22">
        <v>20.353999999999999</v>
      </c>
      <c r="F426" s="22">
        <v>1.1964999999999999</v>
      </c>
      <c r="G426" s="27">
        <f t="shared" si="19"/>
        <v>0.21588884174798473</v>
      </c>
      <c r="H426" s="28">
        <f t="shared" si="20"/>
        <v>0.25831099915146372</v>
      </c>
    </row>
    <row r="427" spans="1:8" x14ac:dyDescent="0.45">
      <c r="A427" s="22">
        <v>1400</v>
      </c>
      <c r="B427" s="8" t="s">
        <v>14</v>
      </c>
      <c r="C427" s="71">
        <f t="shared" si="18"/>
        <v>44300</v>
      </c>
      <c r="D427" s="7">
        <v>44300</v>
      </c>
      <c r="E427" s="22">
        <v>20.399999999999999</v>
      </c>
      <c r="F427" s="22">
        <v>1.1978</v>
      </c>
      <c r="G427" s="27">
        <f t="shared" si="19"/>
        <v>0.21637675010606702</v>
      </c>
      <c r="H427" s="28">
        <f t="shared" si="20"/>
        <v>0.25917607127704706</v>
      </c>
    </row>
    <row r="428" spans="1:8" x14ac:dyDescent="0.45">
      <c r="A428" s="22">
        <v>1400</v>
      </c>
      <c r="B428" s="8" t="s">
        <v>14</v>
      </c>
      <c r="C428" s="71">
        <f t="shared" si="18"/>
        <v>44299</v>
      </c>
      <c r="D428" s="7">
        <v>44299</v>
      </c>
      <c r="E428" s="22">
        <v>20.300999999999998</v>
      </c>
      <c r="F428" s="22">
        <v>1.1946000000000001</v>
      </c>
      <c r="G428" s="27">
        <f t="shared" si="19"/>
        <v>0.21532668646584641</v>
      </c>
      <c r="H428" s="28">
        <f t="shared" si="20"/>
        <v>0.25722925965210014</v>
      </c>
    </row>
    <row r="429" spans="1:8" x14ac:dyDescent="0.45">
      <c r="A429" s="22">
        <v>1400</v>
      </c>
      <c r="B429" s="8" t="s">
        <v>14</v>
      </c>
      <c r="C429" s="71">
        <f t="shared" si="18"/>
        <v>44298</v>
      </c>
      <c r="D429" s="7">
        <v>44298</v>
      </c>
      <c r="E429" s="22">
        <v>20.344000000000001</v>
      </c>
      <c r="F429" s="22">
        <v>1.1909000000000001</v>
      </c>
      <c r="G429" s="27">
        <f t="shared" si="19"/>
        <v>0.21578277471361901</v>
      </c>
      <c r="H429" s="28">
        <f t="shared" si="20"/>
        <v>0.2569757064064489</v>
      </c>
    </row>
    <row r="430" spans="1:8" x14ac:dyDescent="0.45">
      <c r="A430" s="22">
        <v>1400</v>
      </c>
      <c r="B430" s="8" t="s">
        <v>14</v>
      </c>
      <c r="C430" s="71">
        <f t="shared" si="18"/>
        <v>44297</v>
      </c>
      <c r="D430" s="7">
        <v>44297</v>
      </c>
      <c r="E430" s="22">
        <v>19.327000000000002</v>
      </c>
      <c r="F430" s="22">
        <v>1.1896</v>
      </c>
      <c r="G430" s="27">
        <f t="shared" si="19"/>
        <v>0.20499575731862538</v>
      </c>
      <c r="H430" s="28">
        <f t="shared" si="20"/>
        <v>0.24386295290623675</v>
      </c>
    </row>
    <row r="431" spans="1:8" x14ac:dyDescent="0.45">
      <c r="A431" s="22">
        <v>1400</v>
      </c>
      <c r="B431" s="8" t="s">
        <v>14</v>
      </c>
      <c r="C431" s="71">
        <f t="shared" si="18"/>
        <v>44296</v>
      </c>
      <c r="D431" s="7">
        <v>44296</v>
      </c>
      <c r="E431" s="22">
        <v>19.32</v>
      </c>
      <c r="F431" s="22">
        <v>1.1896</v>
      </c>
      <c r="G431" s="27">
        <f t="shared" si="19"/>
        <v>0.20492151039456938</v>
      </c>
      <c r="H431" s="28">
        <f t="shared" si="20"/>
        <v>0.24377462876537973</v>
      </c>
    </row>
    <row r="432" spans="1:8" x14ac:dyDescent="0.45">
      <c r="A432" s="22">
        <v>1400</v>
      </c>
      <c r="B432" s="8" t="s">
        <v>14</v>
      </c>
      <c r="C432" s="71">
        <f t="shared" si="18"/>
        <v>44295</v>
      </c>
      <c r="D432" s="7">
        <v>44295</v>
      </c>
      <c r="E432" s="22">
        <v>19.686</v>
      </c>
      <c r="F432" s="22">
        <v>1.1896</v>
      </c>
      <c r="G432" s="27">
        <f t="shared" si="19"/>
        <v>0.20880356385235468</v>
      </c>
      <c r="H432" s="28">
        <f t="shared" si="20"/>
        <v>0.24839271955876113</v>
      </c>
    </row>
    <row r="433" spans="1:8" x14ac:dyDescent="0.45">
      <c r="A433" s="22">
        <v>1400</v>
      </c>
      <c r="B433" s="8" t="s">
        <v>14</v>
      </c>
      <c r="C433" s="71">
        <f t="shared" si="18"/>
        <v>44294</v>
      </c>
      <c r="D433" s="7">
        <v>44294</v>
      </c>
      <c r="E433" s="22"/>
      <c r="F433" s="22">
        <v>1.1912</v>
      </c>
      <c r="G433" s="27">
        <f t="shared" si="19"/>
        <v>0</v>
      </c>
      <c r="H433" s="28">
        <f t="shared" si="20"/>
        <v>0</v>
      </c>
    </row>
    <row r="434" spans="1:8" x14ac:dyDescent="0.45">
      <c r="A434" s="22">
        <v>1400</v>
      </c>
      <c r="B434" s="8" t="s">
        <v>14</v>
      </c>
      <c r="C434" s="71">
        <f t="shared" si="18"/>
        <v>44293</v>
      </c>
      <c r="D434" s="7">
        <v>44293</v>
      </c>
      <c r="E434" s="22"/>
      <c r="F434" s="22">
        <v>1.1870000000000001</v>
      </c>
      <c r="G434" s="27">
        <f t="shared" si="19"/>
        <v>0</v>
      </c>
      <c r="H434" s="28">
        <f t="shared" si="20"/>
        <v>0</v>
      </c>
    </row>
    <row r="435" spans="1:8" x14ac:dyDescent="0.45">
      <c r="A435" s="22">
        <v>1400</v>
      </c>
      <c r="B435" s="8" t="s">
        <v>14</v>
      </c>
      <c r="C435" s="71">
        <f t="shared" si="18"/>
        <v>44292</v>
      </c>
      <c r="D435" s="7">
        <v>44292</v>
      </c>
      <c r="E435" s="22"/>
      <c r="F435" s="22">
        <v>1.1875</v>
      </c>
      <c r="G435" s="27">
        <f t="shared" si="19"/>
        <v>0</v>
      </c>
      <c r="H435" s="28">
        <f t="shared" si="20"/>
        <v>0</v>
      </c>
    </row>
    <row r="436" spans="1:8" x14ac:dyDescent="0.45">
      <c r="A436" s="22">
        <v>1400</v>
      </c>
      <c r="B436" s="8" t="s">
        <v>14</v>
      </c>
      <c r="C436" s="71">
        <f t="shared" si="18"/>
        <v>44291</v>
      </c>
      <c r="D436" s="7">
        <v>44291</v>
      </c>
      <c r="E436" s="22"/>
      <c r="F436" s="22">
        <v>1.1811</v>
      </c>
      <c r="G436" s="27">
        <f t="shared" si="19"/>
        <v>0</v>
      </c>
      <c r="H436" s="28">
        <f t="shared" si="20"/>
        <v>0</v>
      </c>
    </row>
    <row r="437" spans="1:8" x14ac:dyDescent="0.45">
      <c r="A437" s="22">
        <v>1400</v>
      </c>
      <c r="B437" s="8" t="s">
        <v>14</v>
      </c>
      <c r="C437" s="71">
        <f t="shared" si="18"/>
        <v>44290</v>
      </c>
      <c r="D437" s="7">
        <v>44290</v>
      </c>
      <c r="E437" s="22"/>
      <c r="F437" s="22">
        <v>1.1761999999999999</v>
      </c>
      <c r="G437" s="27">
        <f t="shared" si="19"/>
        <v>0</v>
      </c>
      <c r="H437" s="28">
        <f t="shared" si="20"/>
        <v>0</v>
      </c>
    </row>
    <row r="438" spans="1:8" x14ac:dyDescent="0.45">
      <c r="A438" s="22">
        <v>1400</v>
      </c>
      <c r="B438" s="8" t="s">
        <v>14</v>
      </c>
      <c r="C438" s="71">
        <f t="shared" si="18"/>
        <v>44289</v>
      </c>
      <c r="D438" s="7">
        <v>44289</v>
      </c>
      <c r="E438" s="22"/>
      <c r="F438" s="22">
        <v>1.1761999999999999</v>
      </c>
      <c r="G438" s="27">
        <f t="shared" si="19"/>
        <v>0</v>
      </c>
      <c r="H438" s="28">
        <f t="shared" si="20"/>
        <v>0</v>
      </c>
    </row>
    <row r="439" spans="1:8" x14ac:dyDescent="0.45">
      <c r="A439" s="22">
        <v>1400</v>
      </c>
      <c r="B439" s="8" t="s">
        <v>14</v>
      </c>
      <c r="C439" s="71">
        <f t="shared" si="18"/>
        <v>44288</v>
      </c>
      <c r="D439" s="7">
        <v>44288</v>
      </c>
      <c r="E439" s="22"/>
      <c r="F439" s="22">
        <v>1.1761999999999999</v>
      </c>
      <c r="G439" s="27">
        <f t="shared" si="19"/>
        <v>0</v>
      </c>
      <c r="H439" s="28">
        <f t="shared" si="20"/>
        <v>0</v>
      </c>
    </row>
    <row r="440" spans="1:8" x14ac:dyDescent="0.45">
      <c r="A440" s="22">
        <v>1400</v>
      </c>
      <c r="B440" s="8" t="s">
        <v>14</v>
      </c>
      <c r="C440" s="71">
        <f t="shared" si="18"/>
        <v>44287</v>
      </c>
      <c r="D440" s="7">
        <v>44287</v>
      </c>
      <c r="E440" s="22"/>
      <c r="F440" s="22">
        <v>1.1775</v>
      </c>
      <c r="G440" s="27">
        <f t="shared" si="19"/>
        <v>0</v>
      </c>
      <c r="H440" s="28">
        <f t="shared" si="20"/>
        <v>0</v>
      </c>
    </row>
    <row r="441" spans="1:8" x14ac:dyDescent="0.45">
      <c r="A441" s="22">
        <v>1400</v>
      </c>
      <c r="B441" s="8" t="s">
        <v>14</v>
      </c>
      <c r="C441" s="71">
        <f t="shared" si="18"/>
        <v>44286</v>
      </c>
      <c r="D441" s="7">
        <v>44286</v>
      </c>
      <c r="E441" s="22"/>
      <c r="F441" s="22">
        <v>1.1728000000000001</v>
      </c>
      <c r="G441" s="27">
        <f t="shared" si="19"/>
        <v>0</v>
      </c>
      <c r="H441" s="28">
        <f t="shared" si="20"/>
        <v>0</v>
      </c>
    </row>
    <row r="442" spans="1:8" x14ac:dyDescent="0.45">
      <c r="A442" s="22">
        <v>1400</v>
      </c>
      <c r="B442" s="8" t="s">
        <v>14</v>
      </c>
      <c r="C442" s="71">
        <f t="shared" si="18"/>
        <v>44285</v>
      </c>
      <c r="D442" s="7">
        <v>44285</v>
      </c>
      <c r="E442" s="22"/>
      <c r="F442" s="22">
        <v>1.1714</v>
      </c>
      <c r="G442" s="27">
        <f t="shared" si="19"/>
        <v>0</v>
      </c>
      <c r="H442" s="28">
        <f t="shared" si="20"/>
        <v>0</v>
      </c>
    </row>
    <row r="443" spans="1:8" x14ac:dyDescent="0.45">
      <c r="A443" s="22">
        <v>1400</v>
      </c>
      <c r="B443" s="8" t="s">
        <v>14</v>
      </c>
      <c r="C443" s="71">
        <f t="shared" si="18"/>
        <v>44284</v>
      </c>
      <c r="D443" s="7">
        <v>44284</v>
      </c>
      <c r="E443" s="22"/>
      <c r="F443" s="22">
        <v>1.1761999999999999</v>
      </c>
      <c r="G443" s="27">
        <f t="shared" si="19"/>
        <v>0</v>
      </c>
      <c r="H443" s="28">
        <f t="shared" si="20"/>
        <v>0</v>
      </c>
    </row>
    <row r="444" spans="1:8" x14ac:dyDescent="0.45">
      <c r="A444" s="22">
        <v>1400</v>
      </c>
      <c r="B444" s="8" t="s">
        <v>14</v>
      </c>
      <c r="C444" s="71">
        <f t="shared" si="18"/>
        <v>44283</v>
      </c>
      <c r="D444" s="7">
        <v>44283</v>
      </c>
      <c r="E444" s="22"/>
      <c r="F444" s="22">
        <v>1.1796</v>
      </c>
      <c r="G444" s="27">
        <f t="shared" si="19"/>
        <v>0</v>
      </c>
      <c r="H444" s="28">
        <f t="shared" si="20"/>
        <v>0</v>
      </c>
    </row>
    <row r="445" spans="1:8" x14ac:dyDescent="0.45">
      <c r="A445" s="22">
        <v>1400</v>
      </c>
      <c r="B445" s="8" t="s">
        <v>14</v>
      </c>
      <c r="C445" s="71">
        <f t="shared" si="18"/>
        <v>44282</v>
      </c>
      <c r="D445" s="7">
        <v>44282</v>
      </c>
      <c r="E445" s="22"/>
      <c r="F445" s="22">
        <v>1.1796</v>
      </c>
      <c r="G445" s="27">
        <f t="shared" si="19"/>
        <v>0</v>
      </c>
      <c r="H445" s="28">
        <f t="shared" si="20"/>
        <v>0</v>
      </c>
    </row>
    <row r="446" spans="1:8" x14ac:dyDescent="0.45">
      <c r="A446" s="22">
        <v>1400</v>
      </c>
      <c r="B446" s="8" t="s">
        <v>14</v>
      </c>
      <c r="C446" s="71">
        <f t="shared" si="18"/>
        <v>44281</v>
      </c>
      <c r="D446" s="7">
        <v>44281</v>
      </c>
      <c r="E446" s="22"/>
      <c r="F446" s="22">
        <v>1.1796</v>
      </c>
      <c r="G446" s="27">
        <f t="shared" si="19"/>
        <v>0</v>
      </c>
      <c r="H446" s="28">
        <f t="shared" si="20"/>
        <v>0</v>
      </c>
    </row>
    <row r="447" spans="1:8" x14ac:dyDescent="0.45">
      <c r="A447" s="22">
        <v>1400</v>
      </c>
      <c r="B447" s="8" t="s">
        <v>14</v>
      </c>
      <c r="C447" s="71">
        <f t="shared" si="18"/>
        <v>44280</v>
      </c>
      <c r="D447" s="7">
        <v>44280</v>
      </c>
      <c r="E447" s="22"/>
      <c r="F447" s="22">
        <v>1.1763999999999999</v>
      </c>
      <c r="G447" s="27">
        <f t="shared" si="19"/>
        <v>0</v>
      </c>
      <c r="H447" s="28">
        <f t="shared" si="20"/>
        <v>0</v>
      </c>
    </row>
    <row r="448" spans="1:8" x14ac:dyDescent="0.45">
      <c r="A448" s="22">
        <v>1400</v>
      </c>
      <c r="B448" s="8" t="s">
        <v>14</v>
      </c>
      <c r="C448" s="71">
        <f t="shared" si="18"/>
        <v>44279</v>
      </c>
      <c r="D448" s="7">
        <v>44279</v>
      </c>
      <c r="E448" s="22"/>
      <c r="F448" s="22">
        <v>1.1812</v>
      </c>
      <c r="G448" s="27">
        <f t="shared" si="19"/>
        <v>0</v>
      </c>
      <c r="H448" s="28">
        <f t="shared" si="20"/>
        <v>0</v>
      </c>
    </row>
    <row r="449" spans="1:8" x14ac:dyDescent="0.45">
      <c r="A449" s="22">
        <v>1400</v>
      </c>
      <c r="B449" s="8" t="s">
        <v>14</v>
      </c>
      <c r="C449" s="71">
        <f t="shared" si="18"/>
        <v>44278</v>
      </c>
      <c r="D449" s="7">
        <v>44278</v>
      </c>
      <c r="E449" s="22"/>
      <c r="F449" s="22">
        <v>1.1849000000000001</v>
      </c>
      <c r="G449" s="27">
        <f t="shared" si="19"/>
        <v>0</v>
      </c>
      <c r="H449" s="28">
        <f t="shared" si="20"/>
        <v>0</v>
      </c>
    </row>
    <row r="450" spans="1:8" x14ac:dyDescent="0.45">
      <c r="A450" s="22">
        <v>1400</v>
      </c>
      <c r="B450" s="8" t="s">
        <v>14</v>
      </c>
      <c r="C450" s="71">
        <f t="shared" si="18"/>
        <v>44277</v>
      </c>
      <c r="D450" s="7">
        <v>44277</v>
      </c>
      <c r="E450" s="22"/>
      <c r="F450" s="22">
        <v>1.1931</v>
      </c>
      <c r="G450" s="27">
        <f t="shared" si="19"/>
        <v>0</v>
      </c>
      <c r="H450" s="28">
        <f t="shared" si="20"/>
        <v>0</v>
      </c>
    </row>
    <row r="451" spans="1:8" x14ac:dyDescent="0.45">
      <c r="A451" s="22">
        <v>1400</v>
      </c>
      <c r="B451" s="8" t="s">
        <v>14</v>
      </c>
      <c r="C451" s="71">
        <f t="shared" si="18"/>
        <v>44276</v>
      </c>
      <c r="D451" s="7">
        <v>44276</v>
      </c>
      <c r="E451" s="22"/>
      <c r="F451" s="22">
        <v>1.1902999999999999</v>
      </c>
      <c r="G451" s="27">
        <f t="shared" si="19"/>
        <v>0</v>
      </c>
      <c r="H451" s="28">
        <f t="shared" si="20"/>
        <v>0</v>
      </c>
    </row>
    <row r="452" spans="1:8" x14ac:dyDescent="0.45">
      <c r="A452" s="22">
        <v>1399</v>
      </c>
      <c r="B452" s="22" t="s">
        <v>15</v>
      </c>
      <c r="C452" s="71">
        <f t="shared" si="18"/>
        <v>44275</v>
      </c>
      <c r="D452" s="7">
        <v>44275</v>
      </c>
      <c r="E452" s="22"/>
      <c r="F452" s="22">
        <v>1.1902999999999999</v>
      </c>
      <c r="G452" s="27">
        <f t="shared" si="19"/>
        <v>0</v>
      </c>
      <c r="H452" s="28">
        <f t="shared" si="20"/>
        <v>0</v>
      </c>
    </row>
    <row r="453" spans="1:8" x14ac:dyDescent="0.45">
      <c r="A453" s="22">
        <v>1399</v>
      </c>
      <c r="B453" s="22" t="s">
        <v>15</v>
      </c>
      <c r="C453" s="71">
        <f t="shared" ref="C453:C471" si="21">D453</f>
        <v>44274</v>
      </c>
      <c r="D453" s="7">
        <v>44274</v>
      </c>
      <c r="E453" s="22"/>
      <c r="F453" s="22">
        <v>1.1902999999999999</v>
      </c>
      <c r="G453" s="27">
        <f t="shared" ref="G453:G471" si="22">E453/94.28</f>
        <v>0</v>
      </c>
      <c r="H453" s="28">
        <f t="shared" ref="H453:H471" si="23">G453*F453</f>
        <v>0</v>
      </c>
    </row>
    <row r="454" spans="1:8" x14ac:dyDescent="0.45">
      <c r="A454" s="22">
        <v>1399</v>
      </c>
      <c r="B454" s="22" t="s">
        <v>15</v>
      </c>
      <c r="C454" s="71">
        <f t="shared" si="21"/>
        <v>44273</v>
      </c>
      <c r="D454" s="7">
        <v>44273</v>
      </c>
      <c r="E454" s="22"/>
      <c r="F454" s="22">
        <v>1.1915</v>
      </c>
      <c r="G454" s="27">
        <f t="shared" si="22"/>
        <v>0</v>
      </c>
      <c r="H454" s="28">
        <f t="shared" si="23"/>
        <v>0</v>
      </c>
    </row>
    <row r="455" spans="1:8" x14ac:dyDescent="0.45">
      <c r="A455" s="22">
        <v>1399</v>
      </c>
      <c r="B455" s="22" t="s">
        <v>15</v>
      </c>
      <c r="C455" s="71">
        <f t="shared" si="21"/>
        <v>44272</v>
      </c>
      <c r="D455" s="7">
        <v>44272</v>
      </c>
      <c r="E455" s="22"/>
      <c r="F455" s="22">
        <v>1.1978</v>
      </c>
      <c r="G455" s="27">
        <f t="shared" si="22"/>
        <v>0</v>
      </c>
      <c r="H455" s="28">
        <f t="shared" si="23"/>
        <v>0</v>
      </c>
    </row>
    <row r="456" spans="1:8" x14ac:dyDescent="0.45">
      <c r="A456" s="22">
        <v>1399</v>
      </c>
      <c r="B456" s="22" t="s">
        <v>15</v>
      </c>
      <c r="C456" s="71">
        <f t="shared" si="21"/>
        <v>44271</v>
      </c>
      <c r="D456" s="7">
        <v>44271</v>
      </c>
      <c r="E456" s="22"/>
      <c r="F456" s="22">
        <v>1.19</v>
      </c>
      <c r="G456" s="27">
        <f t="shared" si="22"/>
        <v>0</v>
      </c>
      <c r="H456" s="28">
        <f t="shared" si="23"/>
        <v>0</v>
      </c>
    </row>
    <row r="457" spans="1:8" x14ac:dyDescent="0.45">
      <c r="A457" s="22">
        <v>1399</v>
      </c>
      <c r="B457" s="22" t="s">
        <v>15</v>
      </c>
      <c r="C457" s="71">
        <f t="shared" si="21"/>
        <v>44270</v>
      </c>
      <c r="D457" s="7">
        <v>44270</v>
      </c>
      <c r="E457" s="22"/>
      <c r="F457" s="22">
        <v>1.1928000000000001</v>
      </c>
      <c r="G457" s="27">
        <f t="shared" si="22"/>
        <v>0</v>
      </c>
      <c r="H457" s="28">
        <f t="shared" si="23"/>
        <v>0</v>
      </c>
    </row>
    <row r="458" spans="1:8" x14ac:dyDescent="0.45">
      <c r="A458" s="22">
        <v>1399</v>
      </c>
      <c r="B458" s="22" t="s">
        <v>15</v>
      </c>
      <c r="C458" s="71">
        <f t="shared" si="21"/>
        <v>44269</v>
      </c>
      <c r="D458" s="7">
        <v>44269</v>
      </c>
      <c r="E458" s="22"/>
      <c r="F458" s="22">
        <v>1.1952</v>
      </c>
      <c r="G458" s="27">
        <f t="shared" si="22"/>
        <v>0</v>
      </c>
      <c r="H458" s="28">
        <f t="shared" si="23"/>
        <v>0</v>
      </c>
    </row>
    <row r="459" spans="1:8" x14ac:dyDescent="0.45">
      <c r="A459" s="22">
        <v>1399</v>
      </c>
      <c r="B459" s="22" t="s">
        <v>15</v>
      </c>
      <c r="C459" s="71">
        <f t="shared" si="21"/>
        <v>44268</v>
      </c>
      <c r="D459" s="7">
        <v>44268</v>
      </c>
      <c r="E459" s="22"/>
      <c r="F459" s="22">
        <v>1.1952</v>
      </c>
      <c r="G459" s="27">
        <f t="shared" si="22"/>
        <v>0</v>
      </c>
      <c r="H459" s="28">
        <f t="shared" si="23"/>
        <v>0</v>
      </c>
    </row>
    <row r="460" spans="1:8" x14ac:dyDescent="0.45">
      <c r="A460" s="22">
        <v>1399</v>
      </c>
      <c r="B460" s="22" t="s">
        <v>15</v>
      </c>
      <c r="C460" s="71">
        <f t="shared" si="21"/>
        <v>44267</v>
      </c>
      <c r="D460" s="7">
        <v>44267</v>
      </c>
      <c r="E460" s="22"/>
      <c r="F460" s="22">
        <v>1.1952</v>
      </c>
      <c r="G460" s="27">
        <f t="shared" si="22"/>
        <v>0</v>
      </c>
      <c r="H460" s="28">
        <f t="shared" si="23"/>
        <v>0</v>
      </c>
    </row>
    <row r="461" spans="1:8" x14ac:dyDescent="0.45">
      <c r="A461" s="22">
        <v>1399</v>
      </c>
      <c r="B461" s="22" t="s">
        <v>15</v>
      </c>
      <c r="C461" s="71">
        <f t="shared" si="21"/>
        <v>44266</v>
      </c>
      <c r="D461" s="7">
        <v>44266</v>
      </c>
      <c r="E461" s="22"/>
      <c r="F461" s="22">
        <v>1.1983999999999999</v>
      </c>
      <c r="G461" s="27">
        <f t="shared" si="22"/>
        <v>0</v>
      </c>
      <c r="H461" s="28">
        <f t="shared" si="23"/>
        <v>0</v>
      </c>
    </row>
    <row r="462" spans="1:8" x14ac:dyDescent="0.45">
      <c r="A462" s="22">
        <v>1399</v>
      </c>
      <c r="B462" s="22" t="s">
        <v>15</v>
      </c>
      <c r="C462" s="71">
        <f t="shared" si="21"/>
        <v>44265</v>
      </c>
      <c r="D462" s="7">
        <v>44265</v>
      </c>
      <c r="E462" s="22"/>
      <c r="F462" s="22">
        <v>1.1924999999999999</v>
      </c>
      <c r="G462" s="27">
        <f t="shared" si="22"/>
        <v>0</v>
      </c>
      <c r="H462" s="28">
        <f t="shared" si="23"/>
        <v>0</v>
      </c>
    </row>
    <row r="463" spans="1:8" x14ac:dyDescent="0.45">
      <c r="A463" s="22">
        <v>1399</v>
      </c>
      <c r="B463" s="22" t="s">
        <v>15</v>
      </c>
      <c r="C463" s="71">
        <f t="shared" si="21"/>
        <v>44264</v>
      </c>
      <c r="D463" s="7">
        <v>44264</v>
      </c>
      <c r="E463" s="22">
        <v>16.762</v>
      </c>
      <c r="F463" s="22">
        <v>1.1898</v>
      </c>
      <c r="G463" s="27">
        <f>E463/94.28</f>
        <v>0.17778956300381843</v>
      </c>
      <c r="H463" s="28">
        <f t="shared" si="23"/>
        <v>0.21153402206194316</v>
      </c>
    </row>
    <row r="464" spans="1:8" x14ac:dyDescent="0.45">
      <c r="A464" s="22">
        <v>1399</v>
      </c>
      <c r="B464" s="22" t="s">
        <v>15</v>
      </c>
      <c r="C464" s="71">
        <f t="shared" si="21"/>
        <v>44263</v>
      </c>
      <c r="D464" s="7">
        <v>44263</v>
      </c>
      <c r="E464" s="22">
        <v>16.805</v>
      </c>
      <c r="F464" s="22">
        <v>1.1842999999999999</v>
      </c>
      <c r="G464" s="27">
        <f t="shared" si="22"/>
        <v>0.178245651251591</v>
      </c>
      <c r="H464" s="28">
        <f t="shared" si="23"/>
        <v>0.2110963247772592</v>
      </c>
    </row>
    <row r="465" spans="1:8" x14ac:dyDescent="0.45">
      <c r="A465" s="22">
        <v>1399</v>
      </c>
      <c r="B465" s="22" t="s">
        <v>15</v>
      </c>
      <c r="C465" s="71">
        <f t="shared" si="21"/>
        <v>44262</v>
      </c>
      <c r="D465" s="7">
        <v>44262</v>
      </c>
      <c r="E465" s="22">
        <v>16.587</v>
      </c>
      <c r="F465" s="22">
        <v>1.1917</v>
      </c>
      <c r="G465" s="27">
        <f t="shared" si="22"/>
        <v>0.17593338990241833</v>
      </c>
      <c r="H465" s="28">
        <f t="shared" si="23"/>
        <v>0.20965982074671191</v>
      </c>
    </row>
    <row r="466" spans="1:8" x14ac:dyDescent="0.45">
      <c r="A466" s="22">
        <v>1399</v>
      </c>
      <c r="B466" s="22" t="s">
        <v>15</v>
      </c>
      <c r="C466" s="71">
        <f t="shared" si="21"/>
        <v>44261</v>
      </c>
      <c r="D466" s="7">
        <v>44261</v>
      </c>
      <c r="E466" s="22">
        <v>16.571000000000002</v>
      </c>
      <c r="F466" s="22">
        <v>1.1917</v>
      </c>
      <c r="G466" s="27">
        <f t="shared" si="22"/>
        <v>0.17576368264743319</v>
      </c>
      <c r="H466" s="28">
        <f t="shared" si="23"/>
        <v>0.20945758061094613</v>
      </c>
    </row>
    <row r="467" spans="1:8" x14ac:dyDescent="0.45">
      <c r="A467" s="22">
        <v>1399</v>
      </c>
      <c r="B467" s="22" t="s">
        <v>15</v>
      </c>
      <c r="C467" s="71">
        <f t="shared" si="21"/>
        <v>44260</v>
      </c>
      <c r="D467" s="7">
        <v>44260</v>
      </c>
      <c r="E467" s="22">
        <v>16.251000000000001</v>
      </c>
      <c r="F467" s="22">
        <v>1.1917</v>
      </c>
      <c r="G467" s="27">
        <f t="shared" si="22"/>
        <v>0.17236953754773018</v>
      </c>
      <c r="H467" s="28">
        <f t="shared" si="23"/>
        <v>0.20541277789563006</v>
      </c>
    </row>
    <row r="468" spans="1:8" x14ac:dyDescent="0.45">
      <c r="A468" s="22">
        <v>1399</v>
      </c>
      <c r="B468" s="22" t="s">
        <v>15</v>
      </c>
      <c r="C468" s="71">
        <f t="shared" si="21"/>
        <v>44259</v>
      </c>
      <c r="D468" s="7">
        <v>44259</v>
      </c>
      <c r="E468" s="22">
        <v>15.95</v>
      </c>
      <c r="F468" s="22">
        <v>1.1966000000000001</v>
      </c>
      <c r="G468" s="27">
        <f t="shared" si="22"/>
        <v>0.169176919813322</v>
      </c>
      <c r="H468" s="28">
        <f t="shared" si="23"/>
        <v>0.20243710224862113</v>
      </c>
    </row>
    <row r="469" spans="1:8" x14ac:dyDescent="0.45">
      <c r="A469" s="22">
        <v>1399</v>
      </c>
      <c r="B469" s="22" t="s">
        <v>15</v>
      </c>
      <c r="C469" s="71">
        <f t="shared" si="21"/>
        <v>44258</v>
      </c>
      <c r="D469" s="7">
        <v>44258</v>
      </c>
      <c r="E469" s="22">
        <v>16.234000000000002</v>
      </c>
      <c r="F469" s="22">
        <v>1.2061999999999999</v>
      </c>
      <c r="G469" s="27">
        <f t="shared" si="22"/>
        <v>0.17218922358930847</v>
      </c>
      <c r="H469" s="28">
        <f t="shared" si="23"/>
        <v>0.20769464149342387</v>
      </c>
    </row>
    <row r="470" spans="1:8" x14ac:dyDescent="0.45">
      <c r="A470" s="22">
        <v>1399</v>
      </c>
      <c r="B470" s="22" t="s">
        <v>15</v>
      </c>
      <c r="C470" s="71">
        <f t="shared" si="21"/>
        <v>44257</v>
      </c>
      <c r="D470" s="7">
        <v>44257</v>
      </c>
      <c r="E470" s="22">
        <v>16.318000000000001</v>
      </c>
      <c r="F470" s="22">
        <v>1.2089000000000001</v>
      </c>
      <c r="G470" s="27">
        <f t="shared" si="22"/>
        <v>0.1730801866779805</v>
      </c>
      <c r="H470" s="28">
        <f t="shared" si="23"/>
        <v>0.20923663767501063</v>
      </c>
    </row>
    <row r="471" spans="1:8" x14ac:dyDescent="0.45">
      <c r="A471" s="22">
        <v>1399</v>
      </c>
      <c r="B471" s="22" t="s">
        <v>15</v>
      </c>
      <c r="C471" s="71">
        <f t="shared" si="21"/>
        <v>44256</v>
      </c>
      <c r="D471" s="7">
        <v>44256</v>
      </c>
      <c r="E471" s="22">
        <v>16.393000000000001</v>
      </c>
      <c r="F471" s="22">
        <v>1.2047000000000001</v>
      </c>
      <c r="G471" s="27">
        <f t="shared" si="22"/>
        <v>0.17387568943572337</v>
      </c>
      <c r="H471" s="28">
        <f t="shared" si="23"/>
        <v>0.20946804306321595</v>
      </c>
    </row>
    <row r="472" spans="1:8" x14ac:dyDescent="0.45">
      <c r="A472" s="8">
        <v>1399</v>
      </c>
      <c r="B472" s="22" t="s">
        <v>15</v>
      </c>
      <c r="C472" s="71">
        <f>D472</f>
        <v>44255</v>
      </c>
      <c r="D472" s="7">
        <v>44255</v>
      </c>
      <c r="E472" s="22">
        <v>15.885</v>
      </c>
      <c r="F472" s="22">
        <v>1.2074</v>
      </c>
      <c r="G472" s="27">
        <f t="shared" ref="G472:G511" si="24">E472/94.28</f>
        <v>0.16848748408994485</v>
      </c>
      <c r="H472" s="28">
        <f t="shared" ref="H472:H511" si="25">G472*F472</f>
        <v>0.20343178829019942</v>
      </c>
    </row>
    <row r="473" spans="1:8" x14ac:dyDescent="0.45">
      <c r="A473" s="8">
        <v>1399</v>
      </c>
      <c r="B473" s="22" t="s">
        <v>15</v>
      </c>
      <c r="C473" s="71">
        <f t="shared" ref="C473:C536" si="26">D473</f>
        <v>44254</v>
      </c>
      <c r="D473" s="7">
        <v>44254</v>
      </c>
      <c r="E473" s="22">
        <v>15.839</v>
      </c>
      <c r="F473" s="22">
        <v>1.2074</v>
      </c>
      <c r="G473" s="27">
        <f t="shared" si="24"/>
        <v>0.16799957573186253</v>
      </c>
      <c r="H473" s="28">
        <f t="shared" si="25"/>
        <v>0.20284268773865083</v>
      </c>
    </row>
    <row r="474" spans="1:8" x14ac:dyDescent="0.45">
      <c r="A474" s="8">
        <v>1399</v>
      </c>
      <c r="B474" s="22" t="s">
        <v>15</v>
      </c>
      <c r="C474" s="71">
        <f t="shared" si="26"/>
        <v>44253</v>
      </c>
      <c r="D474" s="7">
        <v>44253</v>
      </c>
      <c r="E474" s="22">
        <v>15.839</v>
      </c>
      <c r="F474" s="22">
        <v>1.2074</v>
      </c>
      <c r="G474" s="27">
        <f t="shared" si="24"/>
        <v>0.16799957573186253</v>
      </c>
      <c r="H474" s="28">
        <f t="shared" si="25"/>
        <v>0.20284268773865083</v>
      </c>
    </row>
    <row r="475" spans="1:8" x14ac:dyDescent="0.45">
      <c r="A475" s="8">
        <v>1399</v>
      </c>
      <c r="B475" s="22" t="s">
        <v>15</v>
      </c>
      <c r="C475" s="71">
        <f t="shared" si="26"/>
        <v>44252</v>
      </c>
      <c r="D475" s="7">
        <v>44252</v>
      </c>
      <c r="E475" s="22">
        <v>16.077000000000002</v>
      </c>
      <c r="F475" s="22">
        <v>1.2176</v>
      </c>
      <c r="G475" s="27">
        <f t="shared" si="24"/>
        <v>0.17052397114976667</v>
      </c>
      <c r="H475" s="28">
        <f t="shared" si="25"/>
        <v>0.20762998727195589</v>
      </c>
    </row>
    <row r="476" spans="1:8" x14ac:dyDescent="0.45">
      <c r="A476" s="8">
        <v>1399</v>
      </c>
      <c r="B476" s="22" t="s">
        <v>15</v>
      </c>
      <c r="C476" s="71">
        <f t="shared" si="26"/>
        <v>44251</v>
      </c>
      <c r="D476" s="7">
        <v>44251</v>
      </c>
      <c r="E476" s="22">
        <v>16.009</v>
      </c>
      <c r="F476" s="22">
        <v>1.2163999999999999</v>
      </c>
      <c r="G476" s="27">
        <f t="shared" si="24"/>
        <v>0.16980271531607977</v>
      </c>
      <c r="H476" s="28">
        <f t="shared" si="25"/>
        <v>0.20654802291047941</v>
      </c>
    </row>
    <row r="477" spans="1:8" x14ac:dyDescent="0.45">
      <c r="A477" s="8">
        <v>1399</v>
      </c>
      <c r="B477" s="22" t="s">
        <v>15</v>
      </c>
      <c r="C477" s="71">
        <f t="shared" si="26"/>
        <v>44250</v>
      </c>
      <c r="D477" s="7">
        <v>44250</v>
      </c>
      <c r="E477" s="22">
        <v>15.840999999999999</v>
      </c>
      <c r="F477" s="22">
        <v>1.2149000000000001</v>
      </c>
      <c r="G477" s="27">
        <f t="shared" si="24"/>
        <v>0.16802078913873567</v>
      </c>
      <c r="H477" s="28">
        <f t="shared" si="25"/>
        <v>0.20412845672464996</v>
      </c>
    </row>
    <row r="478" spans="1:8" x14ac:dyDescent="0.45">
      <c r="A478" s="8">
        <v>1399</v>
      </c>
      <c r="B478" s="22" t="s">
        <v>15</v>
      </c>
      <c r="C478" s="71">
        <f t="shared" si="26"/>
        <v>44249</v>
      </c>
      <c r="D478" s="7">
        <v>44249</v>
      </c>
      <c r="E478" s="22">
        <v>16.696999999999999</v>
      </c>
      <c r="F478" s="22">
        <v>1.2154</v>
      </c>
      <c r="G478" s="27">
        <f t="shared" si="24"/>
        <v>0.17710012728044122</v>
      </c>
      <c r="H478" s="28">
        <f t="shared" si="25"/>
        <v>0.21524749469664828</v>
      </c>
    </row>
    <row r="479" spans="1:8" x14ac:dyDescent="0.45">
      <c r="A479" s="8">
        <v>1399</v>
      </c>
      <c r="B479" s="22" t="s">
        <v>15</v>
      </c>
      <c r="C479" s="71">
        <f t="shared" si="26"/>
        <v>44248</v>
      </c>
      <c r="D479" s="7">
        <v>44248</v>
      </c>
      <c r="E479" s="22">
        <v>16.625</v>
      </c>
      <c r="F479" s="22">
        <v>1.2117</v>
      </c>
      <c r="G479" s="27">
        <f t="shared" si="24"/>
        <v>0.17633644463300807</v>
      </c>
      <c r="H479" s="28">
        <f t="shared" si="25"/>
        <v>0.21366686996181589</v>
      </c>
    </row>
    <row r="480" spans="1:8" x14ac:dyDescent="0.45">
      <c r="A480" s="8">
        <v>1399</v>
      </c>
      <c r="B480" s="22" t="s">
        <v>15</v>
      </c>
      <c r="C480" s="71">
        <f t="shared" si="26"/>
        <v>44247</v>
      </c>
      <c r="D480" s="7">
        <v>44247</v>
      </c>
      <c r="E480" s="22">
        <v>16.625</v>
      </c>
      <c r="F480" s="22">
        <v>1.2117</v>
      </c>
      <c r="G480" s="27">
        <f t="shared" si="24"/>
        <v>0.17633644463300807</v>
      </c>
      <c r="H480" s="28">
        <f t="shared" si="25"/>
        <v>0.21366686996181589</v>
      </c>
    </row>
    <row r="481" spans="1:8" x14ac:dyDescent="0.45">
      <c r="A481" s="8">
        <v>1399</v>
      </c>
      <c r="B481" s="22" t="s">
        <v>15</v>
      </c>
      <c r="C481" s="71">
        <f t="shared" si="26"/>
        <v>44246</v>
      </c>
      <c r="D481" s="7">
        <v>44246</v>
      </c>
      <c r="E481" s="22">
        <v>16.884</v>
      </c>
      <c r="F481" s="22">
        <v>1.2117</v>
      </c>
      <c r="G481" s="27">
        <f t="shared" si="24"/>
        <v>0.17908358082308018</v>
      </c>
      <c r="H481" s="28">
        <f t="shared" si="25"/>
        <v>0.21699557488332624</v>
      </c>
    </row>
    <row r="482" spans="1:8" x14ac:dyDescent="0.45">
      <c r="A482" s="8">
        <v>1399</v>
      </c>
      <c r="B482" s="22" t="s">
        <v>16</v>
      </c>
      <c r="C482" s="71">
        <f t="shared" si="26"/>
        <v>44245</v>
      </c>
      <c r="D482" s="7">
        <v>44245</v>
      </c>
      <c r="E482" s="22">
        <v>16.742999999999999</v>
      </c>
      <c r="F482" s="22">
        <v>1.2088000000000001</v>
      </c>
      <c r="G482" s="27">
        <f t="shared" si="24"/>
        <v>0.17758803563852352</v>
      </c>
      <c r="H482" s="28">
        <f t="shared" si="25"/>
        <v>0.21466841747984725</v>
      </c>
    </row>
    <row r="483" spans="1:8" x14ac:dyDescent="0.45">
      <c r="A483" s="8">
        <v>1399</v>
      </c>
      <c r="B483" s="22" t="s">
        <v>16</v>
      </c>
      <c r="C483" s="71">
        <f t="shared" si="26"/>
        <v>44244</v>
      </c>
      <c r="D483" s="7">
        <v>44244</v>
      </c>
      <c r="E483" s="22">
        <v>16.532</v>
      </c>
      <c r="F483" s="22">
        <v>1.2036</v>
      </c>
      <c r="G483" s="27">
        <f t="shared" si="24"/>
        <v>0.17535002121340687</v>
      </c>
      <c r="H483" s="28">
        <f t="shared" si="25"/>
        <v>0.2110512855324565</v>
      </c>
    </row>
    <row r="484" spans="1:8" x14ac:dyDescent="0.45">
      <c r="A484" s="8">
        <v>1399</v>
      </c>
      <c r="B484" s="22" t="s">
        <v>16</v>
      </c>
      <c r="C484" s="71">
        <f t="shared" si="26"/>
        <v>44243</v>
      </c>
      <c r="D484" s="7">
        <v>44243</v>
      </c>
      <c r="E484" s="22">
        <v>16.783000000000001</v>
      </c>
      <c r="F484" s="22">
        <v>1.2103999999999999</v>
      </c>
      <c r="G484" s="27">
        <f t="shared" si="24"/>
        <v>0.17801230377598642</v>
      </c>
      <c r="H484" s="28">
        <f t="shared" si="25"/>
        <v>0.21546609249045395</v>
      </c>
    </row>
    <row r="485" spans="1:8" x14ac:dyDescent="0.45">
      <c r="A485" s="8">
        <v>1399</v>
      </c>
      <c r="B485" s="22" t="s">
        <v>16</v>
      </c>
      <c r="C485" s="71">
        <f t="shared" si="26"/>
        <v>44242</v>
      </c>
      <c r="D485" s="7">
        <v>44242</v>
      </c>
      <c r="E485" s="22">
        <v>17.670999999999999</v>
      </c>
      <c r="F485" s="22">
        <v>1.2126999999999999</v>
      </c>
      <c r="G485" s="27">
        <f t="shared" si="24"/>
        <v>0.18743105642766228</v>
      </c>
      <c r="H485" s="28">
        <f t="shared" si="25"/>
        <v>0.22729764212982603</v>
      </c>
    </row>
    <row r="486" spans="1:8" x14ac:dyDescent="0.45">
      <c r="A486" s="8">
        <v>1399</v>
      </c>
      <c r="B486" s="22" t="s">
        <v>16</v>
      </c>
      <c r="C486" s="71">
        <f t="shared" si="26"/>
        <v>44241</v>
      </c>
      <c r="D486" s="7">
        <v>44241</v>
      </c>
      <c r="E486" s="22">
        <v>17.664000000000001</v>
      </c>
      <c r="F486" s="22">
        <v>1.2118</v>
      </c>
      <c r="G486" s="27">
        <f t="shared" si="24"/>
        <v>0.18735680950360628</v>
      </c>
      <c r="H486" s="28">
        <f t="shared" si="25"/>
        <v>0.22703898175647008</v>
      </c>
    </row>
    <row r="487" spans="1:8" x14ac:dyDescent="0.45">
      <c r="A487" s="8">
        <v>1399</v>
      </c>
      <c r="B487" s="22" t="s">
        <v>16</v>
      </c>
      <c r="C487" s="71">
        <f t="shared" si="26"/>
        <v>44240</v>
      </c>
      <c r="D487" s="7">
        <v>44240</v>
      </c>
      <c r="E487" s="22">
        <v>17.664000000000001</v>
      </c>
      <c r="F487" s="22">
        <v>1.2118</v>
      </c>
      <c r="G487" s="27">
        <f t="shared" si="24"/>
        <v>0.18735680950360628</v>
      </c>
      <c r="H487" s="28">
        <f t="shared" si="25"/>
        <v>0.22703898175647008</v>
      </c>
    </row>
    <row r="488" spans="1:8" x14ac:dyDescent="0.45">
      <c r="A488" s="8">
        <v>1399</v>
      </c>
      <c r="B488" s="22" t="s">
        <v>16</v>
      </c>
      <c r="C488" s="71">
        <f t="shared" si="26"/>
        <v>44239</v>
      </c>
      <c r="D488" s="7">
        <v>44239</v>
      </c>
      <c r="E488" s="22">
        <v>18.015999999999998</v>
      </c>
      <c r="F488" s="22">
        <v>1.2118</v>
      </c>
      <c r="G488" s="27">
        <f t="shared" si="24"/>
        <v>0.19109036911327956</v>
      </c>
      <c r="H488" s="28">
        <f t="shared" si="25"/>
        <v>0.23156330929147217</v>
      </c>
    </row>
    <row r="489" spans="1:8" x14ac:dyDescent="0.45">
      <c r="A489" s="8">
        <v>1399</v>
      </c>
      <c r="B489" s="22" t="s">
        <v>16</v>
      </c>
      <c r="C489" s="71">
        <f t="shared" si="26"/>
        <v>44238</v>
      </c>
      <c r="D489" s="7">
        <v>44238</v>
      </c>
      <c r="E489" s="22">
        <v>19.597999999999999</v>
      </c>
      <c r="F489" s="22">
        <v>1.2128000000000001</v>
      </c>
      <c r="G489" s="27">
        <f t="shared" si="24"/>
        <v>0.20787017394993634</v>
      </c>
      <c r="H489" s="28">
        <f t="shared" si="25"/>
        <v>0.25210494696648283</v>
      </c>
    </row>
    <row r="490" spans="1:8" x14ac:dyDescent="0.45">
      <c r="A490" s="8">
        <v>1399</v>
      </c>
      <c r="B490" s="22" t="s">
        <v>16</v>
      </c>
      <c r="C490" s="71">
        <f t="shared" si="26"/>
        <v>44237</v>
      </c>
      <c r="D490" s="7">
        <v>44237</v>
      </c>
      <c r="E490" s="22">
        <v>19.791</v>
      </c>
      <c r="F490" s="22">
        <v>1.2116</v>
      </c>
      <c r="G490" s="27">
        <f t="shared" si="24"/>
        <v>0.20991726771319474</v>
      </c>
      <c r="H490" s="28">
        <f t="shared" si="25"/>
        <v>0.25433576156130677</v>
      </c>
    </row>
    <row r="491" spans="1:8" x14ac:dyDescent="0.45">
      <c r="A491" s="8">
        <v>1399</v>
      </c>
      <c r="B491" s="22" t="s">
        <v>16</v>
      </c>
      <c r="C491" s="71">
        <f t="shared" si="26"/>
        <v>44236</v>
      </c>
      <c r="D491" s="7">
        <v>44236</v>
      </c>
      <c r="E491" s="22">
        <v>20.853000000000002</v>
      </c>
      <c r="F491" s="22">
        <v>1.2117</v>
      </c>
      <c r="G491" s="27">
        <f t="shared" si="24"/>
        <v>0.22118158676283411</v>
      </c>
      <c r="H491" s="28">
        <f t="shared" si="25"/>
        <v>0.26800572868052608</v>
      </c>
    </row>
    <row r="492" spans="1:8" x14ac:dyDescent="0.45">
      <c r="A492" s="8">
        <v>1399</v>
      </c>
      <c r="B492" s="22" t="s">
        <v>16</v>
      </c>
      <c r="C492" s="71">
        <f t="shared" si="26"/>
        <v>44235</v>
      </c>
      <c r="D492" s="7">
        <v>44235</v>
      </c>
      <c r="E492" s="22">
        <v>18.940000000000001</v>
      </c>
      <c r="F492" s="22">
        <v>1.2048000000000001</v>
      </c>
      <c r="G492" s="27">
        <f t="shared" si="24"/>
        <v>0.20089096308867205</v>
      </c>
      <c r="H492" s="28">
        <f t="shared" si="25"/>
        <v>0.24203343232923211</v>
      </c>
    </row>
    <row r="493" spans="1:8" x14ac:dyDescent="0.45">
      <c r="A493" s="8">
        <v>1399</v>
      </c>
      <c r="B493" s="22" t="s">
        <v>16</v>
      </c>
      <c r="C493" s="71">
        <f t="shared" si="26"/>
        <v>44234</v>
      </c>
      <c r="D493" s="7">
        <v>44234</v>
      </c>
      <c r="E493" s="22">
        <v>18.786999999999999</v>
      </c>
      <c r="F493" s="22">
        <v>1.2041999999999999</v>
      </c>
      <c r="G493" s="27">
        <f t="shared" si="24"/>
        <v>0.19926813746287653</v>
      </c>
      <c r="H493" s="28">
        <f t="shared" si="25"/>
        <v>0.23995869113279589</v>
      </c>
    </row>
    <row r="494" spans="1:8" x14ac:dyDescent="0.45">
      <c r="A494" s="8">
        <v>1399</v>
      </c>
      <c r="B494" s="22" t="s">
        <v>16</v>
      </c>
      <c r="C494" s="71">
        <f t="shared" si="26"/>
        <v>44233</v>
      </c>
      <c r="D494" s="7">
        <v>44233</v>
      </c>
      <c r="E494" s="22">
        <v>18.786999999999999</v>
      </c>
      <c r="F494" s="22">
        <v>1.2041999999999999</v>
      </c>
      <c r="G494" s="27">
        <f t="shared" si="24"/>
        <v>0.19926813746287653</v>
      </c>
      <c r="H494" s="28">
        <f t="shared" si="25"/>
        <v>0.23995869113279589</v>
      </c>
    </row>
    <row r="495" spans="1:8" x14ac:dyDescent="0.45">
      <c r="A495" s="8">
        <v>1399</v>
      </c>
      <c r="B495" s="22" t="s">
        <v>16</v>
      </c>
      <c r="C495" s="71">
        <f t="shared" si="26"/>
        <v>44232</v>
      </c>
      <c r="D495" s="7">
        <v>44232</v>
      </c>
      <c r="E495" s="22">
        <v>18.227</v>
      </c>
      <c r="F495" s="22">
        <v>1.2041999999999999</v>
      </c>
      <c r="G495" s="27">
        <f t="shared" si="24"/>
        <v>0.19332838353839626</v>
      </c>
      <c r="H495" s="28">
        <f t="shared" si="25"/>
        <v>0.23280603945693676</v>
      </c>
    </row>
    <row r="496" spans="1:8" x14ac:dyDescent="0.45">
      <c r="A496" s="8">
        <v>1399</v>
      </c>
      <c r="B496" s="22" t="s">
        <v>16</v>
      </c>
      <c r="C496" s="71">
        <f t="shared" si="26"/>
        <v>44231</v>
      </c>
      <c r="D496" s="7">
        <v>44231</v>
      </c>
      <c r="E496" s="22">
        <v>17.673999999999999</v>
      </c>
      <c r="F496" s="22">
        <v>1.1961999999999999</v>
      </c>
      <c r="G496" s="27">
        <f t="shared" si="24"/>
        <v>0.187462876537972</v>
      </c>
      <c r="H496" s="28">
        <f t="shared" si="25"/>
        <v>0.22424309291472208</v>
      </c>
    </row>
    <row r="497" spans="1:8" x14ac:dyDescent="0.45">
      <c r="A497" s="8">
        <v>1399</v>
      </c>
      <c r="B497" s="22" t="s">
        <v>16</v>
      </c>
      <c r="C497" s="71">
        <f t="shared" si="26"/>
        <v>44230</v>
      </c>
      <c r="D497" s="7">
        <v>44230</v>
      </c>
      <c r="E497" s="22">
        <v>18.347000000000001</v>
      </c>
      <c r="F497" s="22">
        <v>1.2034</v>
      </c>
      <c r="G497" s="27">
        <f t="shared" si="24"/>
        <v>0.1946011879507849</v>
      </c>
      <c r="H497" s="28">
        <f t="shared" si="25"/>
        <v>0.23418306957997456</v>
      </c>
    </row>
    <row r="498" spans="1:8" x14ac:dyDescent="0.45">
      <c r="A498" s="8">
        <v>1399</v>
      </c>
      <c r="B498" s="22" t="s">
        <v>16</v>
      </c>
      <c r="C498" s="71">
        <f t="shared" si="26"/>
        <v>44229</v>
      </c>
      <c r="D498" s="7">
        <v>44229</v>
      </c>
      <c r="E498" s="22">
        <v>18.393999999999998</v>
      </c>
      <c r="F498" s="22">
        <v>1.2041999999999999</v>
      </c>
      <c r="G498" s="27">
        <f t="shared" si="24"/>
        <v>0.19509970301230375</v>
      </c>
      <c r="H498" s="28">
        <f t="shared" si="25"/>
        <v>0.23493906236741616</v>
      </c>
    </row>
    <row r="499" spans="1:8" x14ac:dyDescent="0.45">
      <c r="A499" s="8">
        <v>1399</v>
      </c>
      <c r="B499" s="22" t="s">
        <v>16</v>
      </c>
      <c r="C499" s="71">
        <f t="shared" si="26"/>
        <v>44228</v>
      </c>
      <c r="D499" s="7">
        <v>44228</v>
      </c>
      <c r="E499" s="22">
        <v>20.664000000000001</v>
      </c>
      <c r="F499" s="22">
        <v>1.2059</v>
      </c>
      <c r="G499" s="27">
        <f t="shared" si="24"/>
        <v>0.21917691981332205</v>
      </c>
      <c r="H499" s="28">
        <f t="shared" si="25"/>
        <v>0.26430544760288505</v>
      </c>
    </row>
    <row r="500" spans="1:8" x14ac:dyDescent="0.45">
      <c r="A500" s="8">
        <v>1399</v>
      </c>
      <c r="B500" s="22" t="s">
        <v>16</v>
      </c>
      <c r="C500" s="71">
        <f t="shared" si="26"/>
        <v>44227</v>
      </c>
      <c r="D500" s="7">
        <v>44227</v>
      </c>
      <c r="E500" s="22">
        <v>20.728000000000002</v>
      </c>
      <c r="F500" s="22">
        <v>1.2136</v>
      </c>
      <c r="G500" s="27">
        <f t="shared" si="24"/>
        <v>0.21985574883326264</v>
      </c>
      <c r="H500" s="28">
        <f t="shared" si="25"/>
        <v>0.26681693678404755</v>
      </c>
    </row>
    <row r="501" spans="1:8" x14ac:dyDescent="0.45">
      <c r="A501" s="8">
        <v>1399</v>
      </c>
      <c r="B501" s="22" t="s">
        <v>16</v>
      </c>
      <c r="C501" s="71">
        <f t="shared" si="26"/>
        <v>44226</v>
      </c>
      <c r="D501" s="7">
        <v>44226</v>
      </c>
      <c r="E501" s="22">
        <v>20.728000000000002</v>
      </c>
      <c r="F501" s="22">
        <v>1.2136</v>
      </c>
      <c r="G501" s="27">
        <f t="shared" si="24"/>
        <v>0.21985574883326264</v>
      </c>
      <c r="H501" s="28">
        <f t="shared" si="25"/>
        <v>0.26681693678404755</v>
      </c>
    </row>
    <row r="502" spans="1:8" x14ac:dyDescent="0.45">
      <c r="A502" s="8">
        <v>1399</v>
      </c>
      <c r="B502" s="22" t="s">
        <v>16</v>
      </c>
      <c r="C502" s="71">
        <f t="shared" si="26"/>
        <v>44225</v>
      </c>
      <c r="D502" s="7">
        <v>44225</v>
      </c>
      <c r="E502" s="22">
        <v>20.632000000000001</v>
      </c>
      <c r="F502" s="22">
        <v>1.2136</v>
      </c>
      <c r="G502" s="27">
        <f t="shared" si="24"/>
        <v>0.21883750530335172</v>
      </c>
      <c r="H502" s="28">
        <f t="shared" si="25"/>
        <v>0.26558119643614764</v>
      </c>
    </row>
    <row r="503" spans="1:8" x14ac:dyDescent="0.45">
      <c r="A503" s="8">
        <v>1399</v>
      </c>
      <c r="B503" s="22" t="s">
        <v>16</v>
      </c>
      <c r="C503" s="71">
        <f t="shared" si="26"/>
        <v>44224</v>
      </c>
      <c r="D503" s="7">
        <v>44224</v>
      </c>
      <c r="E503" s="22">
        <v>19.367999999999999</v>
      </c>
      <c r="F503" s="22">
        <v>1.2121</v>
      </c>
      <c r="G503" s="27">
        <f t="shared" si="24"/>
        <v>0.20543063215952481</v>
      </c>
      <c r="H503" s="28">
        <f t="shared" si="25"/>
        <v>0.24900246924056002</v>
      </c>
    </row>
    <row r="504" spans="1:8" x14ac:dyDescent="0.45">
      <c r="A504" s="8">
        <v>1399</v>
      </c>
      <c r="B504" s="22" t="s">
        <v>16</v>
      </c>
      <c r="C504" s="71">
        <f t="shared" si="26"/>
        <v>44223</v>
      </c>
      <c r="D504" s="7">
        <v>44223</v>
      </c>
      <c r="E504" s="22">
        <v>19.611000000000001</v>
      </c>
      <c r="F504" s="22">
        <v>1.2108000000000001</v>
      </c>
      <c r="G504" s="27">
        <f t="shared" si="24"/>
        <v>0.20800806109461181</v>
      </c>
      <c r="H504" s="28">
        <f t="shared" si="25"/>
        <v>0.25185616037335601</v>
      </c>
    </row>
    <row r="505" spans="1:8" x14ac:dyDescent="0.45">
      <c r="A505" s="8">
        <v>1399</v>
      </c>
      <c r="B505" s="22" t="s">
        <v>16</v>
      </c>
      <c r="C505" s="71">
        <f t="shared" si="26"/>
        <v>44222</v>
      </c>
      <c r="D505" s="7">
        <v>44222</v>
      </c>
      <c r="E505" s="22">
        <v>20.739000000000001</v>
      </c>
      <c r="F505" s="22">
        <v>1.216</v>
      </c>
      <c r="G505" s="27">
        <f t="shared" si="24"/>
        <v>0.21997242257106492</v>
      </c>
      <c r="H505" s="28">
        <f t="shared" si="25"/>
        <v>0.26748646584641494</v>
      </c>
    </row>
    <row r="506" spans="1:8" x14ac:dyDescent="0.45">
      <c r="A506" s="8">
        <v>1399</v>
      </c>
      <c r="B506" s="22" t="s">
        <v>16</v>
      </c>
      <c r="C506" s="71">
        <f t="shared" si="26"/>
        <v>44221</v>
      </c>
      <c r="D506" s="7">
        <v>44221</v>
      </c>
      <c r="E506" s="22">
        <v>21.259</v>
      </c>
      <c r="F506" s="22">
        <v>1.2137</v>
      </c>
      <c r="G506" s="27">
        <f t="shared" si="24"/>
        <v>0.2254879083580823</v>
      </c>
      <c r="H506" s="28">
        <f t="shared" si="25"/>
        <v>0.27367467437420451</v>
      </c>
    </row>
    <row r="507" spans="1:8" x14ac:dyDescent="0.45">
      <c r="A507" s="8">
        <v>1399</v>
      </c>
      <c r="B507" s="22" t="s">
        <v>16</v>
      </c>
      <c r="C507" s="71">
        <f t="shared" si="26"/>
        <v>44220</v>
      </c>
      <c r="D507" s="7">
        <v>44220</v>
      </c>
      <c r="E507" s="22">
        <v>21.202999999999999</v>
      </c>
      <c r="F507" s="22">
        <v>1.2166999999999999</v>
      </c>
      <c r="G507" s="27">
        <f t="shared" si="24"/>
        <v>0.22489393296563429</v>
      </c>
      <c r="H507" s="28">
        <f t="shared" si="25"/>
        <v>0.27362844823928723</v>
      </c>
    </row>
    <row r="508" spans="1:8" x14ac:dyDescent="0.45">
      <c r="A508" s="8">
        <v>1399</v>
      </c>
      <c r="B508" s="22" t="s">
        <v>16</v>
      </c>
      <c r="C508" s="71">
        <f t="shared" si="26"/>
        <v>44219</v>
      </c>
      <c r="D508" s="7">
        <v>44219</v>
      </c>
      <c r="E508" s="22">
        <v>21.202999999999999</v>
      </c>
      <c r="F508" s="22">
        <v>1.2166999999999999</v>
      </c>
      <c r="G508" s="27">
        <f t="shared" si="24"/>
        <v>0.22489393296563429</v>
      </c>
      <c r="H508" s="28">
        <f t="shared" si="25"/>
        <v>0.27362844823928723</v>
      </c>
    </row>
    <row r="509" spans="1:8" x14ac:dyDescent="0.45">
      <c r="A509" s="8">
        <v>1399</v>
      </c>
      <c r="B509" s="22" t="s">
        <v>16</v>
      </c>
      <c r="C509" s="71">
        <f t="shared" si="26"/>
        <v>44218</v>
      </c>
      <c r="D509" s="7">
        <v>44218</v>
      </c>
      <c r="E509" s="22">
        <v>20.126999999999999</v>
      </c>
      <c r="F509" s="22">
        <v>1.2166999999999999</v>
      </c>
      <c r="G509" s="27">
        <f t="shared" si="24"/>
        <v>0.21348112006788289</v>
      </c>
      <c r="H509" s="28">
        <f t="shared" si="25"/>
        <v>0.25974247878659307</v>
      </c>
    </row>
    <row r="510" spans="1:8" x14ac:dyDescent="0.45">
      <c r="A510" s="8">
        <v>1399</v>
      </c>
      <c r="B510" s="22" t="s">
        <v>16</v>
      </c>
      <c r="C510" s="71">
        <f t="shared" si="26"/>
        <v>44217</v>
      </c>
      <c r="D510" s="7">
        <v>44217</v>
      </c>
      <c r="E510" s="22">
        <v>20.658999999999999</v>
      </c>
      <c r="F510" s="22">
        <v>1.2161999999999999</v>
      </c>
      <c r="G510" s="27">
        <f t="shared" si="24"/>
        <v>0.21912388629613916</v>
      </c>
      <c r="H510" s="28">
        <f t="shared" si="25"/>
        <v>0.26649847051336445</v>
      </c>
    </row>
    <row r="511" spans="1:8" x14ac:dyDescent="0.45">
      <c r="A511" s="8">
        <v>1399</v>
      </c>
      <c r="B511" s="22" t="s">
        <v>16</v>
      </c>
      <c r="C511" s="71">
        <f t="shared" si="26"/>
        <v>44216</v>
      </c>
      <c r="D511" s="7">
        <v>44216</v>
      </c>
      <c r="E511" s="22">
        <v>20.135999999999999</v>
      </c>
      <c r="F511" s="22">
        <v>1.2103999999999999</v>
      </c>
      <c r="G511" s="27">
        <f t="shared" si="24"/>
        <v>0.21357658039881203</v>
      </c>
      <c r="H511" s="28">
        <f t="shared" si="25"/>
        <v>0.25851309291472208</v>
      </c>
    </row>
    <row r="512" spans="1:8" x14ac:dyDescent="0.45">
      <c r="A512" s="8">
        <v>1399</v>
      </c>
      <c r="B512" s="22" t="s">
        <v>17</v>
      </c>
      <c r="C512" s="71">
        <f t="shared" si="26"/>
        <v>44215</v>
      </c>
      <c r="D512" s="7">
        <v>44215</v>
      </c>
      <c r="E512" s="22">
        <v>19.209</v>
      </c>
      <c r="F512" s="22">
        <v>1.2128000000000001</v>
      </c>
      <c r="G512" s="27">
        <f>E512/94.28</f>
        <v>0.20374416631310988</v>
      </c>
      <c r="H512" s="28">
        <f>G512*F512</f>
        <v>0.24710092490453966</v>
      </c>
    </row>
    <row r="513" spans="1:8" x14ac:dyDescent="0.45">
      <c r="A513" s="8">
        <v>1399</v>
      </c>
      <c r="B513" s="22" t="s">
        <v>17</v>
      </c>
      <c r="C513" s="71">
        <f t="shared" si="26"/>
        <v>44214</v>
      </c>
      <c r="D513" s="7">
        <v>44214</v>
      </c>
      <c r="E513" s="22">
        <v>20.417000000000002</v>
      </c>
      <c r="F513" s="22">
        <v>1.2076</v>
      </c>
      <c r="G513" s="27">
        <f t="shared" ref="G513:G575" si="27">E513/94.28</f>
        <v>0.21655706406448877</v>
      </c>
      <c r="H513" s="28">
        <f t="shared" ref="H513:H575" si="28">G513*F513</f>
        <v>0.26151431056427665</v>
      </c>
    </row>
    <row r="514" spans="1:8" x14ac:dyDescent="0.45">
      <c r="A514" s="8">
        <v>1399</v>
      </c>
      <c r="B514" s="22" t="s">
        <v>17</v>
      </c>
      <c r="C514" s="71">
        <f t="shared" si="26"/>
        <v>44213</v>
      </c>
      <c r="D514" s="7">
        <v>44213</v>
      </c>
      <c r="E514" s="22">
        <v>20.396000000000001</v>
      </c>
      <c r="F514" s="22">
        <v>1.2078</v>
      </c>
      <c r="G514" s="27">
        <f t="shared" si="27"/>
        <v>0.21633432329232075</v>
      </c>
      <c r="H514" s="28">
        <f t="shared" si="28"/>
        <v>0.26128859567246498</v>
      </c>
    </row>
    <row r="515" spans="1:8" x14ac:dyDescent="0.45">
      <c r="A515" s="8">
        <v>1399</v>
      </c>
      <c r="B515" s="22" t="s">
        <v>17</v>
      </c>
      <c r="C515" s="71">
        <f t="shared" si="26"/>
        <v>44212</v>
      </c>
      <c r="D515" s="7">
        <v>44212</v>
      </c>
      <c r="E515" s="22">
        <v>20.395</v>
      </c>
      <c r="F515" s="22">
        <v>1.2078</v>
      </c>
      <c r="G515" s="27">
        <f t="shared" si="27"/>
        <v>0.21632371658888416</v>
      </c>
      <c r="H515" s="28">
        <f t="shared" si="28"/>
        <v>0.2612757848960543</v>
      </c>
    </row>
    <row r="516" spans="1:8" x14ac:dyDescent="0.45">
      <c r="A516" s="8">
        <v>1399</v>
      </c>
      <c r="B516" s="22" t="s">
        <v>17</v>
      </c>
      <c r="C516" s="71">
        <f t="shared" si="26"/>
        <v>44211</v>
      </c>
      <c r="D516" s="7">
        <v>44211</v>
      </c>
      <c r="E516" s="22">
        <v>21.553999999999998</v>
      </c>
      <c r="F516" s="22">
        <v>1.2078</v>
      </c>
      <c r="G516" s="27">
        <f t="shared" si="27"/>
        <v>0.22861688587187101</v>
      </c>
      <c r="H516" s="28">
        <f t="shared" si="28"/>
        <v>0.27612347475604582</v>
      </c>
    </row>
    <row r="517" spans="1:8" x14ac:dyDescent="0.45">
      <c r="A517" s="8">
        <v>1399</v>
      </c>
      <c r="B517" s="22" t="s">
        <v>17</v>
      </c>
      <c r="C517" s="71">
        <f t="shared" si="26"/>
        <v>44210</v>
      </c>
      <c r="D517" s="7">
        <v>44210</v>
      </c>
      <c r="E517" s="22">
        <v>21.995000000000001</v>
      </c>
      <c r="F517" s="22">
        <v>1.2156</v>
      </c>
      <c r="G517" s="27">
        <f t="shared" si="27"/>
        <v>0.23329444208739925</v>
      </c>
      <c r="H517" s="28">
        <f t="shared" si="28"/>
        <v>0.28359272380144251</v>
      </c>
    </row>
    <row r="518" spans="1:8" x14ac:dyDescent="0.45">
      <c r="A518" s="8">
        <v>1399</v>
      </c>
      <c r="B518" s="22" t="s">
        <v>17</v>
      </c>
      <c r="C518" s="71">
        <f t="shared" si="26"/>
        <v>44209</v>
      </c>
      <c r="D518" s="7">
        <v>44209</v>
      </c>
      <c r="E518" s="22">
        <v>26.67</v>
      </c>
      <c r="F518" s="22">
        <v>1.2157</v>
      </c>
      <c r="G518" s="27">
        <f t="shared" si="27"/>
        <v>0.28288078065337297</v>
      </c>
      <c r="H518" s="28">
        <f t="shared" si="28"/>
        <v>0.34389816504030551</v>
      </c>
    </row>
    <row r="519" spans="1:8" x14ac:dyDescent="0.45">
      <c r="A519" s="8">
        <v>1399</v>
      </c>
      <c r="B519" s="22" t="s">
        <v>17</v>
      </c>
      <c r="C519" s="71">
        <f t="shared" si="26"/>
        <v>44208</v>
      </c>
      <c r="D519" s="7">
        <v>44208</v>
      </c>
      <c r="E519" s="22">
        <v>22.651</v>
      </c>
      <c r="F519" s="22">
        <v>1.2206999999999999</v>
      </c>
      <c r="G519" s="27">
        <f t="shared" si="27"/>
        <v>0.2402524395417904</v>
      </c>
      <c r="H519" s="28">
        <f t="shared" si="28"/>
        <v>0.29327615294866349</v>
      </c>
    </row>
    <row r="520" spans="1:8" x14ac:dyDescent="0.45">
      <c r="A520" s="8">
        <v>1399</v>
      </c>
      <c r="B520" s="22" t="s">
        <v>17</v>
      </c>
      <c r="C520" s="71">
        <f t="shared" si="26"/>
        <v>44207</v>
      </c>
      <c r="D520" s="7">
        <v>44207</v>
      </c>
      <c r="E520" s="22">
        <v>20.353000000000002</v>
      </c>
      <c r="F520" s="22">
        <v>1.2149000000000001</v>
      </c>
      <c r="G520" s="27">
        <f t="shared" si="27"/>
        <v>0.21587823504454817</v>
      </c>
      <c r="H520" s="28">
        <f t="shared" si="28"/>
        <v>0.26227046775562157</v>
      </c>
    </row>
    <row r="521" spans="1:8" x14ac:dyDescent="0.45">
      <c r="A521" s="8">
        <v>1399</v>
      </c>
      <c r="B521" s="22" t="s">
        <v>17</v>
      </c>
      <c r="C521" s="71">
        <f t="shared" si="26"/>
        <v>44206</v>
      </c>
      <c r="D521" s="7">
        <v>44206</v>
      </c>
      <c r="E521" s="22">
        <v>20.335000000000001</v>
      </c>
      <c r="F521" s="22">
        <v>1.2218</v>
      </c>
      <c r="G521" s="27">
        <f t="shared" si="27"/>
        <v>0.21568731438268987</v>
      </c>
      <c r="H521" s="28">
        <f t="shared" si="28"/>
        <v>0.26352676071277048</v>
      </c>
    </row>
    <row r="522" spans="1:8" x14ac:dyDescent="0.45">
      <c r="A522" s="8">
        <v>1399</v>
      </c>
      <c r="B522" s="22" t="s">
        <v>17</v>
      </c>
      <c r="C522" s="71">
        <f t="shared" si="26"/>
        <v>44205</v>
      </c>
      <c r="D522" s="7">
        <v>44205</v>
      </c>
      <c r="E522" s="22">
        <v>20.335000000000001</v>
      </c>
      <c r="F522" s="22">
        <v>1.2218</v>
      </c>
      <c r="G522" s="27">
        <f t="shared" si="27"/>
        <v>0.21568731438268987</v>
      </c>
      <c r="H522" s="28">
        <f t="shared" si="28"/>
        <v>0.26352676071277048</v>
      </c>
    </row>
    <row r="523" spans="1:8" x14ac:dyDescent="0.45">
      <c r="A523" s="8">
        <v>1399</v>
      </c>
      <c r="B523" s="22" t="s">
        <v>17</v>
      </c>
      <c r="C523" s="71">
        <f t="shared" si="26"/>
        <v>44204</v>
      </c>
      <c r="D523" s="7">
        <v>44204</v>
      </c>
      <c r="E523" s="22">
        <v>19.629000000000001</v>
      </c>
      <c r="F523" s="22">
        <v>1.2218</v>
      </c>
      <c r="G523" s="27">
        <f t="shared" si="27"/>
        <v>0.20819898175647011</v>
      </c>
      <c r="H523" s="28">
        <f t="shared" si="28"/>
        <v>0.2543775159100552</v>
      </c>
    </row>
    <row r="524" spans="1:8" x14ac:dyDescent="0.45">
      <c r="A524" s="8">
        <v>1399</v>
      </c>
      <c r="B524" s="22" t="s">
        <v>17</v>
      </c>
      <c r="C524" s="71">
        <f t="shared" si="26"/>
        <v>44203</v>
      </c>
      <c r="D524" s="7">
        <v>44203</v>
      </c>
      <c r="E524" s="22">
        <v>17.596</v>
      </c>
      <c r="F524" s="22">
        <v>1.2270000000000001</v>
      </c>
      <c r="G524" s="27">
        <f t="shared" si="27"/>
        <v>0.18663555366991938</v>
      </c>
      <c r="H524" s="28">
        <f t="shared" si="28"/>
        <v>0.2290018243529911</v>
      </c>
    </row>
    <row r="525" spans="1:8" x14ac:dyDescent="0.45">
      <c r="A525" s="8">
        <v>1399</v>
      </c>
      <c r="B525" s="22" t="s">
        <v>17</v>
      </c>
      <c r="C525" s="71">
        <f t="shared" si="26"/>
        <v>44202</v>
      </c>
      <c r="D525" s="7">
        <v>44202</v>
      </c>
      <c r="E525" s="22">
        <v>18.045000000000002</v>
      </c>
      <c r="F525" s="22">
        <v>1.2324999999999999</v>
      </c>
      <c r="G525" s="27">
        <f t="shared" si="27"/>
        <v>0.19139796351294019</v>
      </c>
      <c r="H525" s="28">
        <f t="shared" si="28"/>
        <v>0.23589799002969877</v>
      </c>
    </row>
    <row r="526" spans="1:8" x14ac:dyDescent="0.45">
      <c r="A526" s="8">
        <v>1399</v>
      </c>
      <c r="B526" s="22" t="s">
        <v>17</v>
      </c>
      <c r="C526" s="71">
        <f t="shared" si="26"/>
        <v>44201</v>
      </c>
      <c r="D526" s="7">
        <v>44201</v>
      </c>
      <c r="E526" s="22">
        <v>19.933</v>
      </c>
      <c r="F526" s="22">
        <v>1.2294</v>
      </c>
      <c r="G526" s="27">
        <f t="shared" si="27"/>
        <v>0.21142341960118793</v>
      </c>
      <c r="H526" s="28">
        <f t="shared" si="28"/>
        <v>0.25992395205770047</v>
      </c>
    </row>
    <row r="527" spans="1:8" x14ac:dyDescent="0.45">
      <c r="A527" s="8">
        <v>1399</v>
      </c>
      <c r="B527" s="22" t="s">
        <v>17</v>
      </c>
      <c r="C527" s="71">
        <f t="shared" si="26"/>
        <v>44200</v>
      </c>
      <c r="D527" s="7">
        <v>44200</v>
      </c>
      <c r="E527" s="22">
        <v>19.263999999999999</v>
      </c>
      <c r="F527" s="22">
        <v>1.2248000000000001</v>
      </c>
      <c r="G527" s="27">
        <f t="shared" si="27"/>
        <v>0.20432753500212134</v>
      </c>
      <c r="H527" s="28">
        <f t="shared" si="28"/>
        <v>0.25026036487059822</v>
      </c>
    </row>
    <row r="528" spans="1:8" x14ac:dyDescent="0.45">
      <c r="A528" s="8">
        <v>1399</v>
      </c>
      <c r="B528" s="22" t="s">
        <v>17</v>
      </c>
      <c r="C528" s="71">
        <f t="shared" si="26"/>
        <v>44199</v>
      </c>
      <c r="D528" s="7">
        <v>44199</v>
      </c>
      <c r="E528" s="22">
        <v>19.152999999999999</v>
      </c>
      <c r="F528" s="22">
        <v>1.2212000000000001</v>
      </c>
      <c r="G528" s="27">
        <f t="shared" si="27"/>
        <v>0.20315019092066183</v>
      </c>
      <c r="H528" s="28">
        <f t="shared" si="28"/>
        <v>0.24808701315231224</v>
      </c>
    </row>
    <row r="529" spans="1:8" x14ac:dyDescent="0.45">
      <c r="A529" s="8">
        <v>1399</v>
      </c>
      <c r="B529" s="22" t="s">
        <v>17</v>
      </c>
      <c r="C529" s="71">
        <f t="shared" si="26"/>
        <v>44198</v>
      </c>
      <c r="D529" s="7">
        <v>44198</v>
      </c>
      <c r="E529" s="22">
        <v>19.152999999999999</v>
      </c>
      <c r="F529" s="22">
        <v>1.2212000000000001</v>
      </c>
      <c r="G529" s="27">
        <f t="shared" si="27"/>
        <v>0.20315019092066183</v>
      </c>
      <c r="H529" s="28">
        <f t="shared" si="28"/>
        <v>0.24808701315231224</v>
      </c>
    </row>
    <row r="530" spans="1:8" x14ac:dyDescent="0.45">
      <c r="A530" s="8">
        <v>1399</v>
      </c>
      <c r="B530" s="22" t="s">
        <v>17</v>
      </c>
      <c r="C530" s="71">
        <f t="shared" si="26"/>
        <v>44197</v>
      </c>
      <c r="D530" s="7">
        <v>44197</v>
      </c>
      <c r="E530" s="22">
        <v>19.152999999999999</v>
      </c>
      <c r="F530" s="22">
        <v>1.2212000000000001</v>
      </c>
      <c r="G530" s="27">
        <f t="shared" si="27"/>
        <v>0.20315019092066183</v>
      </c>
      <c r="H530" s="28">
        <f t="shared" si="28"/>
        <v>0.24808701315231224</v>
      </c>
    </row>
    <row r="531" spans="1:8" x14ac:dyDescent="0.45">
      <c r="A531" s="8">
        <v>1399</v>
      </c>
      <c r="B531" s="22" t="s">
        <v>17</v>
      </c>
      <c r="C531" s="71">
        <f t="shared" si="26"/>
        <v>44196</v>
      </c>
      <c r="D531" s="7">
        <v>44196</v>
      </c>
      <c r="E531" s="22">
        <v>18.954000000000001</v>
      </c>
      <c r="F531" s="22">
        <v>1.2214</v>
      </c>
      <c r="G531" s="27">
        <f t="shared" si="27"/>
        <v>0.20103945693678404</v>
      </c>
      <c r="H531" s="28">
        <f t="shared" si="28"/>
        <v>0.24554959270258803</v>
      </c>
    </row>
    <row r="532" spans="1:8" x14ac:dyDescent="0.45">
      <c r="A532" s="8">
        <v>1399</v>
      </c>
      <c r="B532" s="22" t="s">
        <v>17</v>
      </c>
      <c r="C532" s="71">
        <f t="shared" si="26"/>
        <v>44195</v>
      </c>
      <c r="D532" s="7">
        <v>44195</v>
      </c>
      <c r="E532" s="22">
        <v>19.114000000000001</v>
      </c>
      <c r="F532" s="22">
        <v>1.2295</v>
      </c>
      <c r="G532" s="27">
        <f t="shared" si="27"/>
        <v>0.20273652948663556</v>
      </c>
      <c r="H532" s="28">
        <f t="shared" si="28"/>
        <v>0.24926456300381844</v>
      </c>
    </row>
    <row r="533" spans="1:8" x14ac:dyDescent="0.45">
      <c r="A533" s="8">
        <v>1399</v>
      </c>
      <c r="B533" s="22" t="s">
        <v>17</v>
      </c>
      <c r="C533" s="71">
        <f t="shared" si="26"/>
        <v>44194</v>
      </c>
      <c r="D533" s="7">
        <v>44194</v>
      </c>
      <c r="E533" s="22">
        <v>17.529</v>
      </c>
      <c r="F533" s="22">
        <v>1.2246999999999999</v>
      </c>
      <c r="G533" s="27">
        <f t="shared" si="27"/>
        <v>0.18592490453966906</v>
      </c>
      <c r="H533" s="28">
        <f t="shared" si="28"/>
        <v>0.22770223058973268</v>
      </c>
    </row>
    <row r="534" spans="1:8" x14ac:dyDescent="0.45">
      <c r="A534" s="8">
        <v>1399</v>
      </c>
      <c r="B534" s="22" t="s">
        <v>17</v>
      </c>
      <c r="C534" s="71">
        <f t="shared" si="26"/>
        <v>44193</v>
      </c>
      <c r="D534" s="7">
        <v>44193</v>
      </c>
      <c r="E534" s="22">
        <v>17.337</v>
      </c>
      <c r="F534" s="22">
        <v>1.2214</v>
      </c>
      <c r="G534" s="27">
        <f t="shared" si="27"/>
        <v>0.18388841747984727</v>
      </c>
      <c r="H534" s="28">
        <f t="shared" si="28"/>
        <v>0.22460131310988546</v>
      </c>
    </row>
    <row r="535" spans="1:8" x14ac:dyDescent="0.45">
      <c r="A535" s="8">
        <v>1399</v>
      </c>
      <c r="B535" s="22" t="s">
        <v>17</v>
      </c>
      <c r="C535" s="71">
        <f t="shared" si="26"/>
        <v>44192</v>
      </c>
      <c r="D535" s="7">
        <v>44192</v>
      </c>
      <c r="E535" s="22">
        <v>17.337</v>
      </c>
      <c r="F535" s="22">
        <v>1.2203999999999999</v>
      </c>
      <c r="G535" s="27">
        <f t="shared" si="27"/>
        <v>0.18388841747984727</v>
      </c>
      <c r="H535" s="28">
        <f t="shared" si="28"/>
        <v>0.22441742469240561</v>
      </c>
    </row>
    <row r="536" spans="1:8" x14ac:dyDescent="0.45">
      <c r="A536" s="8">
        <v>1399</v>
      </c>
      <c r="B536" s="22" t="s">
        <v>17</v>
      </c>
      <c r="C536" s="71">
        <f t="shared" si="26"/>
        <v>44191</v>
      </c>
      <c r="D536" s="7">
        <v>44191</v>
      </c>
      <c r="E536" s="22">
        <v>17.337</v>
      </c>
      <c r="F536" s="22">
        <v>1.2203999999999999</v>
      </c>
      <c r="G536" s="27">
        <f t="shared" si="27"/>
        <v>0.18388841747984727</v>
      </c>
      <c r="H536" s="28">
        <f t="shared" si="28"/>
        <v>0.22441742469240561</v>
      </c>
    </row>
    <row r="537" spans="1:8" x14ac:dyDescent="0.45">
      <c r="A537" s="8">
        <v>1399</v>
      </c>
      <c r="B537" s="22" t="s">
        <v>17</v>
      </c>
      <c r="C537" s="71">
        <f t="shared" ref="C537:C600" si="29">D537</f>
        <v>44190</v>
      </c>
      <c r="D537" s="7">
        <v>44190</v>
      </c>
      <c r="E537" s="22">
        <v>17.337</v>
      </c>
      <c r="F537" s="22">
        <v>1.2203999999999999</v>
      </c>
      <c r="G537" s="27">
        <f t="shared" si="27"/>
        <v>0.18388841747984727</v>
      </c>
      <c r="H537" s="28">
        <f t="shared" si="28"/>
        <v>0.22441742469240561</v>
      </c>
    </row>
    <row r="538" spans="1:8" x14ac:dyDescent="0.45">
      <c r="A538" s="8">
        <v>1399</v>
      </c>
      <c r="B538" s="22" t="s">
        <v>17</v>
      </c>
      <c r="C538" s="71">
        <f t="shared" si="29"/>
        <v>44189</v>
      </c>
      <c r="D538" s="7">
        <v>44189</v>
      </c>
      <c r="E538" s="22">
        <v>17.013000000000002</v>
      </c>
      <c r="F538" s="22">
        <v>1.2185999999999999</v>
      </c>
      <c r="G538" s="27">
        <f t="shared" si="27"/>
        <v>0.18045184556639798</v>
      </c>
      <c r="H538" s="28">
        <f t="shared" si="28"/>
        <v>0.21989861900721255</v>
      </c>
    </row>
    <row r="539" spans="1:8" x14ac:dyDescent="0.45">
      <c r="A539" s="8">
        <v>1399</v>
      </c>
      <c r="B539" s="22" t="s">
        <v>17</v>
      </c>
      <c r="C539" s="71">
        <f t="shared" si="29"/>
        <v>44188</v>
      </c>
      <c r="D539" s="7">
        <v>44188</v>
      </c>
      <c r="E539" s="22">
        <v>17.390999999999998</v>
      </c>
      <c r="F539" s="22">
        <v>1.2184999999999999</v>
      </c>
      <c r="G539" s="27">
        <f t="shared" si="27"/>
        <v>0.18446117946542212</v>
      </c>
      <c r="H539" s="28">
        <f t="shared" si="28"/>
        <v>0.22476594717861684</v>
      </c>
    </row>
    <row r="540" spans="1:8" x14ac:dyDescent="0.45">
      <c r="A540" s="8">
        <v>1399</v>
      </c>
      <c r="B540" s="22" t="s">
        <v>17</v>
      </c>
      <c r="C540" s="71">
        <f t="shared" si="29"/>
        <v>44187</v>
      </c>
      <c r="D540" s="7">
        <v>44187</v>
      </c>
      <c r="E540" s="22">
        <v>16.693999999999999</v>
      </c>
      <c r="F540" s="22">
        <v>1.2161</v>
      </c>
      <c r="G540" s="27">
        <f t="shared" si="27"/>
        <v>0.1770683071701315</v>
      </c>
      <c r="H540" s="28">
        <f t="shared" si="28"/>
        <v>0.21533276834959691</v>
      </c>
    </row>
    <row r="541" spans="1:8" x14ac:dyDescent="0.45">
      <c r="A541" s="8">
        <v>1399</v>
      </c>
      <c r="B541" s="22" t="s">
        <v>17</v>
      </c>
      <c r="C541" s="71">
        <f t="shared" si="29"/>
        <v>44186</v>
      </c>
      <c r="D541" s="7">
        <v>44186</v>
      </c>
      <c r="E541" s="22">
        <v>15.702999999999999</v>
      </c>
      <c r="F541" s="22">
        <v>1.2242</v>
      </c>
      <c r="G541" s="27">
        <f t="shared" si="27"/>
        <v>0.16655706406448875</v>
      </c>
      <c r="H541" s="28">
        <f t="shared" si="28"/>
        <v>0.20389915782774712</v>
      </c>
    </row>
    <row r="542" spans="1:8" x14ac:dyDescent="0.45">
      <c r="A542" s="8">
        <v>1399</v>
      </c>
      <c r="B542" s="12" t="s">
        <v>18</v>
      </c>
      <c r="C542" s="71">
        <f t="shared" si="29"/>
        <v>44185</v>
      </c>
      <c r="D542" s="7">
        <v>44185</v>
      </c>
      <c r="E542" s="22">
        <v>15.57</v>
      </c>
      <c r="F542" s="22">
        <v>1.2255</v>
      </c>
      <c r="G542" s="27">
        <f t="shared" si="27"/>
        <v>0.1651463725074247</v>
      </c>
      <c r="H542" s="28">
        <f t="shared" si="28"/>
        <v>0.20238687950784898</v>
      </c>
    </row>
    <row r="543" spans="1:8" x14ac:dyDescent="0.45">
      <c r="A543" s="8">
        <v>1399</v>
      </c>
      <c r="B543" s="12" t="s">
        <v>18</v>
      </c>
      <c r="C543" s="71">
        <f t="shared" si="29"/>
        <v>44184</v>
      </c>
      <c r="D543" s="7">
        <v>44184</v>
      </c>
      <c r="E543" s="22">
        <v>15.57</v>
      </c>
      <c r="F543" s="22">
        <v>1.2255</v>
      </c>
      <c r="G543" s="27">
        <f t="shared" si="27"/>
        <v>0.1651463725074247</v>
      </c>
      <c r="H543" s="28">
        <f t="shared" si="28"/>
        <v>0.20238687950784898</v>
      </c>
    </row>
    <row r="544" spans="1:8" x14ac:dyDescent="0.45">
      <c r="A544" s="8">
        <v>1399</v>
      </c>
      <c r="B544" s="12" t="s">
        <v>18</v>
      </c>
      <c r="C544" s="71">
        <f t="shared" si="29"/>
        <v>44183</v>
      </c>
      <c r="D544" s="7">
        <v>44183</v>
      </c>
      <c r="E544" s="22">
        <v>15.771000000000001</v>
      </c>
      <c r="F544" s="22">
        <v>1.2255</v>
      </c>
      <c r="G544" s="27">
        <f t="shared" si="27"/>
        <v>0.16727831989817565</v>
      </c>
      <c r="H544" s="28">
        <f t="shared" si="28"/>
        <v>0.20499958103521426</v>
      </c>
    </row>
    <row r="545" spans="1:8" x14ac:dyDescent="0.45">
      <c r="A545" s="8">
        <v>1399</v>
      </c>
      <c r="B545" s="12" t="s">
        <v>18</v>
      </c>
      <c r="C545" s="71">
        <f t="shared" si="29"/>
        <v>44182</v>
      </c>
      <c r="D545" s="7">
        <v>44182</v>
      </c>
      <c r="E545" s="22">
        <v>16.231999999999999</v>
      </c>
      <c r="F545" s="22">
        <v>1.2265999999999999</v>
      </c>
      <c r="G545" s="27">
        <f t="shared" si="27"/>
        <v>0.1721680101824353</v>
      </c>
      <c r="H545" s="28">
        <f t="shared" si="28"/>
        <v>0.21118128128977512</v>
      </c>
    </row>
    <row r="546" spans="1:8" x14ac:dyDescent="0.45">
      <c r="A546" s="8">
        <v>1399</v>
      </c>
      <c r="B546" s="12" t="s">
        <v>18</v>
      </c>
      <c r="C546" s="71">
        <f t="shared" si="29"/>
        <v>44181</v>
      </c>
      <c r="D546" s="7">
        <v>44181</v>
      </c>
      <c r="E546" s="22">
        <v>17.248000000000001</v>
      </c>
      <c r="F546" s="22">
        <v>1.2197</v>
      </c>
      <c r="G546" s="27">
        <f t="shared" si="27"/>
        <v>0.18294442087399237</v>
      </c>
      <c r="H546" s="28">
        <f t="shared" si="28"/>
        <v>0.22313731014000851</v>
      </c>
    </row>
    <row r="547" spans="1:8" x14ac:dyDescent="0.45">
      <c r="A547" s="8">
        <v>1399</v>
      </c>
      <c r="B547" s="12" t="s">
        <v>18</v>
      </c>
      <c r="C547" s="71">
        <f t="shared" si="29"/>
        <v>44180</v>
      </c>
      <c r="D547" s="7">
        <v>44180</v>
      </c>
      <c r="E547" s="22">
        <v>16.681999999999999</v>
      </c>
      <c r="F547" s="22">
        <v>1.2151000000000001</v>
      </c>
      <c r="G547" s="27">
        <f t="shared" si="27"/>
        <v>0.17694102672889264</v>
      </c>
      <c r="H547" s="28">
        <f t="shared" si="28"/>
        <v>0.21500104157827746</v>
      </c>
    </row>
    <row r="548" spans="1:8" x14ac:dyDescent="0.45">
      <c r="A548" s="8">
        <v>1399</v>
      </c>
      <c r="B548" s="12" t="s">
        <v>18</v>
      </c>
      <c r="C548" s="71">
        <f t="shared" si="29"/>
        <v>44179</v>
      </c>
      <c r="D548" s="7">
        <v>44179</v>
      </c>
      <c r="E548" s="22">
        <v>15.94</v>
      </c>
      <c r="F548" s="22">
        <v>1.2142999999999999</v>
      </c>
      <c r="G548" s="27">
        <f t="shared" si="27"/>
        <v>0.16907085277895628</v>
      </c>
      <c r="H548" s="28">
        <f t="shared" si="28"/>
        <v>0.20530273652948661</v>
      </c>
    </row>
    <row r="549" spans="1:8" x14ac:dyDescent="0.45">
      <c r="A549" s="8">
        <v>1399</v>
      </c>
      <c r="B549" s="12" t="s">
        <v>18</v>
      </c>
      <c r="C549" s="71">
        <f t="shared" si="29"/>
        <v>44178</v>
      </c>
      <c r="D549" s="7">
        <v>44178</v>
      </c>
      <c r="E549" s="22">
        <v>15.930999999999999</v>
      </c>
      <c r="F549" s="22">
        <v>1.2111000000000001</v>
      </c>
      <c r="G549" s="27">
        <f t="shared" si="27"/>
        <v>0.16897539244802715</v>
      </c>
      <c r="H549" s="28">
        <f t="shared" si="28"/>
        <v>0.20464609779380569</v>
      </c>
    </row>
    <row r="550" spans="1:8" x14ac:dyDescent="0.45">
      <c r="A550" s="8">
        <v>1399</v>
      </c>
      <c r="B550" s="12" t="s">
        <v>18</v>
      </c>
      <c r="C550" s="71">
        <f t="shared" si="29"/>
        <v>44177</v>
      </c>
      <c r="D550" s="7">
        <v>44177</v>
      </c>
      <c r="E550" s="22">
        <v>15.930999999999999</v>
      </c>
      <c r="F550" s="22">
        <v>1.2111000000000001</v>
      </c>
      <c r="G550" s="27">
        <f t="shared" si="27"/>
        <v>0.16897539244802715</v>
      </c>
      <c r="H550" s="28">
        <f t="shared" si="28"/>
        <v>0.20464609779380569</v>
      </c>
    </row>
    <row r="551" spans="1:8" x14ac:dyDescent="0.45">
      <c r="A551" s="8">
        <v>1399</v>
      </c>
      <c r="B551" s="12" t="s">
        <v>18</v>
      </c>
      <c r="C551" s="71">
        <f t="shared" si="29"/>
        <v>44176</v>
      </c>
      <c r="D551" s="7">
        <v>44176</v>
      </c>
      <c r="E551" s="22">
        <v>15.54</v>
      </c>
      <c r="F551" s="22">
        <v>1.2111000000000001</v>
      </c>
      <c r="G551" s="27">
        <f t="shared" si="27"/>
        <v>0.16482817140432751</v>
      </c>
      <c r="H551" s="28">
        <f t="shared" si="28"/>
        <v>0.19962339838778106</v>
      </c>
    </row>
    <row r="552" spans="1:8" x14ac:dyDescent="0.45">
      <c r="A552" s="8">
        <v>1399</v>
      </c>
      <c r="B552" s="12" t="s">
        <v>18</v>
      </c>
      <c r="C552" s="71">
        <f t="shared" si="29"/>
        <v>44175</v>
      </c>
      <c r="D552" s="7">
        <v>44175</v>
      </c>
      <c r="E552" s="22">
        <v>14.773</v>
      </c>
      <c r="F552" s="22">
        <v>1.2136</v>
      </c>
      <c r="G552" s="27">
        <f t="shared" si="27"/>
        <v>0.15669282986847688</v>
      </c>
      <c r="H552" s="28">
        <f t="shared" si="28"/>
        <v>0.19016241832838354</v>
      </c>
    </row>
    <row r="553" spans="1:8" x14ac:dyDescent="0.45">
      <c r="A553" s="8">
        <v>1399</v>
      </c>
      <c r="B553" s="12" t="s">
        <v>18</v>
      </c>
      <c r="C553" s="71">
        <f t="shared" si="29"/>
        <v>44174</v>
      </c>
      <c r="D553" s="7">
        <v>44174</v>
      </c>
      <c r="E553" s="22">
        <v>14.53</v>
      </c>
      <c r="F553" s="22">
        <v>1.2081</v>
      </c>
      <c r="G553" s="27">
        <f t="shared" si="27"/>
        <v>0.15411540093338991</v>
      </c>
      <c r="H553" s="28">
        <f t="shared" si="28"/>
        <v>0.18618681586762834</v>
      </c>
    </row>
    <row r="554" spans="1:8" x14ac:dyDescent="0.45">
      <c r="A554" s="8">
        <v>1399</v>
      </c>
      <c r="B554" s="12" t="s">
        <v>18</v>
      </c>
      <c r="C554" s="71">
        <f t="shared" si="29"/>
        <v>44173</v>
      </c>
      <c r="D554" s="7">
        <v>44173</v>
      </c>
      <c r="E554" s="22">
        <v>14.313000000000001</v>
      </c>
      <c r="F554" s="22">
        <v>1.2101</v>
      </c>
      <c r="G554" s="27">
        <f t="shared" si="27"/>
        <v>0.15181374628765379</v>
      </c>
      <c r="H554" s="28">
        <f t="shared" si="28"/>
        <v>0.18370981438268985</v>
      </c>
    </row>
    <row r="555" spans="1:8" x14ac:dyDescent="0.45">
      <c r="A555" s="8">
        <v>1399</v>
      </c>
      <c r="B555" s="12" t="s">
        <v>18</v>
      </c>
      <c r="C555" s="71">
        <f t="shared" si="29"/>
        <v>44172</v>
      </c>
      <c r="D555" s="7">
        <v>44172</v>
      </c>
      <c r="E555" s="22">
        <v>14.226000000000001</v>
      </c>
      <c r="F555" s="22">
        <v>1.2108000000000001</v>
      </c>
      <c r="G555" s="27">
        <f t="shared" si="27"/>
        <v>0.15089096308867206</v>
      </c>
      <c r="H555" s="28">
        <f t="shared" si="28"/>
        <v>0.18269877810776414</v>
      </c>
    </row>
    <row r="556" spans="1:8" x14ac:dyDescent="0.45">
      <c r="A556" s="8">
        <v>1399</v>
      </c>
      <c r="B556" s="12" t="s">
        <v>18</v>
      </c>
      <c r="C556" s="71">
        <f t="shared" si="29"/>
        <v>44171</v>
      </c>
      <c r="D556" s="7">
        <v>44171</v>
      </c>
      <c r="E556" s="22">
        <v>14.143000000000001</v>
      </c>
      <c r="F556" s="22">
        <v>1.212</v>
      </c>
      <c r="G556" s="27">
        <f t="shared" si="27"/>
        <v>0.15001060670343658</v>
      </c>
      <c r="H556" s="28">
        <f t="shared" si="28"/>
        <v>0.18181285532456512</v>
      </c>
    </row>
    <row r="557" spans="1:8" x14ac:dyDescent="0.45">
      <c r="A557" s="8">
        <v>1399</v>
      </c>
      <c r="B557" s="12" t="s">
        <v>18</v>
      </c>
      <c r="C557" s="71">
        <f t="shared" si="29"/>
        <v>44170</v>
      </c>
      <c r="D557" s="7">
        <v>44170</v>
      </c>
      <c r="E557" s="22">
        <v>14.143000000000001</v>
      </c>
      <c r="F557" s="22">
        <v>1.212</v>
      </c>
      <c r="G557" s="27">
        <f t="shared" si="27"/>
        <v>0.15001060670343658</v>
      </c>
      <c r="H557" s="28">
        <f t="shared" si="28"/>
        <v>0.18181285532456512</v>
      </c>
    </row>
    <row r="558" spans="1:8" x14ac:dyDescent="0.45">
      <c r="A558" s="8">
        <v>1399</v>
      </c>
      <c r="B558" s="12" t="s">
        <v>18</v>
      </c>
      <c r="C558" s="71">
        <f t="shared" si="29"/>
        <v>44169</v>
      </c>
      <c r="D558" s="7">
        <v>44169</v>
      </c>
      <c r="E558" s="22">
        <v>14.143000000000001</v>
      </c>
      <c r="F558" s="22">
        <v>1.212</v>
      </c>
      <c r="G558" s="27">
        <f t="shared" si="27"/>
        <v>0.15001060670343658</v>
      </c>
      <c r="H558" s="28">
        <f t="shared" si="28"/>
        <v>0.18181285532456512</v>
      </c>
    </row>
    <row r="559" spans="1:8" x14ac:dyDescent="0.45">
      <c r="A559" s="8">
        <v>1399</v>
      </c>
      <c r="B559" s="12" t="s">
        <v>18</v>
      </c>
      <c r="C559" s="71">
        <f t="shared" si="29"/>
        <v>44168</v>
      </c>
      <c r="D559" s="7">
        <v>44168</v>
      </c>
      <c r="E559" s="22">
        <v>14.443</v>
      </c>
      <c r="F559" s="22">
        <v>1.214</v>
      </c>
      <c r="G559" s="27">
        <f t="shared" si="27"/>
        <v>0.15319261773440815</v>
      </c>
      <c r="H559" s="28">
        <f t="shared" si="28"/>
        <v>0.18597583792957148</v>
      </c>
    </row>
    <row r="560" spans="1:8" x14ac:dyDescent="0.45">
      <c r="A560" s="8">
        <v>1399</v>
      </c>
      <c r="B560" s="12" t="s">
        <v>18</v>
      </c>
      <c r="C560" s="71">
        <f t="shared" si="29"/>
        <v>44167</v>
      </c>
      <c r="D560" s="7">
        <v>44167</v>
      </c>
      <c r="E560" s="22">
        <v>14.704000000000001</v>
      </c>
      <c r="F560" s="22">
        <v>1.2115</v>
      </c>
      <c r="G560" s="27">
        <f t="shared" si="27"/>
        <v>0.15596096733135342</v>
      </c>
      <c r="H560" s="28">
        <f t="shared" si="28"/>
        <v>0.18894671192193468</v>
      </c>
    </row>
    <row r="561" spans="1:8" x14ac:dyDescent="0.45">
      <c r="A561" s="8">
        <v>1399</v>
      </c>
      <c r="B561" s="12" t="s">
        <v>18</v>
      </c>
      <c r="C561" s="71">
        <f t="shared" si="29"/>
        <v>44166</v>
      </c>
      <c r="D561" s="7">
        <v>44166</v>
      </c>
      <c r="E561" s="22">
        <v>15.226000000000001</v>
      </c>
      <c r="F561" s="22">
        <v>1.2070000000000001</v>
      </c>
      <c r="G561" s="27">
        <f t="shared" si="27"/>
        <v>0.16149766652524397</v>
      </c>
      <c r="H561" s="28">
        <f t="shared" si="28"/>
        <v>0.19492768349596948</v>
      </c>
    </row>
    <row r="562" spans="1:8" x14ac:dyDescent="0.45">
      <c r="A562" s="8">
        <v>1399</v>
      </c>
      <c r="B562" s="12" t="s">
        <v>18</v>
      </c>
      <c r="C562" s="71">
        <f t="shared" si="29"/>
        <v>44165</v>
      </c>
      <c r="D562" s="7">
        <v>44165</v>
      </c>
      <c r="E562" s="22">
        <v>14.965</v>
      </c>
      <c r="F562" s="22">
        <v>1.1928000000000001</v>
      </c>
      <c r="G562" s="27">
        <f t="shared" si="27"/>
        <v>0.15872931692829867</v>
      </c>
      <c r="H562" s="28">
        <f t="shared" si="28"/>
        <v>0.18933232923207466</v>
      </c>
    </row>
    <row r="563" spans="1:8" x14ac:dyDescent="0.45">
      <c r="A563" s="8">
        <v>1399</v>
      </c>
      <c r="B563" s="12" t="s">
        <v>18</v>
      </c>
      <c r="C563" s="71">
        <f t="shared" si="29"/>
        <v>44164</v>
      </c>
      <c r="D563" s="7">
        <v>44164</v>
      </c>
      <c r="E563" s="22">
        <v>14.53</v>
      </c>
      <c r="F563" s="22">
        <v>1.1961999999999999</v>
      </c>
      <c r="G563" s="27">
        <f t="shared" si="27"/>
        <v>0.15411540093338991</v>
      </c>
      <c r="H563" s="28">
        <f t="shared" si="28"/>
        <v>0.18435284259652099</v>
      </c>
    </row>
    <row r="564" spans="1:8" x14ac:dyDescent="0.45">
      <c r="A564" s="8">
        <v>1399</v>
      </c>
      <c r="B564" s="12" t="s">
        <v>18</v>
      </c>
      <c r="C564" s="71">
        <f t="shared" si="29"/>
        <v>44163</v>
      </c>
      <c r="D564" s="7">
        <v>44163</v>
      </c>
      <c r="E564" s="22">
        <v>14.53</v>
      </c>
      <c r="F564" s="22">
        <v>1.1961999999999999</v>
      </c>
      <c r="G564" s="27">
        <f t="shared" si="27"/>
        <v>0.15411540093338991</v>
      </c>
      <c r="H564" s="28">
        <f t="shared" si="28"/>
        <v>0.18435284259652099</v>
      </c>
    </row>
    <row r="565" spans="1:8" x14ac:dyDescent="0.45">
      <c r="A565" s="8">
        <v>1399</v>
      </c>
      <c r="B565" s="12" t="s">
        <v>18</v>
      </c>
      <c r="C565" s="71">
        <f t="shared" si="29"/>
        <v>44162</v>
      </c>
      <c r="D565" s="7">
        <v>44162</v>
      </c>
      <c r="E565" s="22">
        <v>14.53</v>
      </c>
      <c r="F565" s="22">
        <v>1.1961999999999999</v>
      </c>
      <c r="G565" s="27">
        <f t="shared" si="27"/>
        <v>0.15411540093338991</v>
      </c>
      <c r="H565" s="28">
        <f t="shared" si="28"/>
        <v>0.18435284259652099</v>
      </c>
    </row>
    <row r="566" spans="1:8" x14ac:dyDescent="0.45">
      <c r="A566" s="8">
        <v>1399</v>
      </c>
      <c r="B566" s="12" t="s">
        <v>18</v>
      </c>
      <c r="C566" s="71">
        <f t="shared" si="29"/>
        <v>44161</v>
      </c>
      <c r="D566" s="7">
        <v>44161</v>
      </c>
      <c r="E566" s="22">
        <v>14.226000000000001</v>
      </c>
      <c r="F566" s="22">
        <v>1.1913</v>
      </c>
      <c r="G566" s="27">
        <f t="shared" si="27"/>
        <v>0.15089096308867206</v>
      </c>
      <c r="H566" s="28">
        <f t="shared" si="28"/>
        <v>0.17975640432753504</v>
      </c>
    </row>
    <row r="567" spans="1:8" x14ac:dyDescent="0.45">
      <c r="A567" s="8">
        <v>1399</v>
      </c>
      <c r="B567" s="12" t="s">
        <v>18</v>
      </c>
      <c r="C567" s="71">
        <f t="shared" si="29"/>
        <v>44160</v>
      </c>
      <c r="D567" s="7">
        <v>44160</v>
      </c>
      <c r="E567" s="22">
        <v>14.226000000000001</v>
      </c>
      <c r="F567" s="22">
        <v>1.1913</v>
      </c>
      <c r="G567" s="27">
        <f t="shared" si="27"/>
        <v>0.15089096308867206</v>
      </c>
      <c r="H567" s="28">
        <f t="shared" si="28"/>
        <v>0.17975640432753504</v>
      </c>
    </row>
    <row r="568" spans="1:8" x14ac:dyDescent="0.45">
      <c r="A568" s="8">
        <v>1399</v>
      </c>
      <c r="B568" s="12" t="s">
        <v>18</v>
      </c>
      <c r="C568" s="71">
        <f t="shared" si="29"/>
        <v>44159</v>
      </c>
      <c r="D568" s="7">
        <v>44159</v>
      </c>
      <c r="E568" s="22">
        <v>13.922000000000001</v>
      </c>
      <c r="F568" s="22">
        <v>1.1888000000000001</v>
      </c>
      <c r="G568" s="27">
        <f t="shared" si="27"/>
        <v>0.14766652524395418</v>
      </c>
      <c r="H568" s="28">
        <f t="shared" si="28"/>
        <v>0.17554596521001276</v>
      </c>
    </row>
    <row r="569" spans="1:8" x14ac:dyDescent="0.45">
      <c r="A569" s="8">
        <v>1399</v>
      </c>
      <c r="B569" s="12" t="s">
        <v>18</v>
      </c>
      <c r="C569" s="71">
        <f t="shared" si="29"/>
        <v>44158</v>
      </c>
      <c r="D569" s="7">
        <v>44158</v>
      </c>
      <c r="E569" s="22">
        <v>13.835000000000001</v>
      </c>
      <c r="F569" s="22">
        <v>1.1839999999999999</v>
      </c>
      <c r="G569" s="27">
        <f t="shared" si="27"/>
        <v>0.14674374204497243</v>
      </c>
      <c r="H569" s="28">
        <f t="shared" si="28"/>
        <v>0.17374459058124733</v>
      </c>
    </row>
    <row r="570" spans="1:8" x14ac:dyDescent="0.45">
      <c r="A570" s="8">
        <v>1399</v>
      </c>
      <c r="B570" s="12" t="s">
        <v>18</v>
      </c>
      <c r="C570" s="71">
        <f t="shared" si="29"/>
        <v>44157</v>
      </c>
      <c r="D570" s="7">
        <v>44157</v>
      </c>
      <c r="E570" s="22">
        <v>12.992000000000001</v>
      </c>
      <c r="F570" s="22">
        <v>1.1853</v>
      </c>
      <c r="G570" s="27">
        <f t="shared" si="27"/>
        <v>0.13780229104794231</v>
      </c>
      <c r="H570" s="28">
        <f t="shared" si="28"/>
        <v>0.16333705557912603</v>
      </c>
    </row>
    <row r="571" spans="1:8" x14ac:dyDescent="0.45">
      <c r="A571" s="8">
        <v>1399</v>
      </c>
      <c r="B571" s="12" t="s">
        <v>18</v>
      </c>
      <c r="C571" s="71">
        <f t="shared" si="29"/>
        <v>44156</v>
      </c>
      <c r="D571" s="7">
        <v>44156</v>
      </c>
      <c r="E571" s="22">
        <v>12.992000000000001</v>
      </c>
      <c r="F571" s="22">
        <v>1.1853</v>
      </c>
      <c r="G571" s="27">
        <f t="shared" si="27"/>
        <v>0.13780229104794231</v>
      </c>
      <c r="H571" s="28">
        <f t="shared" si="28"/>
        <v>0.16333705557912603</v>
      </c>
    </row>
    <row r="572" spans="1:8" x14ac:dyDescent="0.45">
      <c r="A572" s="8">
        <v>1399</v>
      </c>
      <c r="B572" s="22" t="s">
        <v>19</v>
      </c>
      <c r="C572" s="71">
        <f t="shared" si="29"/>
        <v>44155</v>
      </c>
      <c r="D572" s="7">
        <v>44155</v>
      </c>
      <c r="E572" s="22">
        <v>12.992000000000001</v>
      </c>
      <c r="F572" s="22">
        <v>1.1853</v>
      </c>
      <c r="G572" s="27">
        <f t="shared" si="27"/>
        <v>0.13780229104794231</v>
      </c>
      <c r="H572" s="28">
        <f t="shared" si="28"/>
        <v>0.16333705557912603</v>
      </c>
    </row>
    <row r="573" spans="1:8" x14ac:dyDescent="0.45">
      <c r="A573" s="8">
        <v>1399</v>
      </c>
      <c r="B573" s="22" t="s">
        <v>19</v>
      </c>
      <c r="C573" s="71">
        <f t="shared" si="29"/>
        <v>44154</v>
      </c>
      <c r="D573" s="7">
        <v>44154</v>
      </c>
      <c r="E573" s="22">
        <v>13.356999999999999</v>
      </c>
      <c r="F573" s="22">
        <v>1.1873</v>
      </c>
      <c r="G573" s="27">
        <f t="shared" si="27"/>
        <v>0.14167373780229103</v>
      </c>
      <c r="H573" s="28">
        <f t="shared" si="28"/>
        <v>0.16820922889266016</v>
      </c>
    </row>
    <row r="574" spans="1:8" x14ac:dyDescent="0.45">
      <c r="A574" s="8">
        <v>1399</v>
      </c>
      <c r="B574" s="22" t="s">
        <v>19</v>
      </c>
      <c r="C574" s="71">
        <f t="shared" si="29"/>
        <v>44153</v>
      </c>
      <c r="D574" s="7">
        <v>44153</v>
      </c>
      <c r="E574" s="22">
        <v>13.992000000000001</v>
      </c>
      <c r="F574" s="22">
        <v>1.1852</v>
      </c>
      <c r="G574" s="27">
        <f t="shared" si="27"/>
        <v>0.14840899448451422</v>
      </c>
      <c r="H574" s="28">
        <f t="shared" si="28"/>
        <v>0.17589434026304626</v>
      </c>
    </row>
    <row r="575" spans="1:8" x14ac:dyDescent="0.45">
      <c r="A575" s="8">
        <v>1399</v>
      </c>
      <c r="B575" s="22" t="s">
        <v>19</v>
      </c>
      <c r="C575" s="71">
        <f t="shared" si="29"/>
        <v>44152</v>
      </c>
      <c r="D575" s="7">
        <v>44152</v>
      </c>
      <c r="E575" s="22">
        <v>14.226000000000001</v>
      </c>
      <c r="F575" s="22">
        <v>1.1860999999999999</v>
      </c>
      <c r="G575" s="27">
        <f t="shared" si="27"/>
        <v>0.15089096308867206</v>
      </c>
      <c r="H575" s="28">
        <f t="shared" si="28"/>
        <v>0.17897177131947392</v>
      </c>
    </row>
    <row r="576" spans="1:8" x14ac:dyDescent="0.45">
      <c r="A576" s="8">
        <v>1399</v>
      </c>
      <c r="B576" s="22" t="s">
        <v>19</v>
      </c>
      <c r="C576" s="71">
        <f t="shared" si="29"/>
        <v>44151</v>
      </c>
      <c r="D576" s="7">
        <v>44151</v>
      </c>
      <c r="E576" s="22">
        <v>14.791</v>
      </c>
      <c r="F576" s="22">
        <v>1.1853</v>
      </c>
      <c r="G576" s="27">
        <f t="shared" ref="G576:G619" si="30">E576/94.28</f>
        <v>0.15688375053033518</v>
      </c>
      <c r="H576" s="28">
        <f t="shared" ref="H576:H619" si="31">G576*F576</f>
        <v>0.18595430950360628</v>
      </c>
    </row>
    <row r="577" spans="1:8" x14ac:dyDescent="0.45">
      <c r="A577" s="8">
        <v>1399</v>
      </c>
      <c r="B577" s="22" t="s">
        <v>19</v>
      </c>
      <c r="C577" s="71">
        <f t="shared" si="29"/>
        <v>44150</v>
      </c>
      <c r="D577" s="7">
        <v>44150</v>
      </c>
      <c r="E577" s="22">
        <v>14.487</v>
      </c>
      <c r="F577" s="22">
        <v>1.1832</v>
      </c>
      <c r="G577" s="27">
        <f t="shared" si="30"/>
        <v>0.15365931268561731</v>
      </c>
      <c r="H577" s="28">
        <f t="shared" si="31"/>
        <v>0.18180969876962241</v>
      </c>
    </row>
    <row r="578" spans="1:8" x14ac:dyDescent="0.45">
      <c r="A578" s="8">
        <v>1399</v>
      </c>
      <c r="B578" s="22" t="s">
        <v>19</v>
      </c>
      <c r="C578" s="71">
        <f t="shared" si="29"/>
        <v>44149</v>
      </c>
      <c r="D578" s="7">
        <v>44149</v>
      </c>
      <c r="E578" s="22">
        <v>14.487</v>
      </c>
      <c r="F578" s="22">
        <v>1.1832</v>
      </c>
      <c r="G578" s="27">
        <f t="shared" si="30"/>
        <v>0.15365931268561731</v>
      </c>
      <c r="H578" s="28">
        <f t="shared" si="31"/>
        <v>0.18180969876962241</v>
      </c>
    </row>
    <row r="579" spans="1:8" x14ac:dyDescent="0.45">
      <c r="A579" s="8">
        <v>1399</v>
      </c>
      <c r="B579" s="22" t="s">
        <v>19</v>
      </c>
      <c r="C579" s="71">
        <f t="shared" si="29"/>
        <v>44148</v>
      </c>
      <c r="D579" s="7">
        <v>44148</v>
      </c>
      <c r="E579" s="22">
        <v>14.487</v>
      </c>
      <c r="F579" s="22">
        <v>1.1832</v>
      </c>
      <c r="G579" s="27">
        <f t="shared" si="30"/>
        <v>0.15365931268561731</v>
      </c>
      <c r="H579" s="28">
        <f t="shared" si="31"/>
        <v>0.18180969876962241</v>
      </c>
    </row>
    <row r="580" spans="1:8" x14ac:dyDescent="0.45">
      <c r="A580" s="8">
        <v>1399</v>
      </c>
      <c r="B580" s="22" t="s">
        <v>19</v>
      </c>
      <c r="C580" s="71">
        <f t="shared" si="29"/>
        <v>44147</v>
      </c>
      <c r="D580" s="7">
        <v>44147</v>
      </c>
      <c r="E580" s="22">
        <v>14.226000000000001</v>
      </c>
      <c r="F580" s="22">
        <v>1.1803999999999999</v>
      </c>
      <c r="G580" s="27">
        <f t="shared" si="30"/>
        <v>0.15089096308867206</v>
      </c>
      <c r="H580" s="28">
        <f t="shared" si="31"/>
        <v>0.1781116928298685</v>
      </c>
    </row>
    <row r="581" spans="1:8" x14ac:dyDescent="0.45">
      <c r="A581" s="8">
        <v>1399</v>
      </c>
      <c r="B581" s="22" t="s">
        <v>19</v>
      </c>
      <c r="C581" s="71">
        <f t="shared" si="29"/>
        <v>44146</v>
      </c>
      <c r="D581" s="7">
        <v>44146</v>
      </c>
      <c r="E581" s="22">
        <v>14.443</v>
      </c>
      <c r="F581" s="22">
        <v>1.1777</v>
      </c>
      <c r="G581" s="27">
        <f t="shared" si="30"/>
        <v>0.15319261773440815</v>
      </c>
      <c r="H581" s="28">
        <f t="shared" si="31"/>
        <v>0.18041494590581247</v>
      </c>
    </row>
    <row r="582" spans="1:8" x14ac:dyDescent="0.45">
      <c r="A582" s="8">
        <v>1399</v>
      </c>
      <c r="B582" s="22" t="s">
        <v>19</v>
      </c>
      <c r="C582" s="71">
        <f t="shared" si="29"/>
        <v>44145</v>
      </c>
      <c r="D582" s="7">
        <v>44145</v>
      </c>
      <c r="E582" s="22">
        <v>14.226000000000001</v>
      </c>
      <c r="F582" s="22">
        <v>1.1814</v>
      </c>
      <c r="G582" s="27">
        <f t="shared" si="30"/>
        <v>0.15089096308867206</v>
      </c>
      <c r="H582" s="28">
        <f t="shared" si="31"/>
        <v>0.17826258379295717</v>
      </c>
    </row>
    <row r="583" spans="1:8" x14ac:dyDescent="0.45">
      <c r="A583" s="8">
        <v>1399</v>
      </c>
      <c r="B583" s="22" t="s">
        <v>19</v>
      </c>
      <c r="C583" s="71">
        <f t="shared" si="29"/>
        <v>44144</v>
      </c>
      <c r="D583" s="7">
        <v>44144</v>
      </c>
      <c r="E583" s="22">
        <v>14.052</v>
      </c>
      <c r="F583" s="22">
        <v>1.1813</v>
      </c>
      <c r="G583" s="27">
        <f t="shared" si="30"/>
        <v>0.14904539669070851</v>
      </c>
      <c r="H583" s="28">
        <f t="shared" si="31"/>
        <v>0.17606732711073397</v>
      </c>
    </row>
    <row r="584" spans="1:8" x14ac:dyDescent="0.45">
      <c r="A584" s="8">
        <v>1399</v>
      </c>
      <c r="B584" s="22" t="s">
        <v>19</v>
      </c>
      <c r="C584" s="71">
        <f t="shared" si="29"/>
        <v>44143</v>
      </c>
      <c r="D584" s="7">
        <v>44143</v>
      </c>
      <c r="E584" s="22">
        <v>14.356</v>
      </c>
      <c r="F584" s="22">
        <v>1.1872</v>
      </c>
      <c r="G584" s="27">
        <f t="shared" si="30"/>
        <v>0.15226983453542639</v>
      </c>
      <c r="H584" s="28">
        <f t="shared" si="31"/>
        <v>0.18077474756045822</v>
      </c>
    </row>
    <row r="585" spans="1:8" x14ac:dyDescent="0.45">
      <c r="A585" s="8">
        <v>1399</v>
      </c>
      <c r="B585" s="22" t="s">
        <v>19</v>
      </c>
      <c r="C585" s="71">
        <f t="shared" si="29"/>
        <v>44142</v>
      </c>
      <c r="D585" s="7">
        <v>44142</v>
      </c>
      <c r="E585" s="22">
        <v>14.356</v>
      </c>
      <c r="F585" s="22">
        <v>1.1872</v>
      </c>
      <c r="G585" s="27">
        <f t="shared" si="30"/>
        <v>0.15226983453542639</v>
      </c>
      <c r="H585" s="28">
        <f t="shared" si="31"/>
        <v>0.18077474756045822</v>
      </c>
    </row>
    <row r="586" spans="1:8" x14ac:dyDescent="0.45">
      <c r="A586" s="8">
        <v>1399</v>
      </c>
      <c r="B586" s="22" t="s">
        <v>19</v>
      </c>
      <c r="C586" s="71">
        <f t="shared" si="29"/>
        <v>44141</v>
      </c>
      <c r="D586" s="7">
        <v>44141</v>
      </c>
      <c r="E586" s="22">
        <v>14.356</v>
      </c>
      <c r="F586" s="22">
        <v>1.1872</v>
      </c>
      <c r="G586" s="27">
        <f t="shared" si="30"/>
        <v>0.15226983453542639</v>
      </c>
      <c r="H586" s="28">
        <f t="shared" si="31"/>
        <v>0.18077474756045822</v>
      </c>
    </row>
    <row r="587" spans="1:8" x14ac:dyDescent="0.45">
      <c r="A587" s="8">
        <v>1399</v>
      </c>
      <c r="B587" s="22" t="s">
        <v>19</v>
      </c>
      <c r="C587" s="71">
        <f t="shared" si="29"/>
        <v>44140</v>
      </c>
      <c r="D587" s="7">
        <v>44140</v>
      </c>
      <c r="E587" s="22">
        <v>14.53</v>
      </c>
      <c r="F587" s="22">
        <v>1.1820999999999999</v>
      </c>
      <c r="G587" s="27">
        <f t="shared" si="30"/>
        <v>0.15411540093338991</v>
      </c>
      <c r="H587" s="28">
        <f t="shared" si="31"/>
        <v>0.1821798154433602</v>
      </c>
    </row>
    <row r="588" spans="1:8" x14ac:dyDescent="0.45">
      <c r="A588" s="8">
        <v>1399</v>
      </c>
      <c r="B588" s="22" t="s">
        <v>19</v>
      </c>
      <c r="C588" s="71">
        <f t="shared" si="29"/>
        <v>44139</v>
      </c>
      <c r="D588" s="7">
        <v>44139</v>
      </c>
      <c r="E588" s="22">
        <v>14.099</v>
      </c>
      <c r="F588" s="22">
        <v>1.1721999999999999</v>
      </c>
      <c r="G588" s="27">
        <f t="shared" si="30"/>
        <v>0.14954391175222742</v>
      </c>
      <c r="H588" s="28">
        <f t="shared" si="31"/>
        <v>0.17529537335596096</v>
      </c>
    </row>
    <row r="589" spans="1:8" x14ac:dyDescent="0.45">
      <c r="A589" s="8">
        <v>1399</v>
      </c>
      <c r="B589" s="22" t="s">
        <v>19</v>
      </c>
      <c r="C589" s="71">
        <f t="shared" si="29"/>
        <v>44138</v>
      </c>
      <c r="D589" s="7">
        <v>44138</v>
      </c>
      <c r="E589" s="22">
        <v>14.009</v>
      </c>
      <c r="F589" s="22">
        <v>1.1711</v>
      </c>
      <c r="G589" s="27">
        <f t="shared" si="30"/>
        <v>0.14858930844293594</v>
      </c>
      <c r="H589" s="28">
        <f t="shared" si="31"/>
        <v>0.17401293911752228</v>
      </c>
    </row>
    <row r="590" spans="1:8" x14ac:dyDescent="0.45">
      <c r="A590" s="8">
        <v>1399</v>
      </c>
      <c r="B590" s="22" t="s">
        <v>19</v>
      </c>
      <c r="C590" s="71">
        <f t="shared" si="29"/>
        <v>44137</v>
      </c>
      <c r="D590" s="7">
        <v>44137</v>
      </c>
      <c r="E590" s="22">
        <v>13.835000000000001</v>
      </c>
      <c r="F590" s="22">
        <v>1.1639999999999999</v>
      </c>
      <c r="G590" s="27">
        <f t="shared" si="30"/>
        <v>0.14674374204497243</v>
      </c>
      <c r="H590" s="28">
        <f t="shared" si="31"/>
        <v>0.17080971574034789</v>
      </c>
    </row>
    <row r="591" spans="1:8" x14ac:dyDescent="0.45">
      <c r="A591" s="8">
        <v>1399</v>
      </c>
      <c r="B591" s="22" t="s">
        <v>19</v>
      </c>
      <c r="C591" s="71">
        <f t="shared" si="29"/>
        <v>44136</v>
      </c>
      <c r="D591" s="7">
        <v>44136</v>
      </c>
      <c r="E591" s="22">
        <v>14.269</v>
      </c>
      <c r="F591" s="22">
        <v>1.1647000000000001</v>
      </c>
      <c r="G591" s="27">
        <f t="shared" si="30"/>
        <v>0.15134705133644463</v>
      </c>
      <c r="H591" s="28">
        <f t="shared" si="31"/>
        <v>0.17627391069155707</v>
      </c>
    </row>
    <row r="592" spans="1:8" x14ac:dyDescent="0.45">
      <c r="A592" s="8">
        <v>1399</v>
      </c>
      <c r="B592" s="22" t="s">
        <v>19</v>
      </c>
      <c r="C592" s="71">
        <f t="shared" si="29"/>
        <v>44135</v>
      </c>
      <c r="D592" s="7">
        <v>44135</v>
      </c>
      <c r="E592" s="22">
        <v>14.269</v>
      </c>
      <c r="F592" s="22">
        <v>1.1647000000000001</v>
      </c>
      <c r="G592" s="27">
        <f t="shared" si="30"/>
        <v>0.15134705133644463</v>
      </c>
      <c r="H592" s="28">
        <f t="shared" si="31"/>
        <v>0.17627391069155707</v>
      </c>
    </row>
    <row r="593" spans="1:8" x14ac:dyDescent="0.45">
      <c r="A593" s="8">
        <v>1399</v>
      </c>
      <c r="B593" s="22" t="s">
        <v>19</v>
      </c>
      <c r="C593" s="71">
        <f t="shared" si="29"/>
        <v>44134</v>
      </c>
      <c r="D593" s="7">
        <v>44134</v>
      </c>
      <c r="E593" s="22">
        <v>14.269</v>
      </c>
      <c r="F593" s="22">
        <v>1.1647000000000001</v>
      </c>
      <c r="G593" s="27">
        <f t="shared" si="30"/>
        <v>0.15134705133644463</v>
      </c>
      <c r="H593" s="28">
        <f t="shared" si="31"/>
        <v>0.17627391069155707</v>
      </c>
    </row>
    <row r="594" spans="1:8" x14ac:dyDescent="0.45">
      <c r="A594" s="8">
        <v>1399</v>
      </c>
      <c r="B594" s="22" t="s">
        <v>19</v>
      </c>
      <c r="C594" s="71">
        <f t="shared" si="29"/>
        <v>44133</v>
      </c>
      <c r="D594" s="7">
        <v>44133</v>
      </c>
      <c r="E594" s="22">
        <v>14.487</v>
      </c>
      <c r="F594" s="22">
        <v>1.1674</v>
      </c>
      <c r="G594" s="27">
        <f t="shared" si="30"/>
        <v>0.15365931268561731</v>
      </c>
      <c r="H594" s="28">
        <f t="shared" si="31"/>
        <v>0.17938188162918964</v>
      </c>
    </row>
    <row r="595" spans="1:8" x14ac:dyDescent="0.45">
      <c r="A595" s="8">
        <v>1399</v>
      </c>
      <c r="B595" s="22" t="s">
        <v>19</v>
      </c>
      <c r="C595" s="71">
        <f t="shared" si="29"/>
        <v>44132</v>
      </c>
      <c r="D595" s="7">
        <v>44132</v>
      </c>
      <c r="E595" s="22">
        <v>14.747</v>
      </c>
      <c r="F595" s="22">
        <v>1.1744000000000001</v>
      </c>
      <c r="G595" s="27">
        <f t="shared" si="30"/>
        <v>0.156417055579126</v>
      </c>
      <c r="H595" s="28">
        <f t="shared" si="31"/>
        <v>0.18369619007212559</v>
      </c>
    </row>
    <row r="596" spans="1:8" x14ac:dyDescent="0.45">
      <c r="A596" s="8">
        <v>1399</v>
      </c>
      <c r="B596" s="22" t="s">
        <v>19</v>
      </c>
      <c r="C596" s="71">
        <f t="shared" si="29"/>
        <v>44131</v>
      </c>
      <c r="D596" s="7">
        <v>44131</v>
      </c>
      <c r="E596" s="22">
        <v>14.834</v>
      </c>
      <c r="F596" s="22">
        <v>1.1795</v>
      </c>
      <c r="G596" s="27">
        <f t="shared" si="30"/>
        <v>0.15733983877810775</v>
      </c>
      <c r="H596" s="28">
        <f t="shared" si="31"/>
        <v>0.18558233983877809</v>
      </c>
    </row>
    <row r="597" spans="1:8" x14ac:dyDescent="0.45">
      <c r="A597" s="8">
        <v>1399</v>
      </c>
      <c r="B597" s="22" t="s">
        <v>19</v>
      </c>
      <c r="C597" s="71">
        <f t="shared" si="29"/>
        <v>44130</v>
      </c>
      <c r="D597" s="7">
        <v>44130</v>
      </c>
      <c r="E597" s="22">
        <v>15.311999999999999</v>
      </c>
      <c r="F597" s="22">
        <v>1.1808000000000001</v>
      </c>
      <c r="G597" s="27">
        <f t="shared" si="30"/>
        <v>0.16240984302078912</v>
      </c>
      <c r="H597" s="28">
        <f t="shared" si="31"/>
        <v>0.1917735426389478</v>
      </c>
    </row>
    <row r="598" spans="1:8" x14ac:dyDescent="0.45">
      <c r="A598" s="8">
        <v>1399</v>
      </c>
      <c r="B598" s="22" t="s">
        <v>19</v>
      </c>
      <c r="C598" s="71">
        <f t="shared" si="29"/>
        <v>44129</v>
      </c>
      <c r="D598" s="7">
        <v>44129</v>
      </c>
      <c r="E598" s="22">
        <v>14.704000000000001</v>
      </c>
      <c r="F598" s="22">
        <v>1.1859</v>
      </c>
      <c r="G598" s="27">
        <f t="shared" si="30"/>
        <v>0.15596096733135342</v>
      </c>
      <c r="H598" s="28">
        <f t="shared" si="31"/>
        <v>0.18495411115825203</v>
      </c>
    </row>
    <row r="599" spans="1:8" x14ac:dyDescent="0.45">
      <c r="A599" s="8">
        <v>1399</v>
      </c>
      <c r="B599" s="22" t="s">
        <v>19</v>
      </c>
      <c r="C599" s="71">
        <f t="shared" si="29"/>
        <v>44128</v>
      </c>
      <c r="D599" s="7">
        <v>44128</v>
      </c>
      <c r="E599" s="22">
        <v>14.704000000000001</v>
      </c>
      <c r="F599" s="22">
        <v>1.1859</v>
      </c>
      <c r="G599" s="27">
        <f t="shared" si="30"/>
        <v>0.15596096733135342</v>
      </c>
      <c r="H599" s="28">
        <f t="shared" si="31"/>
        <v>0.18495411115825203</v>
      </c>
    </row>
    <row r="600" spans="1:8" x14ac:dyDescent="0.45">
      <c r="A600" s="8">
        <v>1399</v>
      </c>
      <c r="B600" s="22" t="s">
        <v>19</v>
      </c>
      <c r="C600" s="71">
        <f t="shared" si="29"/>
        <v>44127</v>
      </c>
      <c r="D600" s="7">
        <v>44127</v>
      </c>
      <c r="E600" s="22">
        <v>15.877000000000001</v>
      </c>
      <c r="F600" s="22">
        <v>1.1859</v>
      </c>
      <c r="G600" s="27">
        <f t="shared" si="30"/>
        <v>0.16840263046245227</v>
      </c>
      <c r="H600" s="28">
        <f t="shared" si="31"/>
        <v>0.19970867946542215</v>
      </c>
    </row>
    <row r="601" spans="1:8" x14ac:dyDescent="0.45">
      <c r="A601" s="8">
        <v>1399</v>
      </c>
      <c r="B601" s="6" t="s">
        <v>19</v>
      </c>
      <c r="C601" s="71">
        <f t="shared" ref="C601:C664" si="32">D601</f>
        <v>44126</v>
      </c>
      <c r="D601" s="7">
        <v>44126</v>
      </c>
      <c r="E601" s="22">
        <v>15.226000000000001</v>
      </c>
      <c r="F601" s="22">
        <v>1.1816</v>
      </c>
      <c r="G601" s="27">
        <f t="shared" si="30"/>
        <v>0.16149766652524397</v>
      </c>
      <c r="H601" s="28">
        <f t="shared" si="31"/>
        <v>0.19082564276622827</v>
      </c>
    </row>
    <row r="602" spans="1:8" x14ac:dyDescent="0.45">
      <c r="A602" s="8">
        <v>1399</v>
      </c>
      <c r="B602" s="22" t="s">
        <v>20</v>
      </c>
      <c r="C602" s="71">
        <f t="shared" si="32"/>
        <v>44125</v>
      </c>
      <c r="D602" s="7">
        <v>44125</v>
      </c>
      <c r="E602" s="22">
        <v>15.182</v>
      </c>
      <c r="F602" s="22">
        <v>1.1860999999999999</v>
      </c>
      <c r="G602" s="27">
        <f t="shared" si="30"/>
        <v>0.16103097157403479</v>
      </c>
      <c r="H602" s="28">
        <f t="shared" si="31"/>
        <v>0.19099883538396265</v>
      </c>
    </row>
    <row r="603" spans="1:8" x14ac:dyDescent="0.45">
      <c r="A603" s="8">
        <v>1399</v>
      </c>
      <c r="B603" s="22" t="s">
        <v>20</v>
      </c>
      <c r="C603" s="71">
        <f t="shared" si="32"/>
        <v>44124</v>
      </c>
      <c r="D603" s="7">
        <v>44124</v>
      </c>
      <c r="E603" s="22">
        <v>15.182</v>
      </c>
      <c r="F603" s="22">
        <v>1.1820999999999999</v>
      </c>
      <c r="G603" s="27">
        <f t="shared" si="30"/>
        <v>0.16103097157403479</v>
      </c>
      <c r="H603" s="28">
        <f t="shared" si="31"/>
        <v>0.1903547114976665</v>
      </c>
    </row>
    <row r="604" spans="1:8" x14ac:dyDescent="0.45">
      <c r="A604" s="8">
        <v>1399</v>
      </c>
      <c r="B604" s="22" t="s">
        <v>20</v>
      </c>
      <c r="C604" s="71">
        <f t="shared" si="32"/>
        <v>44123</v>
      </c>
      <c r="D604" s="7">
        <v>44123</v>
      </c>
      <c r="E604" s="22">
        <v>15.269</v>
      </c>
      <c r="F604" s="22">
        <v>1.1766000000000001</v>
      </c>
      <c r="G604" s="27">
        <f t="shared" si="30"/>
        <v>0.16195375477301654</v>
      </c>
      <c r="H604" s="28">
        <f t="shared" si="31"/>
        <v>0.19055478786593127</v>
      </c>
    </row>
    <row r="605" spans="1:8" x14ac:dyDescent="0.45">
      <c r="A605" s="8">
        <v>1399</v>
      </c>
      <c r="B605" s="22" t="s">
        <v>20</v>
      </c>
      <c r="C605" s="71">
        <f t="shared" si="32"/>
        <v>44122</v>
      </c>
      <c r="D605" s="7">
        <v>44122</v>
      </c>
      <c r="E605" s="22">
        <v>14.791</v>
      </c>
      <c r="F605" s="22">
        <v>1.1718</v>
      </c>
      <c r="G605" s="27">
        <f t="shared" si="30"/>
        <v>0.15688375053033518</v>
      </c>
      <c r="H605" s="28">
        <f t="shared" si="31"/>
        <v>0.18383637887144677</v>
      </c>
    </row>
    <row r="606" spans="1:8" x14ac:dyDescent="0.45">
      <c r="A606" s="8">
        <v>1399</v>
      </c>
      <c r="B606" s="22" t="s">
        <v>20</v>
      </c>
      <c r="C606" s="71">
        <f t="shared" si="32"/>
        <v>44121</v>
      </c>
      <c r="D606" s="7">
        <v>44121</v>
      </c>
      <c r="E606" s="22">
        <v>14.791</v>
      </c>
      <c r="F606" s="22">
        <v>1.1718</v>
      </c>
      <c r="G606" s="27">
        <f t="shared" si="30"/>
        <v>0.15688375053033518</v>
      </c>
      <c r="H606" s="28">
        <f t="shared" si="31"/>
        <v>0.18383637887144677</v>
      </c>
    </row>
    <row r="607" spans="1:8" x14ac:dyDescent="0.45">
      <c r="A607" s="8">
        <v>1399</v>
      </c>
      <c r="B607" s="22" t="s">
        <v>20</v>
      </c>
      <c r="C607" s="71">
        <f t="shared" si="32"/>
        <v>44120</v>
      </c>
      <c r="D607" s="7">
        <v>44120</v>
      </c>
      <c r="E607" s="22">
        <v>14.791</v>
      </c>
      <c r="F607" s="22">
        <v>1.1718</v>
      </c>
      <c r="G607" s="27">
        <f t="shared" si="30"/>
        <v>0.15688375053033518</v>
      </c>
      <c r="H607" s="28">
        <f t="shared" si="31"/>
        <v>0.18383637887144677</v>
      </c>
    </row>
    <row r="608" spans="1:8" x14ac:dyDescent="0.45">
      <c r="A608" s="8">
        <v>1399</v>
      </c>
      <c r="B608" s="22" t="s">
        <v>20</v>
      </c>
      <c r="C608" s="71">
        <f t="shared" si="32"/>
        <v>44119</v>
      </c>
      <c r="D608" s="7">
        <v>44119</v>
      </c>
      <c r="E608" s="22">
        <v>14.53</v>
      </c>
      <c r="F608" s="22">
        <v>1.1706000000000001</v>
      </c>
      <c r="G608" s="27">
        <f t="shared" si="30"/>
        <v>0.15411540093338991</v>
      </c>
      <c r="H608" s="28">
        <f t="shared" si="31"/>
        <v>0.18040748833262624</v>
      </c>
    </row>
    <row r="609" spans="1:8" x14ac:dyDescent="0.45">
      <c r="A609" s="8">
        <v>1399</v>
      </c>
      <c r="B609" s="22" t="s">
        <v>20</v>
      </c>
      <c r="C609" s="71">
        <f t="shared" si="32"/>
        <v>44118</v>
      </c>
      <c r="D609" s="7">
        <v>44118</v>
      </c>
      <c r="E609" s="22">
        <v>14.4</v>
      </c>
      <c r="F609" s="22">
        <v>1.1744000000000001</v>
      </c>
      <c r="G609" s="27">
        <f t="shared" si="30"/>
        <v>0.15273652948663555</v>
      </c>
      <c r="H609" s="28">
        <f t="shared" si="31"/>
        <v>0.1793737802291048</v>
      </c>
    </row>
    <row r="610" spans="1:8" x14ac:dyDescent="0.45">
      <c r="A610" s="8">
        <v>1399</v>
      </c>
      <c r="B610" s="22" t="s">
        <v>20</v>
      </c>
      <c r="C610" s="71">
        <f t="shared" si="32"/>
        <v>44117</v>
      </c>
      <c r="D610" s="7">
        <v>44117</v>
      </c>
      <c r="E610" s="22">
        <v>14.052</v>
      </c>
      <c r="F610" s="22">
        <v>1.1744000000000001</v>
      </c>
      <c r="G610" s="27">
        <f t="shared" si="30"/>
        <v>0.14904539669070851</v>
      </c>
      <c r="H610" s="28">
        <f t="shared" si="31"/>
        <v>0.1750389138735681</v>
      </c>
    </row>
    <row r="611" spans="1:8" x14ac:dyDescent="0.45">
      <c r="A611" s="8">
        <v>1399</v>
      </c>
      <c r="B611" s="22" t="s">
        <v>20</v>
      </c>
      <c r="C611" s="71">
        <f t="shared" si="32"/>
        <v>44116</v>
      </c>
      <c r="D611" s="7">
        <v>44116</v>
      </c>
      <c r="E611" s="22">
        <v>14.138999999999999</v>
      </c>
      <c r="F611" s="22">
        <v>1.1813</v>
      </c>
      <c r="G611" s="27">
        <f t="shared" si="30"/>
        <v>0.14996817988969027</v>
      </c>
      <c r="H611" s="28">
        <f t="shared" si="31"/>
        <v>0.17715741090369111</v>
      </c>
    </row>
    <row r="612" spans="1:8" x14ac:dyDescent="0.45">
      <c r="A612" s="8">
        <v>1399</v>
      </c>
      <c r="B612" s="22" t="s">
        <v>20</v>
      </c>
      <c r="C612" s="71">
        <f t="shared" si="32"/>
        <v>44115</v>
      </c>
      <c r="D612" s="7">
        <v>44115</v>
      </c>
      <c r="E612" s="22">
        <v>14.356</v>
      </c>
      <c r="F612" s="22">
        <v>1.1823999999999999</v>
      </c>
      <c r="G612" s="27">
        <f t="shared" si="30"/>
        <v>0.15226983453542639</v>
      </c>
      <c r="H612" s="28">
        <f t="shared" si="31"/>
        <v>0.18004385235468814</v>
      </c>
    </row>
    <row r="613" spans="1:8" x14ac:dyDescent="0.45">
      <c r="A613" s="8">
        <v>1399</v>
      </c>
      <c r="B613" s="22" t="s">
        <v>20</v>
      </c>
      <c r="C613" s="71">
        <f t="shared" si="32"/>
        <v>44114</v>
      </c>
      <c r="D613" s="7">
        <v>44114</v>
      </c>
      <c r="E613" s="22">
        <v>14.356</v>
      </c>
      <c r="F613" s="22">
        <v>1.1823999999999999</v>
      </c>
      <c r="G613" s="27">
        <f t="shared" si="30"/>
        <v>0.15226983453542639</v>
      </c>
      <c r="H613" s="28">
        <f t="shared" si="31"/>
        <v>0.18004385235468814</v>
      </c>
    </row>
    <row r="614" spans="1:8" x14ac:dyDescent="0.45">
      <c r="A614" s="8">
        <v>1399</v>
      </c>
      <c r="B614" s="22" t="s">
        <v>20</v>
      </c>
      <c r="C614" s="71">
        <f t="shared" si="32"/>
        <v>44113</v>
      </c>
      <c r="D614" s="7">
        <v>44113</v>
      </c>
      <c r="E614" s="22">
        <v>14.356</v>
      </c>
      <c r="F614" s="22">
        <v>1.1823999999999999</v>
      </c>
      <c r="G614" s="27">
        <f t="shared" si="30"/>
        <v>0.15226983453542639</v>
      </c>
      <c r="H614" s="28">
        <f t="shared" si="31"/>
        <v>0.18004385235468814</v>
      </c>
    </row>
    <row r="615" spans="1:8" x14ac:dyDescent="0.45">
      <c r="A615" s="8">
        <v>1399</v>
      </c>
      <c r="B615" s="22" t="s">
        <v>20</v>
      </c>
      <c r="C615" s="71">
        <f t="shared" si="32"/>
        <v>44112</v>
      </c>
      <c r="D615" s="7">
        <v>44112</v>
      </c>
      <c r="E615" s="22">
        <v>14.356</v>
      </c>
      <c r="F615" s="22">
        <v>1.1758</v>
      </c>
      <c r="G615" s="27">
        <f t="shared" si="30"/>
        <v>0.15226983453542639</v>
      </c>
      <c r="H615" s="28">
        <f t="shared" si="31"/>
        <v>0.17903887144675434</v>
      </c>
    </row>
    <row r="616" spans="1:8" x14ac:dyDescent="0.45">
      <c r="A616" s="8">
        <v>1399</v>
      </c>
      <c r="B616" s="22" t="s">
        <v>20</v>
      </c>
      <c r="C616" s="71">
        <f t="shared" si="32"/>
        <v>44111</v>
      </c>
      <c r="D616" s="7">
        <v>44111</v>
      </c>
      <c r="E616" s="22">
        <v>13.965</v>
      </c>
      <c r="F616" s="22">
        <v>1.1759999999999999</v>
      </c>
      <c r="G616" s="27">
        <f t="shared" si="30"/>
        <v>0.14812261349172676</v>
      </c>
      <c r="H616" s="28">
        <f t="shared" si="31"/>
        <v>0.17419219346627066</v>
      </c>
    </row>
    <row r="617" spans="1:8" x14ac:dyDescent="0.45">
      <c r="A617" s="8">
        <v>1399</v>
      </c>
      <c r="B617" s="22" t="s">
        <v>20</v>
      </c>
      <c r="C617" s="71">
        <f t="shared" si="32"/>
        <v>44110</v>
      </c>
      <c r="D617" s="7">
        <v>44110</v>
      </c>
      <c r="E617" s="22">
        <v>13.874000000000001</v>
      </c>
      <c r="F617" s="22">
        <v>1.1734</v>
      </c>
      <c r="G617" s="27">
        <f t="shared" si="30"/>
        <v>0.14715740347899872</v>
      </c>
      <c r="H617" s="28">
        <f t="shared" si="31"/>
        <v>0.17267449724225711</v>
      </c>
    </row>
    <row r="618" spans="1:8" x14ac:dyDescent="0.45">
      <c r="A618" s="8">
        <v>1399</v>
      </c>
      <c r="B618" s="22" t="s">
        <v>20</v>
      </c>
      <c r="C618" s="71">
        <f t="shared" si="32"/>
        <v>44109</v>
      </c>
      <c r="D618" s="7">
        <v>44109</v>
      </c>
      <c r="E618" s="22">
        <v>13.531000000000001</v>
      </c>
      <c r="F618" s="22">
        <v>1.1780999999999999</v>
      </c>
      <c r="G618" s="27">
        <f t="shared" si="30"/>
        <v>0.14351930420025458</v>
      </c>
      <c r="H618" s="28">
        <f t="shared" si="31"/>
        <v>0.16908009227831991</v>
      </c>
    </row>
    <row r="619" spans="1:8" x14ac:dyDescent="0.45">
      <c r="A619" s="8">
        <v>1399</v>
      </c>
      <c r="B619" s="22" t="s">
        <v>20</v>
      </c>
      <c r="C619" s="71">
        <f t="shared" si="32"/>
        <v>44108</v>
      </c>
      <c r="D619" s="7">
        <v>44108</v>
      </c>
      <c r="E619" s="22">
        <v>11.589</v>
      </c>
      <c r="F619" s="22">
        <v>1.1713</v>
      </c>
      <c r="G619" s="27">
        <f t="shared" si="30"/>
        <v>0.12292108612643191</v>
      </c>
      <c r="H619" s="28">
        <f t="shared" si="31"/>
        <v>0.14397746817988968</v>
      </c>
    </row>
    <row r="620" spans="1:8" x14ac:dyDescent="0.45">
      <c r="A620" s="8">
        <v>1399</v>
      </c>
      <c r="B620" s="22" t="s">
        <v>20</v>
      </c>
      <c r="C620" s="71">
        <f t="shared" si="32"/>
        <v>44107</v>
      </c>
      <c r="D620" s="7">
        <v>44107</v>
      </c>
      <c r="E620" s="22">
        <v>11.589</v>
      </c>
      <c r="F620" s="22">
        <v>1.1713</v>
      </c>
      <c r="G620" s="27">
        <f t="shared" ref="G620:G662" si="33">E620/94.28</f>
        <v>0.12292108612643191</v>
      </c>
      <c r="H620" s="28">
        <f t="shared" ref="H620:H662" si="34">G620*F620</f>
        <v>0.14397746817988968</v>
      </c>
    </row>
    <row r="621" spans="1:8" x14ac:dyDescent="0.45">
      <c r="A621" s="8">
        <v>1399</v>
      </c>
      <c r="B621" s="22" t="s">
        <v>20</v>
      </c>
      <c r="C621" s="71">
        <f t="shared" si="32"/>
        <v>44106</v>
      </c>
      <c r="D621" s="7">
        <v>44106</v>
      </c>
      <c r="E621" s="22">
        <v>11.959</v>
      </c>
      <c r="F621" s="22">
        <v>1.1713</v>
      </c>
      <c r="G621" s="27">
        <f t="shared" si="33"/>
        <v>0.12684556639796352</v>
      </c>
      <c r="H621" s="28">
        <f t="shared" si="34"/>
        <v>0.14857421192193468</v>
      </c>
    </row>
    <row r="622" spans="1:8" x14ac:dyDescent="0.45">
      <c r="A622" s="8">
        <v>1399</v>
      </c>
      <c r="B622" s="22" t="s">
        <v>20</v>
      </c>
      <c r="C622" s="71">
        <f t="shared" si="32"/>
        <v>44105</v>
      </c>
      <c r="D622" s="7">
        <v>44105</v>
      </c>
      <c r="E622" s="22">
        <v>11.791</v>
      </c>
      <c r="F622" s="22">
        <v>1.1747000000000001</v>
      </c>
      <c r="G622" s="27">
        <f t="shared" si="33"/>
        <v>0.12506364022061944</v>
      </c>
      <c r="H622" s="28">
        <f t="shared" si="34"/>
        <v>0.14691225816716166</v>
      </c>
    </row>
    <row r="623" spans="1:8" x14ac:dyDescent="0.45">
      <c r="A623" s="8">
        <v>1399</v>
      </c>
      <c r="B623" s="22" t="s">
        <v>20</v>
      </c>
      <c r="C623" s="71">
        <f t="shared" si="32"/>
        <v>44104</v>
      </c>
      <c r="D623" s="7">
        <v>44104</v>
      </c>
      <c r="E623" s="22">
        <v>12.493</v>
      </c>
      <c r="F623" s="22">
        <v>1.1718</v>
      </c>
      <c r="G623" s="27">
        <f t="shared" si="33"/>
        <v>0.13250954603309292</v>
      </c>
      <c r="H623" s="28">
        <f t="shared" si="34"/>
        <v>0.15527468604157829</v>
      </c>
    </row>
    <row r="624" spans="1:8" x14ac:dyDescent="0.45">
      <c r="A624" s="8">
        <v>1399</v>
      </c>
      <c r="B624" s="22" t="s">
        <v>20</v>
      </c>
      <c r="C624" s="71">
        <f t="shared" si="32"/>
        <v>44103</v>
      </c>
      <c r="D624" s="7">
        <v>44103</v>
      </c>
      <c r="E624" s="22">
        <v>12.179</v>
      </c>
      <c r="F624" s="22">
        <v>1.1741999999999999</v>
      </c>
      <c r="G624" s="27">
        <f t="shared" si="33"/>
        <v>0.12917904115400933</v>
      </c>
      <c r="H624" s="28">
        <f t="shared" si="34"/>
        <v>0.15168203012303774</v>
      </c>
    </row>
    <row r="625" spans="1:8" x14ac:dyDescent="0.45">
      <c r="A625" s="8">
        <v>1399</v>
      </c>
      <c r="B625" s="22" t="s">
        <v>20</v>
      </c>
      <c r="C625" s="71">
        <f t="shared" si="32"/>
        <v>44102</v>
      </c>
      <c r="D625" s="7">
        <v>44102</v>
      </c>
      <c r="E625" s="22">
        <v>11.441000000000001</v>
      </c>
      <c r="F625" s="22">
        <v>1.1664000000000001</v>
      </c>
      <c r="G625" s="27">
        <f t="shared" si="33"/>
        <v>0.12135129401781927</v>
      </c>
      <c r="H625" s="28">
        <f t="shared" si="34"/>
        <v>0.14154414934238441</v>
      </c>
    </row>
    <row r="626" spans="1:8" x14ac:dyDescent="0.45">
      <c r="A626" s="8">
        <v>1399</v>
      </c>
      <c r="B626" s="22" t="s">
        <v>20</v>
      </c>
      <c r="C626" s="71">
        <f t="shared" si="32"/>
        <v>44101</v>
      </c>
      <c r="D626" s="7">
        <v>44101</v>
      </c>
      <c r="E626" s="22">
        <v>11.316000000000001</v>
      </c>
      <c r="F626" s="22">
        <v>1.163</v>
      </c>
      <c r="G626" s="27">
        <f t="shared" si="33"/>
        <v>0.12002545608824777</v>
      </c>
      <c r="H626" s="28">
        <f t="shared" si="34"/>
        <v>0.13958960543063217</v>
      </c>
    </row>
    <row r="627" spans="1:8" x14ac:dyDescent="0.45">
      <c r="A627" s="8">
        <v>1399</v>
      </c>
      <c r="B627" s="22" t="s">
        <v>20</v>
      </c>
      <c r="C627" s="71">
        <f t="shared" si="32"/>
        <v>44100</v>
      </c>
      <c r="D627" s="7">
        <v>44100</v>
      </c>
      <c r="E627" s="22">
        <v>11.316000000000001</v>
      </c>
      <c r="F627" s="22">
        <v>1.163</v>
      </c>
      <c r="G627" s="27">
        <f t="shared" si="33"/>
        <v>0.12002545608824777</v>
      </c>
      <c r="H627" s="28">
        <f t="shared" si="34"/>
        <v>0.13958960543063217</v>
      </c>
    </row>
    <row r="628" spans="1:8" x14ac:dyDescent="0.45">
      <c r="A628" s="8">
        <v>1399</v>
      </c>
      <c r="B628" s="22" t="s">
        <v>20</v>
      </c>
      <c r="C628" s="71">
        <f t="shared" si="32"/>
        <v>44099</v>
      </c>
      <c r="D628" s="7">
        <v>44099</v>
      </c>
      <c r="E628" s="22">
        <v>11.586</v>
      </c>
      <c r="F628" s="22">
        <v>1.163</v>
      </c>
      <c r="G628" s="27">
        <f t="shared" si="33"/>
        <v>0.1228892660161222</v>
      </c>
      <c r="H628" s="28">
        <f t="shared" si="34"/>
        <v>0.14292021637675012</v>
      </c>
    </row>
    <row r="629" spans="1:8" x14ac:dyDescent="0.45">
      <c r="A629" s="8">
        <v>1399</v>
      </c>
      <c r="B629" s="22" t="s">
        <v>20</v>
      </c>
      <c r="C629" s="71">
        <f t="shared" si="32"/>
        <v>44098</v>
      </c>
      <c r="D629" s="7">
        <v>44098</v>
      </c>
      <c r="E629" s="22">
        <v>11.696</v>
      </c>
      <c r="F629" s="22">
        <v>1.1672</v>
      </c>
      <c r="G629" s="27">
        <f t="shared" si="33"/>
        <v>0.12405600339414509</v>
      </c>
      <c r="H629" s="28">
        <f t="shared" si="34"/>
        <v>0.14479816716164615</v>
      </c>
    </row>
    <row r="630" spans="1:8" x14ac:dyDescent="0.45">
      <c r="A630" s="8">
        <v>1399</v>
      </c>
      <c r="B630" s="22" t="s">
        <v>20</v>
      </c>
      <c r="C630" s="71">
        <f t="shared" si="32"/>
        <v>44097</v>
      </c>
      <c r="D630" s="7">
        <v>44097</v>
      </c>
      <c r="E630" s="22">
        <v>11.28</v>
      </c>
      <c r="F630" s="22">
        <v>1.1658999999999999</v>
      </c>
      <c r="G630" s="27">
        <f t="shared" si="33"/>
        <v>0.11964361476453117</v>
      </c>
      <c r="H630" s="28">
        <f t="shared" si="34"/>
        <v>0.13949249045396689</v>
      </c>
    </row>
    <row r="631" spans="1:8" x14ac:dyDescent="0.45">
      <c r="A631" s="8">
        <v>1399</v>
      </c>
      <c r="B631" s="22" t="s">
        <v>20</v>
      </c>
      <c r="C631" s="71">
        <f t="shared" si="32"/>
        <v>44096</v>
      </c>
      <c r="D631" s="7">
        <v>44096</v>
      </c>
      <c r="E631" s="22">
        <v>11.454000000000001</v>
      </c>
      <c r="F631" s="22">
        <v>1.1706000000000001</v>
      </c>
      <c r="G631" s="27">
        <f t="shared" si="33"/>
        <v>0.1214891811624947</v>
      </c>
      <c r="H631" s="28">
        <f t="shared" si="34"/>
        <v>0.14221523546881631</v>
      </c>
    </row>
    <row r="632" spans="1:8" x14ac:dyDescent="0.45">
      <c r="A632" s="8">
        <v>1399</v>
      </c>
      <c r="B632" s="8" t="s">
        <v>21</v>
      </c>
      <c r="C632" s="71">
        <f t="shared" si="32"/>
        <v>44095</v>
      </c>
      <c r="D632" s="7">
        <v>44095</v>
      </c>
      <c r="E632" s="22">
        <v>10.972</v>
      </c>
      <c r="F632" s="22">
        <v>1.1769000000000001</v>
      </c>
      <c r="G632" s="27">
        <f t="shared" si="33"/>
        <v>0.11637675010606703</v>
      </c>
      <c r="H632" s="28">
        <f t="shared" si="34"/>
        <v>0.13696379719983029</v>
      </c>
    </row>
    <row r="633" spans="1:8" x14ac:dyDescent="0.45">
      <c r="A633" s="8">
        <v>1399</v>
      </c>
      <c r="B633" s="8" t="s">
        <v>21</v>
      </c>
      <c r="C633" s="71">
        <f t="shared" si="32"/>
        <v>44094</v>
      </c>
      <c r="D633" s="7">
        <v>44094</v>
      </c>
      <c r="E633" s="22">
        <v>10.874000000000001</v>
      </c>
      <c r="F633" s="22">
        <v>1.1837</v>
      </c>
      <c r="G633" s="27">
        <f t="shared" si="33"/>
        <v>0.115337293169283</v>
      </c>
      <c r="H633" s="28">
        <f t="shared" si="34"/>
        <v>0.13652475392448027</v>
      </c>
    </row>
    <row r="634" spans="1:8" x14ac:dyDescent="0.45">
      <c r="A634" s="8">
        <v>1399</v>
      </c>
      <c r="B634" s="8" t="s">
        <v>21</v>
      </c>
      <c r="C634" s="71">
        <f t="shared" si="32"/>
        <v>44093</v>
      </c>
      <c r="D634" s="7">
        <v>44093</v>
      </c>
      <c r="E634" s="22">
        <v>10.874000000000001</v>
      </c>
      <c r="F634" s="22">
        <v>1.1837</v>
      </c>
      <c r="G634" s="27">
        <f t="shared" si="33"/>
        <v>0.115337293169283</v>
      </c>
      <c r="H634" s="28">
        <f t="shared" si="34"/>
        <v>0.13652475392448027</v>
      </c>
    </row>
    <row r="635" spans="1:8" x14ac:dyDescent="0.45">
      <c r="A635" s="8">
        <v>1399</v>
      </c>
      <c r="B635" s="8" t="s">
        <v>21</v>
      </c>
      <c r="C635" s="71">
        <f t="shared" si="32"/>
        <v>44092</v>
      </c>
      <c r="D635" s="7">
        <v>44092</v>
      </c>
      <c r="E635" s="22">
        <v>11.145</v>
      </c>
      <c r="F635" s="22">
        <v>1.1837</v>
      </c>
      <c r="G635" s="27">
        <f t="shared" si="33"/>
        <v>0.11821170980059396</v>
      </c>
      <c r="H635" s="28">
        <f t="shared" si="34"/>
        <v>0.13992720089096308</v>
      </c>
    </row>
    <row r="636" spans="1:8" x14ac:dyDescent="0.45">
      <c r="A636" s="8">
        <v>1399</v>
      </c>
      <c r="B636" s="8" t="s">
        <v>21</v>
      </c>
      <c r="C636" s="71">
        <f t="shared" si="32"/>
        <v>44091</v>
      </c>
      <c r="D636" s="7">
        <v>44091</v>
      </c>
      <c r="E636" s="22">
        <v>11.146000000000001</v>
      </c>
      <c r="F636" s="22">
        <v>1.1847000000000001</v>
      </c>
      <c r="G636" s="27">
        <f t="shared" si="33"/>
        <v>0.11822231650403056</v>
      </c>
      <c r="H636" s="28">
        <f t="shared" si="34"/>
        <v>0.140057978362325</v>
      </c>
    </row>
    <row r="637" spans="1:8" x14ac:dyDescent="0.45">
      <c r="A637" s="8">
        <v>1399</v>
      </c>
      <c r="B637" s="8" t="s">
        <v>21</v>
      </c>
      <c r="C637" s="71">
        <f t="shared" si="32"/>
        <v>44090</v>
      </c>
      <c r="D637" s="7">
        <v>44090</v>
      </c>
      <c r="E637" s="22">
        <v>10.603999999999999</v>
      </c>
      <c r="F637" s="22">
        <v>1.1814</v>
      </c>
      <c r="G637" s="27">
        <f t="shared" si="33"/>
        <v>0.11247348324140856</v>
      </c>
      <c r="H637" s="28">
        <f t="shared" si="34"/>
        <v>0.13287617310140007</v>
      </c>
    </row>
    <row r="638" spans="1:8" x14ac:dyDescent="0.45">
      <c r="A638" s="8">
        <v>1399</v>
      </c>
      <c r="B638" s="8" t="s">
        <v>21</v>
      </c>
      <c r="C638" s="71">
        <f t="shared" si="32"/>
        <v>44089</v>
      </c>
      <c r="D638" s="7">
        <v>44089</v>
      </c>
      <c r="E638" s="22">
        <v>10.493</v>
      </c>
      <c r="F638" s="22">
        <v>1.1845000000000001</v>
      </c>
      <c r="G638" s="27">
        <f t="shared" si="33"/>
        <v>0.11129613915994908</v>
      </c>
      <c r="H638" s="28">
        <f t="shared" si="34"/>
        <v>0.13183027683495971</v>
      </c>
    </row>
    <row r="639" spans="1:8" x14ac:dyDescent="0.45">
      <c r="A639" s="8">
        <v>1399</v>
      </c>
      <c r="B639" s="8" t="s">
        <v>21</v>
      </c>
      <c r="C639" s="71">
        <f t="shared" si="32"/>
        <v>44088</v>
      </c>
      <c r="D639" s="7">
        <v>44088</v>
      </c>
      <c r="E639" s="22">
        <v>10.363</v>
      </c>
      <c r="F639" s="22">
        <v>1.1868000000000001</v>
      </c>
      <c r="G639" s="27">
        <f t="shared" si="33"/>
        <v>0.10991726771319474</v>
      </c>
      <c r="H639" s="28">
        <f t="shared" si="34"/>
        <v>0.13044981332201952</v>
      </c>
    </row>
    <row r="640" spans="1:8" x14ac:dyDescent="0.45">
      <c r="A640" s="8">
        <v>1399</v>
      </c>
      <c r="B640" s="8" t="s">
        <v>21</v>
      </c>
      <c r="C640" s="71">
        <f t="shared" si="32"/>
        <v>44087</v>
      </c>
      <c r="D640" s="7">
        <v>44087</v>
      </c>
      <c r="E640" s="22">
        <v>10.191000000000001</v>
      </c>
      <c r="F640" s="22">
        <v>1.1845000000000001</v>
      </c>
      <c r="G640" s="27">
        <f t="shared" si="33"/>
        <v>0.10809291472210437</v>
      </c>
      <c r="H640" s="28">
        <f t="shared" si="34"/>
        <v>0.12803605748833263</v>
      </c>
    </row>
    <row r="641" spans="1:8" x14ac:dyDescent="0.45">
      <c r="A641" s="8">
        <v>1399</v>
      </c>
      <c r="B641" s="8" t="s">
        <v>21</v>
      </c>
      <c r="C641" s="71">
        <f t="shared" si="32"/>
        <v>44086</v>
      </c>
      <c r="D641" s="7">
        <v>44086</v>
      </c>
      <c r="E641" s="22">
        <v>10.191000000000001</v>
      </c>
      <c r="F641" s="22">
        <v>1.1845000000000001</v>
      </c>
      <c r="G641" s="27">
        <f t="shared" si="33"/>
        <v>0.10809291472210437</v>
      </c>
      <c r="H641" s="28">
        <f t="shared" si="34"/>
        <v>0.12803605748833263</v>
      </c>
    </row>
    <row r="642" spans="1:8" x14ac:dyDescent="0.45">
      <c r="A642" s="8">
        <v>1399</v>
      </c>
      <c r="B642" s="8" t="s">
        <v>21</v>
      </c>
      <c r="C642" s="71">
        <f t="shared" si="32"/>
        <v>44085</v>
      </c>
      <c r="D642" s="7">
        <v>44085</v>
      </c>
      <c r="E642" s="22">
        <v>10.548</v>
      </c>
      <c r="F642" s="22">
        <v>1.1845000000000001</v>
      </c>
      <c r="G642" s="27">
        <f t="shared" si="33"/>
        <v>0.11187950784896054</v>
      </c>
      <c r="H642" s="28">
        <f t="shared" si="34"/>
        <v>0.13252127704709377</v>
      </c>
    </row>
    <row r="643" spans="1:8" x14ac:dyDescent="0.45">
      <c r="A643" s="8">
        <v>1399</v>
      </c>
      <c r="B643" s="8" t="s">
        <v>21</v>
      </c>
      <c r="C643" s="71">
        <f t="shared" si="32"/>
        <v>44084</v>
      </c>
      <c r="D643" s="7">
        <v>44084</v>
      </c>
      <c r="E643" s="22">
        <v>10.78</v>
      </c>
      <c r="F643" s="22">
        <v>1.1813</v>
      </c>
      <c r="G643" s="27">
        <f t="shared" si="33"/>
        <v>0.11434026304624521</v>
      </c>
      <c r="H643" s="28">
        <f t="shared" si="34"/>
        <v>0.13507015273652948</v>
      </c>
    </row>
    <row r="644" spans="1:8" x14ac:dyDescent="0.45">
      <c r="A644" s="8">
        <v>1399</v>
      </c>
      <c r="B644" s="8" t="s">
        <v>21</v>
      </c>
      <c r="C644" s="71">
        <f t="shared" si="32"/>
        <v>44083</v>
      </c>
      <c r="D644" s="7">
        <v>44083</v>
      </c>
      <c r="E644" s="22">
        <v>10.792</v>
      </c>
      <c r="F644" s="22">
        <v>1.1801999999999999</v>
      </c>
      <c r="G644" s="27">
        <f t="shared" si="33"/>
        <v>0.11446754348748409</v>
      </c>
      <c r="H644" s="28">
        <f t="shared" si="34"/>
        <v>0.13509459482392872</v>
      </c>
    </row>
    <row r="645" spans="1:8" x14ac:dyDescent="0.45">
      <c r="A645" s="8">
        <v>1399</v>
      </c>
      <c r="B645" s="8" t="s">
        <v>21</v>
      </c>
      <c r="C645" s="71">
        <f t="shared" si="32"/>
        <v>44082</v>
      </c>
      <c r="D645" s="7">
        <v>44082</v>
      </c>
      <c r="E645" s="22">
        <v>11.249000000000001</v>
      </c>
      <c r="F645" s="22">
        <v>1.1778999999999999</v>
      </c>
      <c r="G645" s="27">
        <f t="shared" si="33"/>
        <v>0.11931480695799745</v>
      </c>
      <c r="H645" s="28">
        <f t="shared" si="34"/>
        <v>0.1405409111158252</v>
      </c>
    </row>
    <row r="646" spans="1:8" x14ac:dyDescent="0.45">
      <c r="A646" s="8">
        <v>1399</v>
      </c>
      <c r="B646" s="8" t="s">
        <v>21</v>
      </c>
      <c r="C646" s="71">
        <f t="shared" si="32"/>
        <v>44081</v>
      </c>
      <c r="D646" s="7">
        <v>44081</v>
      </c>
      <c r="E646" s="22">
        <v>11.582000000000001</v>
      </c>
      <c r="F646" s="22">
        <v>1.1817</v>
      </c>
      <c r="G646" s="27">
        <f t="shared" si="33"/>
        <v>0.12284683920237591</v>
      </c>
      <c r="H646" s="28">
        <f t="shared" si="34"/>
        <v>0.14516810988544759</v>
      </c>
    </row>
    <row r="647" spans="1:8" x14ac:dyDescent="0.45">
      <c r="A647" s="8">
        <v>1399</v>
      </c>
      <c r="B647" s="8" t="s">
        <v>21</v>
      </c>
      <c r="C647" s="71">
        <f t="shared" si="32"/>
        <v>44080</v>
      </c>
      <c r="D647" s="7">
        <v>44080</v>
      </c>
      <c r="E647" s="22">
        <v>11.509</v>
      </c>
      <c r="F647" s="22">
        <v>1.1838</v>
      </c>
      <c r="G647" s="27">
        <f t="shared" si="33"/>
        <v>0.12207254985150616</v>
      </c>
      <c r="H647" s="28">
        <f t="shared" si="34"/>
        <v>0.144509484514213</v>
      </c>
    </row>
    <row r="648" spans="1:8" x14ac:dyDescent="0.45">
      <c r="A648" s="8">
        <v>1399</v>
      </c>
      <c r="B648" s="8" t="s">
        <v>21</v>
      </c>
      <c r="C648" s="71">
        <f t="shared" si="32"/>
        <v>44079</v>
      </c>
      <c r="D648" s="7">
        <v>44079</v>
      </c>
      <c r="E648" s="22">
        <v>11.509</v>
      </c>
      <c r="F648" s="22">
        <v>1.1838</v>
      </c>
      <c r="G648" s="27">
        <f t="shared" si="33"/>
        <v>0.12207254985150616</v>
      </c>
      <c r="H648" s="28">
        <f t="shared" si="34"/>
        <v>0.144509484514213</v>
      </c>
    </row>
    <row r="649" spans="1:8" x14ac:dyDescent="0.45">
      <c r="A649" s="8">
        <v>1399</v>
      </c>
      <c r="B649" s="8" t="s">
        <v>21</v>
      </c>
      <c r="C649" s="71">
        <f t="shared" si="32"/>
        <v>44078</v>
      </c>
      <c r="D649" s="7">
        <v>44078</v>
      </c>
      <c r="E649" s="22">
        <v>10.996</v>
      </c>
      <c r="F649" s="22">
        <v>1.1838</v>
      </c>
      <c r="G649" s="27">
        <f t="shared" si="33"/>
        <v>0.11663131098854476</v>
      </c>
      <c r="H649" s="28">
        <f t="shared" si="34"/>
        <v>0.1380681459482393</v>
      </c>
    </row>
    <row r="650" spans="1:8" x14ac:dyDescent="0.45">
      <c r="A650" s="8">
        <v>1399</v>
      </c>
      <c r="B650" s="8" t="s">
        <v>21</v>
      </c>
      <c r="C650" s="71">
        <f t="shared" si="32"/>
        <v>44077</v>
      </c>
      <c r="D650" s="7">
        <v>44077</v>
      </c>
      <c r="E650" s="22">
        <v>10.555</v>
      </c>
      <c r="F650" s="22">
        <v>1.1849000000000001</v>
      </c>
      <c r="G650" s="27">
        <f t="shared" si="33"/>
        <v>0.11195375477301654</v>
      </c>
      <c r="H650" s="28">
        <f t="shared" si="34"/>
        <v>0.13265400403054731</v>
      </c>
    </row>
    <row r="651" spans="1:8" x14ac:dyDescent="0.45">
      <c r="A651" s="8">
        <v>1399</v>
      </c>
      <c r="B651" s="8" t="s">
        <v>21</v>
      </c>
      <c r="C651" s="71">
        <f t="shared" si="32"/>
        <v>44076</v>
      </c>
      <c r="D651" s="7">
        <v>44076</v>
      </c>
      <c r="E651" s="22">
        <v>10.725</v>
      </c>
      <c r="F651" s="22">
        <v>1.1853</v>
      </c>
      <c r="G651" s="27">
        <f t="shared" si="33"/>
        <v>0.11375689435723377</v>
      </c>
      <c r="H651" s="28">
        <f t="shared" si="34"/>
        <v>0.13483604688162917</v>
      </c>
    </row>
    <row r="652" spans="1:8" x14ac:dyDescent="0.45">
      <c r="A652" s="8">
        <v>1399</v>
      </c>
      <c r="B652" s="8" t="s">
        <v>21</v>
      </c>
      <c r="C652" s="71">
        <f t="shared" si="32"/>
        <v>44075</v>
      </c>
      <c r="D652" s="7">
        <v>44075</v>
      </c>
      <c r="E652" s="22">
        <v>9.74</v>
      </c>
      <c r="F652" s="22">
        <v>1.1910000000000001</v>
      </c>
      <c r="G652" s="27">
        <f t="shared" si="33"/>
        <v>0.10330929147221043</v>
      </c>
      <c r="H652" s="28">
        <f t="shared" si="34"/>
        <v>0.12304136614340264</v>
      </c>
    </row>
    <row r="653" spans="1:8" x14ac:dyDescent="0.45">
      <c r="A653" s="8">
        <v>1399</v>
      </c>
      <c r="B653" s="8" t="s">
        <v>21</v>
      </c>
      <c r="C653" s="71">
        <f t="shared" si="32"/>
        <v>44074</v>
      </c>
      <c r="D653" s="7">
        <v>44074</v>
      </c>
      <c r="E653" s="22">
        <v>9.6270000000000007</v>
      </c>
      <c r="F653" s="22">
        <v>1.1936</v>
      </c>
      <c r="G653" s="27">
        <f t="shared" si="33"/>
        <v>0.10211073398387782</v>
      </c>
      <c r="H653" s="28">
        <f t="shared" si="34"/>
        <v>0.12187937208315656</v>
      </c>
    </row>
    <row r="654" spans="1:8" x14ac:dyDescent="0.45">
      <c r="A654" s="8">
        <v>1399</v>
      </c>
      <c r="B654" s="8" t="s">
        <v>21</v>
      </c>
      <c r="C654" s="71">
        <f t="shared" si="32"/>
        <v>44073</v>
      </c>
      <c r="D654" s="7">
        <v>44073</v>
      </c>
      <c r="E654" s="22">
        <v>9.6270000000000007</v>
      </c>
      <c r="F654" s="22">
        <v>1.1902999999999999</v>
      </c>
      <c r="G654" s="27">
        <f t="shared" si="33"/>
        <v>0.10211073398387782</v>
      </c>
      <c r="H654" s="28">
        <f t="shared" si="34"/>
        <v>0.12154240666100977</v>
      </c>
    </row>
    <row r="655" spans="1:8" x14ac:dyDescent="0.45">
      <c r="A655" s="8">
        <v>1399</v>
      </c>
      <c r="B655" s="8" t="s">
        <v>21</v>
      </c>
      <c r="C655" s="71">
        <f t="shared" si="32"/>
        <v>44072</v>
      </c>
      <c r="D655" s="7">
        <v>44072</v>
      </c>
      <c r="E655" s="22">
        <v>9.6270000000000007</v>
      </c>
      <c r="F655" s="22">
        <v>1.1902999999999999</v>
      </c>
      <c r="G655" s="27">
        <f t="shared" si="33"/>
        <v>0.10211073398387782</v>
      </c>
      <c r="H655" s="28">
        <f t="shared" si="34"/>
        <v>0.12154240666100977</v>
      </c>
    </row>
    <row r="656" spans="1:8" x14ac:dyDescent="0.45">
      <c r="A656" s="8">
        <v>1399</v>
      </c>
      <c r="B656" s="8" t="s">
        <v>21</v>
      </c>
      <c r="C656" s="71">
        <f t="shared" si="32"/>
        <v>44071</v>
      </c>
      <c r="D656" s="7">
        <v>44071</v>
      </c>
      <c r="E656" s="22">
        <v>8.81</v>
      </c>
      <c r="F656" s="22">
        <v>1.1902999999999999</v>
      </c>
      <c r="G656" s="27">
        <f t="shared" si="33"/>
        <v>9.3445057276198562E-2</v>
      </c>
      <c r="H656" s="28">
        <f t="shared" si="34"/>
        <v>0.11122765167585914</v>
      </c>
    </row>
    <row r="657" spans="1:8" x14ac:dyDescent="0.45">
      <c r="A657" s="8">
        <v>1399</v>
      </c>
      <c r="B657" s="8" t="s">
        <v>21</v>
      </c>
      <c r="C657" s="71">
        <f t="shared" si="32"/>
        <v>44070</v>
      </c>
      <c r="D657" s="7">
        <v>44070</v>
      </c>
      <c r="E657" s="22">
        <v>8.9369999999999994</v>
      </c>
      <c r="F657" s="22">
        <v>1.1820999999999999</v>
      </c>
      <c r="G657" s="27">
        <f t="shared" si="33"/>
        <v>9.4792108612643186E-2</v>
      </c>
      <c r="H657" s="28">
        <f t="shared" si="34"/>
        <v>0.1120537515910055</v>
      </c>
    </row>
    <row r="658" spans="1:8" x14ac:dyDescent="0.45">
      <c r="A658" s="8">
        <v>1399</v>
      </c>
      <c r="B658" s="8" t="s">
        <v>21</v>
      </c>
      <c r="C658" s="71">
        <f t="shared" si="32"/>
        <v>44069</v>
      </c>
      <c r="D658" s="7">
        <v>44069</v>
      </c>
      <c r="E658" s="22">
        <v>8.1539999999999999</v>
      </c>
      <c r="F658" s="22">
        <v>1.1829000000000001</v>
      </c>
      <c r="G658" s="27">
        <f t="shared" si="33"/>
        <v>8.6487059821807377E-2</v>
      </c>
      <c r="H658" s="28">
        <f t="shared" si="34"/>
        <v>0.10230554306321595</v>
      </c>
    </row>
    <row r="659" spans="1:8" x14ac:dyDescent="0.45">
      <c r="A659" s="8">
        <v>1399</v>
      </c>
      <c r="B659" s="8" t="s">
        <v>21</v>
      </c>
      <c r="C659" s="71">
        <f t="shared" si="32"/>
        <v>44068</v>
      </c>
      <c r="D659" s="7">
        <v>44068</v>
      </c>
      <c r="E659" s="22">
        <v>7.6870000000000003</v>
      </c>
      <c r="F659" s="22">
        <v>1.1833</v>
      </c>
      <c r="G659" s="27">
        <f t="shared" si="33"/>
        <v>8.1533729316928302E-2</v>
      </c>
      <c r="H659" s="28">
        <f t="shared" si="34"/>
        <v>9.6478861900721261E-2</v>
      </c>
    </row>
    <row r="660" spans="1:8" x14ac:dyDescent="0.45">
      <c r="A660" s="8">
        <v>1399</v>
      </c>
      <c r="B660" s="8" t="s">
        <v>21</v>
      </c>
      <c r="C660" s="71">
        <f t="shared" si="32"/>
        <v>44067</v>
      </c>
      <c r="D660" s="7">
        <v>44067</v>
      </c>
      <c r="E660" s="22">
        <v>6.7850000000000001</v>
      </c>
      <c r="F660" s="22">
        <v>1.1787000000000001</v>
      </c>
      <c r="G660" s="27">
        <f t="shared" si="33"/>
        <v>7.1966482817140437E-2</v>
      </c>
      <c r="H660" s="28">
        <f t="shared" si="34"/>
        <v>8.4826893296563441E-2</v>
      </c>
    </row>
    <row r="661" spans="1:8" x14ac:dyDescent="0.45">
      <c r="A661" s="8">
        <v>1399</v>
      </c>
      <c r="B661" s="8" t="s">
        <v>21</v>
      </c>
      <c r="C661" s="71">
        <f t="shared" si="32"/>
        <v>44066</v>
      </c>
      <c r="D661" s="7">
        <v>44066</v>
      </c>
      <c r="E661" s="22">
        <v>6.5510000000000002</v>
      </c>
      <c r="F661" s="22">
        <v>1.1795</v>
      </c>
      <c r="G661" s="27">
        <f t="shared" si="33"/>
        <v>6.9484514212982601E-2</v>
      </c>
      <c r="H661" s="28">
        <f t="shared" si="34"/>
        <v>8.1956984514212974E-2</v>
      </c>
    </row>
    <row r="662" spans="1:8" x14ac:dyDescent="0.45">
      <c r="A662" s="8">
        <v>1399</v>
      </c>
      <c r="B662" s="8" t="s">
        <v>21</v>
      </c>
      <c r="C662" s="71">
        <f t="shared" si="32"/>
        <v>44065</v>
      </c>
      <c r="D662" s="7">
        <v>44065</v>
      </c>
      <c r="E662" s="22">
        <v>6.5510000000000002</v>
      </c>
      <c r="F662" s="22">
        <v>1.1795</v>
      </c>
      <c r="G662" s="27">
        <f t="shared" si="33"/>
        <v>6.9484514212982601E-2</v>
      </c>
      <c r="H662" s="28">
        <f t="shared" si="34"/>
        <v>8.1956984514212974E-2</v>
      </c>
    </row>
    <row r="663" spans="1:8" x14ac:dyDescent="0.45">
      <c r="A663" s="8">
        <v>1399</v>
      </c>
      <c r="B663" s="22" t="s">
        <v>22</v>
      </c>
      <c r="C663" s="71">
        <f t="shared" si="32"/>
        <v>44064</v>
      </c>
      <c r="D663" s="7">
        <v>44064</v>
      </c>
      <c r="E663" s="22">
        <v>7.3929999999999998</v>
      </c>
      <c r="F663" s="22">
        <v>1.1795</v>
      </c>
      <c r="G663" s="27">
        <f t="shared" ref="G663:G680" si="35">E663/94.28</f>
        <v>7.8415358506576147E-2</v>
      </c>
      <c r="H663" s="28">
        <f>G663*F663</f>
        <v>9.2490915358506565E-2</v>
      </c>
    </row>
    <row r="664" spans="1:8" x14ac:dyDescent="0.45">
      <c r="A664" s="8">
        <v>1399</v>
      </c>
      <c r="B664" s="22" t="s">
        <v>22</v>
      </c>
      <c r="C664" s="71">
        <f t="shared" si="32"/>
        <v>44063</v>
      </c>
      <c r="D664" s="7">
        <v>44063</v>
      </c>
      <c r="E664" s="22">
        <v>7.9829999999999997</v>
      </c>
      <c r="F664" s="22">
        <v>1.1859</v>
      </c>
      <c r="G664" s="27">
        <f t="shared" si="35"/>
        <v>8.4673313534153583E-2</v>
      </c>
      <c r="H664" s="28">
        <f t="shared" ref="H664:H680" si="36">G664*F664</f>
        <v>0.10041408252015273</v>
      </c>
    </row>
    <row r="665" spans="1:8" x14ac:dyDescent="0.45">
      <c r="A665" s="8">
        <v>1399</v>
      </c>
      <c r="B665" s="22" t="s">
        <v>22</v>
      </c>
      <c r="C665" s="71">
        <f t="shared" ref="C665:C728" si="37">D665</f>
        <v>44062</v>
      </c>
      <c r="D665" s="7">
        <v>44062</v>
      </c>
      <c r="E665" s="22">
        <v>8.0839999999999996</v>
      </c>
      <c r="F665" s="22">
        <v>1.1836</v>
      </c>
      <c r="G665" s="27">
        <f t="shared" si="35"/>
        <v>8.5744590581247337E-2</v>
      </c>
      <c r="H665" s="28">
        <f t="shared" si="36"/>
        <v>0.10148729741196434</v>
      </c>
    </row>
    <row r="666" spans="1:8" x14ac:dyDescent="0.45">
      <c r="A666" s="8">
        <v>1399</v>
      </c>
      <c r="B666" s="22" t="s">
        <v>22</v>
      </c>
      <c r="C666" s="71">
        <f t="shared" si="37"/>
        <v>44061</v>
      </c>
      <c r="D666" s="7">
        <v>44061</v>
      </c>
      <c r="E666" s="22">
        <v>7.4690000000000003</v>
      </c>
      <c r="F666" s="22">
        <v>1.1929000000000001</v>
      </c>
      <c r="G666" s="27">
        <f t="shared" si="35"/>
        <v>7.9221467967755629E-2</v>
      </c>
      <c r="H666" s="28">
        <f t="shared" si="36"/>
        <v>9.4503289138735694E-2</v>
      </c>
    </row>
    <row r="667" spans="1:8" x14ac:dyDescent="0.45">
      <c r="A667" s="8">
        <v>1399</v>
      </c>
      <c r="B667" s="22" t="s">
        <v>22</v>
      </c>
      <c r="C667" s="71">
        <f t="shared" si="37"/>
        <v>44060</v>
      </c>
      <c r="D667" s="7">
        <v>44060</v>
      </c>
      <c r="E667" s="22">
        <v>7.1829999999999998</v>
      </c>
      <c r="F667" s="22">
        <v>1.1869000000000001</v>
      </c>
      <c r="G667" s="27">
        <f t="shared" si="35"/>
        <v>7.6187950784896055E-2</v>
      </c>
      <c r="H667" s="28">
        <f t="shared" si="36"/>
        <v>9.042747878659313E-2</v>
      </c>
    </row>
    <row r="668" spans="1:8" x14ac:dyDescent="0.45">
      <c r="A668" s="8">
        <v>1399</v>
      </c>
      <c r="B668" s="22" t="s">
        <v>22</v>
      </c>
      <c r="C668" s="71">
        <f t="shared" si="37"/>
        <v>44059</v>
      </c>
      <c r="D668" s="7">
        <v>44059</v>
      </c>
      <c r="E668" s="22">
        <v>7.1689999999999996</v>
      </c>
      <c r="F668" s="22">
        <v>1.1840999999999999</v>
      </c>
      <c r="G668" s="27">
        <f t="shared" si="35"/>
        <v>7.6039456936784044E-2</v>
      </c>
      <c r="H668" s="28">
        <f t="shared" si="36"/>
        <v>9.003832095884598E-2</v>
      </c>
    </row>
    <row r="669" spans="1:8" x14ac:dyDescent="0.45">
      <c r="A669" s="8">
        <v>1399</v>
      </c>
      <c r="B669" s="22" t="s">
        <v>22</v>
      </c>
      <c r="C669" s="71">
        <f t="shared" si="37"/>
        <v>44058</v>
      </c>
      <c r="D669" s="7">
        <v>44058</v>
      </c>
      <c r="E669" s="22">
        <v>7.1689999999999996</v>
      </c>
      <c r="F669" s="22">
        <v>1.1840999999999999</v>
      </c>
      <c r="G669" s="27">
        <f t="shared" si="35"/>
        <v>7.6039456936784044E-2</v>
      </c>
      <c r="H669" s="28">
        <f t="shared" si="36"/>
        <v>9.003832095884598E-2</v>
      </c>
    </row>
    <row r="670" spans="1:8" x14ac:dyDescent="0.45">
      <c r="A670" s="8">
        <v>1399</v>
      </c>
      <c r="B670" s="22" t="s">
        <v>22</v>
      </c>
      <c r="C670" s="71">
        <f t="shared" si="37"/>
        <v>44057</v>
      </c>
      <c r="D670" s="7">
        <v>44057</v>
      </c>
      <c r="E670" s="22">
        <v>6.548</v>
      </c>
      <c r="F670" s="22">
        <v>1.1840999999999999</v>
      </c>
      <c r="G670" s="27">
        <f t="shared" si="35"/>
        <v>6.9452694102672893E-2</v>
      </c>
      <c r="H670" s="28">
        <f t="shared" si="36"/>
        <v>8.2238935086974968E-2</v>
      </c>
    </row>
    <row r="671" spans="1:8" x14ac:dyDescent="0.45">
      <c r="A671" s="8">
        <v>1399</v>
      </c>
      <c r="B671" s="22" t="s">
        <v>22</v>
      </c>
      <c r="C671" s="71">
        <f t="shared" si="37"/>
        <v>44056</v>
      </c>
      <c r="D671" s="7">
        <v>44056</v>
      </c>
      <c r="E671" s="22">
        <v>6.2880000000000003</v>
      </c>
      <c r="F671" s="22">
        <v>1.1812</v>
      </c>
      <c r="G671" s="27">
        <f t="shared" si="35"/>
        <v>6.6694951209164188E-2</v>
      </c>
      <c r="H671" s="28">
        <f t="shared" si="36"/>
        <v>7.8780076368264743E-2</v>
      </c>
    </row>
    <row r="672" spans="1:8" x14ac:dyDescent="0.45">
      <c r="A672" s="8">
        <v>1399</v>
      </c>
      <c r="B672" s="22" t="s">
        <v>22</v>
      </c>
      <c r="C672" s="71">
        <f t="shared" si="37"/>
        <v>44055</v>
      </c>
      <c r="D672" s="7">
        <v>44055</v>
      </c>
      <c r="E672" s="22">
        <v>6.6210000000000004</v>
      </c>
      <c r="F672" s="22">
        <v>1.1781999999999999</v>
      </c>
      <c r="G672" s="27">
        <f t="shared" si="35"/>
        <v>7.0226983453542641E-2</v>
      </c>
      <c r="H672" s="28">
        <f t="shared" si="36"/>
        <v>8.2741431904963927E-2</v>
      </c>
    </row>
    <row r="673" spans="1:8" x14ac:dyDescent="0.45">
      <c r="A673" s="8">
        <v>1399</v>
      </c>
      <c r="B673" s="22" t="s">
        <v>22</v>
      </c>
      <c r="C673" s="71">
        <f t="shared" si="37"/>
        <v>44054</v>
      </c>
      <c r="D673" s="7">
        <v>44054</v>
      </c>
      <c r="E673" s="22">
        <v>6.9009999999999998</v>
      </c>
      <c r="F673" s="22">
        <v>1.1738999999999999</v>
      </c>
      <c r="G673" s="27">
        <f t="shared" si="35"/>
        <v>7.3196860415782772E-2</v>
      </c>
      <c r="H673" s="28">
        <f t="shared" si="36"/>
        <v>8.5925794442087394E-2</v>
      </c>
    </row>
    <row r="674" spans="1:8" x14ac:dyDescent="0.45">
      <c r="A674" s="8">
        <v>1399</v>
      </c>
      <c r="B674" s="22" t="s">
        <v>22</v>
      </c>
      <c r="C674" s="71">
        <f t="shared" si="37"/>
        <v>44053</v>
      </c>
      <c r="D674" s="7">
        <v>44053</v>
      </c>
      <c r="E674" s="22">
        <v>7.0640000000000001</v>
      </c>
      <c r="F674" s="22">
        <v>1.1736</v>
      </c>
      <c r="G674" s="27">
        <f t="shared" si="35"/>
        <v>7.4925753075943999E-2</v>
      </c>
      <c r="H674" s="28">
        <f t="shared" si="36"/>
        <v>8.7932863809927875E-2</v>
      </c>
    </row>
    <row r="675" spans="1:8" x14ac:dyDescent="0.45">
      <c r="A675" s="8">
        <v>1399</v>
      </c>
      <c r="B675" s="22" t="s">
        <v>22</v>
      </c>
      <c r="C675" s="71">
        <f t="shared" si="37"/>
        <v>44052</v>
      </c>
      <c r="D675" s="7">
        <v>44052</v>
      </c>
      <c r="E675" s="22">
        <v>7.0389999999999997</v>
      </c>
      <c r="F675" s="22">
        <v>1.1788000000000001</v>
      </c>
      <c r="G675" s="27">
        <f t="shared" si="35"/>
        <v>7.4660585490029699E-2</v>
      </c>
      <c r="H675" s="28">
        <f t="shared" si="36"/>
        <v>8.8009898175647014E-2</v>
      </c>
    </row>
    <row r="676" spans="1:8" x14ac:dyDescent="0.45">
      <c r="A676" s="8">
        <v>1399</v>
      </c>
      <c r="B676" s="22" t="s">
        <v>22</v>
      </c>
      <c r="C676" s="71">
        <f t="shared" si="37"/>
        <v>44051</v>
      </c>
      <c r="D676" s="7">
        <v>44051</v>
      </c>
      <c r="E676" s="22">
        <v>7.0389999999999997</v>
      </c>
      <c r="F676" s="22">
        <v>1.1788000000000001</v>
      </c>
      <c r="G676" s="27">
        <f t="shared" si="35"/>
        <v>7.4660585490029699E-2</v>
      </c>
      <c r="H676" s="28">
        <f t="shared" si="36"/>
        <v>8.8009898175647014E-2</v>
      </c>
    </row>
    <row r="677" spans="1:8" x14ac:dyDescent="0.45">
      <c r="A677" s="8">
        <v>1399</v>
      </c>
      <c r="B677" s="22" t="s">
        <v>22</v>
      </c>
      <c r="C677" s="71">
        <f t="shared" si="37"/>
        <v>44050</v>
      </c>
      <c r="D677" s="7">
        <v>44050</v>
      </c>
      <c r="E677" s="22">
        <v>7.117</v>
      </c>
      <c r="F677" s="22">
        <v>1.1788000000000001</v>
      </c>
      <c r="G677" s="27">
        <f t="shared" si="35"/>
        <v>7.5487908358082306E-2</v>
      </c>
      <c r="H677" s="28">
        <f t="shared" si="36"/>
        <v>8.8985146372507429E-2</v>
      </c>
    </row>
    <row r="678" spans="1:8" x14ac:dyDescent="0.45">
      <c r="A678" s="8">
        <v>1399</v>
      </c>
      <c r="B678" s="22" t="s">
        <v>22</v>
      </c>
      <c r="C678" s="71">
        <f t="shared" si="37"/>
        <v>44049</v>
      </c>
      <c r="D678" s="7">
        <v>44049</v>
      </c>
      <c r="E678" s="22">
        <v>6.609</v>
      </c>
      <c r="F678" s="22">
        <v>1.1876</v>
      </c>
      <c r="G678" s="27">
        <f t="shared" si="35"/>
        <v>7.0099703012303768E-2</v>
      </c>
      <c r="H678" s="28">
        <f t="shared" si="36"/>
        <v>8.3250407297411955E-2</v>
      </c>
    </row>
    <row r="679" spans="1:8" x14ac:dyDescent="0.45">
      <c r="A679" s="8">
        <v>1399</v>
      </c>
      <c r="B679" s="22" t="s">
        <v>22</v>
      </c>
      <c r="C679" s="71">
        <f t="shared" si="37"/>
        <v>44048</v>
      </c>
      <c r="D679" s="7">
        <v>44048</v>
      </c>
      <c r="E679" s="22">
        <v>6.7439999999999998</v>
      </c>
      <c r="F679" s="22">
        <v>1.1862999999999999</v>
      </c>
      <c r="G679" s="27">
        <f t="shared" si="35"/>
        <v>7.1531607976240988E-2</v>
      </c>
      <c r="H679" s="28">
        <f t="shared" si="36"/>
        <v>8.4857946542214679E-2</v>
      </c>
    </row>
    <row r="680" spans="1:8" x14ac:dyDescent="0.45">
      <c r="A680" s="8">
        <v>1399</v>
      </c>
      <c r="B680" s="22" t="s">
        <v>22</v>
      </c>
      <c r="C680" s="71">
        <f t="shared" si="37"/>
        <v>44047</v>
      </c>
      <c r="D680" s="7">
        <v>44047</v>
      </c>
      <c r="E680" s="22">
        <v>6.3739999999999997</v>
      </c>
      <c r="F680" s="22">
        <v>1.1801999999999999</v>
      </c>
      <c r="G680" s="27">
        <f t="shared" si="35"/>
        <v>6.7607127704709377E-2</v>
      </c>
      <c r="H680" s="28">
        <f t="shared" si="36"/>
        <v>7.9789932117098006E-2</v>
      </c>
    </row>
    <row r="681" spans="1:8" x14ac:dyDescent="0.45">
      <c r="A681" s="8">
        <v>1399</v>
      </c>
      <c r="B681" s="8" t="s">
        <v>22</v>
      </c>
      <c r="C681" s="71">
        <f t="shared" si="37"/>
        <v>44046</v>
      </c>
      <c r="D681" s="7">
        <v>44046</v>
      </c>
      <c r="E681" s="22">
        <v>5.2240000000000002</v>
      </c>
      <c r="F681" s="22">
        <v>1.1762999999999999</v>
      </c>
      <c r="G681" s="27">
        <f>E681/94.28</f>
        <v>5.5409418752651679E-2</v>
      </c>
      <c r="H681" s="28">
        <f>G681*F681</f>
        <v>6.517809927874417E-2</v>
      </c>
    </row>
    <row r="682" spans="1:8" x14ac:dyDescent="0.45">
      <c r="A682" s="8">
        <v>1399</v>
      </c>
      <c r="B682" s="8" t="s">
        <v>22</v>
      </c>
      <c r="C682" s="71">
        <f t="shared" si="37"/>
        <v>44045</v>
      </c>
      <c r="D682" s="7">
        <v>44045</v>
      </c>
      <c r="E682" s="22">
        <v>5.1790000000000003</v>
      </c>
      <c r="F682" s="22">
        <v>1.1781999999999999</v>
      </c>
      <c r="G682" s="27">
        <f t="shared" ref="G682:G745" si="38">E682/94.28</f>
        <v>5.4932117098005939E-2</v>
      </c>
      <c r="H682" s="28">
        <f t="shared" ref="H682:H725" si="39">G682*F682</f>
        <v>6.4721020364870596E-2</v>
      </c>
    </row>
    <row r="683" spans="1:8" x14ac:dyDescent="0.45">
      <c r="A683" s="8">
        <v>1399</v>
      </c>
      <c r="B683" s="8" t="s">
        <v>22</v>
      </c>
      <c r="C683" s="71">
        <f t="shared" si="37"/>
        <v>44044</v>
      </c>
      <c r="D683" s="7">
        <v>44044</v>
      </c>
      <c r="E683" s="22">
        <v>5.1790000000000003</v>
      </c>
      <c r="F683" s="22">
        <v>1.1776</v>
      </c>
      <c r="G683" s="27">
        <f t="shared" si="38"/>
        <v>5.4932117098005939E-2</v>
      </c>
      <c r="H683" s="28">
        <f t="shared" si="39"/>
        <v>6.4688061094611796E-2</v>
      </c>
    </row>
    <row r="684" spans="1:8" x14ac:dyDescent="0.45">
      <c r="A684" s="8">
        <v>1399</v>
      </c>
      <c r="B684" s="8" t="s">
        <v>22</v>
      </c>
      <c r="C684" s="71">
        <f t="shared" si="37"/>
        <v>44043</v>
      </c>
      <c r="D684" s="7">
        <v>44043</v>
      </c>
      <c r="E684" s="22">
        <v>4.9370000000000003</v>
      </c>
      <c r="F684" s="22">
        <v>1.1776</v>
      </c>
      <c r="G684" s="27">
        <f t="shared" si="38"/>
        <v>5.2365294866355536E-2</v>
      </c>
      <c r="H684" s="28">
        <f t="shared" si="39"/>
        <v>6.1665371234620278E-2</v>
      </c>
    </row>
    <row r="685" spans="1:8" x14ac:dyDescent="0.45">
      <c r="A685" s="8">
        <v>1399</v>
      </c>
      <c r="B685" s="8" t="s">
        <v>22</v>
      </c>
      <c r="C685" s="71">
        <f t="shared" si="37"/>
        <v>44042</v>
      </c>
      <c r="D685" s="7">
        <v>44042</v>
      </c>
      <c r="E685" s="22">
        <v>4.9109999999999996</v>
      </c>
      <c r="F685" s="22">
        <v>1.1847000000000001</v>
      </c>
      <c r="G685" s="27">
        <f t="shared" si="38"/>
        <v>5.208952057700466E-2</v>
      </c>
      <c r="H685" s="28">
        <f t="shared" si="39"/>
        <v>6.1710455027577424E-2</v>
      </c>
    </row>
    <row r="686" spans="1:8" x14ac:dyDescent="0.45">
      <c r="A686" s="8">
        <v>1399</v>
      </c>
      <c r="B686" s="8" t="s">
        <v>22</v>
      </c>
      <c r="C686" s="71">
        <f t="shared" si="37"/>
        <v>44041</v>
      </c>
      <c r="D686" s="7">
        <v>44041</v>
      </c>
      <c r="E686" s="22">
        <v>4.5990000000000002</v>
      </c>
      <c r="F686" s="22">
        <v>1.1792</v>
      </c>
      <c r="G686" s="27">
        <f t="shared" si="38"/>
        <v>4.878022910479423E-2</v>
      </c>
      <c r="H686" s="28">
        <f t="shared" si="39"/>
        <v>5.7521646160373356E-2</v>
      </c>
    </row>
    <row r="687" spans="1:8" x14ac:dyDescent="0.45">
      <c r="A687" s="8">
        <v>1399</v>
      </c>
      <c r="B687" s="8" t="s">
        <v>22</v>
      </c>
      <c r="C687" s="71">
        <f t="shared" si="37"/>
        <v>44040</v>
      </c>
      <c r="D687" s="7">
        <v>44040</v>
      </c>
      <c r="E687" s="22">
        <v>4.3620000000000001</v>
      </c>
      <c r="F687" s="22">
        <v>1.1716</v>
      </c>
      <c r="G687" s="27">
        <f t="shared" si="38"/>
        <v>4.6266440390326687E-2</v>
      </c>
      <c r="H687" s="28">
        <f t="shared" si="39"/>
        <v>5.4205761561306742E-2</v>
      </c>
    </row>
    <row r="688" spans="1:8" x14ac:dyDescent="0.45">
      <c r="A688" s="8">
        <v>1399</v>
      </c>
      <c r="B688" s="8" t="s">
        <v>22</v>
      </c>
      <c r="C688" s="71">
        <f t="shared" si="37"/>
        <v>44039</v>
      </c>
      <c r="D688" s="7">
        <v>44039</v>
      </c>
      <c r="E688" s="22">
        <v>4.7249999999999996</v>
      </c>
      <c r="F688" s="22">
        <v>1.1752</v>
      </c>
      <c r="G688" s="27">
        <f t="shared" si="38"/>
        <v>5.0116673737802285E-2</v>
      </c>
      <c r="H688" s="28">
        <f t="shared" si="39"/>
        <v>5.8897114976665249E-2</v>
      </c>
    </row>
    <row r="689" spans="1:8" x14ac:dyDescent="0.45">
      <c r="A689" s="8">
        <v>1399</v>
      </c>
      <c r="B689" s="8" t="s">
        <v>22</v>
      </c>
      <c r="C689" s="71">
        <f t="shared" si="37"/>
        <v>44038</v>
      </c>
      <c r="D689" s="7">
        <v>44038</v>
      </c>
      <c r="E689" s="22">
        <v>4.734</v>
      </c>
      <c r="F689" s="22">
        <v>1.1656</v>
      </c>
      <c r="G689" s="27">
        <f t="shared" si="38"/>
        <v>5.0212134068731436E-2</v>
      </c>
      <c r="H689" s="28">
        <f t="shared" si="39"/>
        <v>5.852726347051336E-2</v>
      </c>
    </row>
    <row r="690" spans="1:8" x14ac:dyDescent="0.45">
      <c r="A690" s="8">
        <v>1399</v>
      </c>
      <c r="B690" s="8" t="s">
        <v>22</v>
      </c>
      <c r="C690" s="71">
        <f t="shared" si="37"/>
        <v>44037</v>
      </c>
      <c r="D690" s="7">
        <v>44037</v>
      </c>
      <c r="E690" s="22">
        <v>4.734</v>
      </c>
      <c r="F690" s="22">
        <v>1.1656</v>
      </c>
      <c r="G690" s="27">
        <f t="shared" si="38"/>
        <v>5.0212134068731436E-2</v>
      </c>
      <c r="H690" s="28">
        <f t="shared" si="39"/>
        <v>5.852726347051336E-2</v>
      </c>
    </row>
    <row r="691" spans="1:8" x14ac:dyDescent="0.45">
      <c r="A691" s="8">
        <v>1399</v>
      </c>
      <c r="B691" s="8" t="s">
        <v>22</v>
      </c>
      <c r="C691" s="71">
        <f t="shared" si="37"/>
        <v>44036</v>
      </c>
      <c r="D691" s="7">
        <v>44036</v>
      </c>
      <c r="E691" s="22">
        <v>4.8150000000000004</v>
      </c>
      <c r="F691" s="22">
        <v>1.1656</v>
      </c>
      <c r="G691" s="27">
        <f t="shared" si="38"/>
        <v>5.1071277047093765E-2</v>
      </c>
      <c r="H691" s="28">
        <f t="shared" si="39"/>
        <v>5.952868052609249E-2</v>
      </c>
    </row>
    <row r="692" spans="1:8" x14ac:dyDescent="0.45">
      <c r="A692" s="8">
        <v>1399</v>
      </c>
      <c r="B692" s="8" t="s">
        <v>22</v>
      </c>
      <c r="C692" s="71">
        <f t="shared" si="37"/>
        <v>44035</v>
      </c>
      <c r="D692" s="7">
        <v>44035</v>
      </c>
      <c r="E692" s="22">
        <v>4.7549999999999999</v>
      </c>
      <c r="F692" s="22">
        <v>1.1596</v>
      </c>
      <c r="G692" s="27">
        <f t="shared" si="38"/>
        <v>5.0434874840899445E-2</v>
      </c>
      <c r="H692" s="28">
        <f t="shared" si="39"/>
        <v>5.8484280865506992E-2</v>
      </c>
    </row>
    <row r="693" spans="1:8" x14ac:dyDescent="0.45">
      <c r="A693" s="8">
        <v>1399</v>
      </c>
      <c r="B693" s="8" t="s">
        <v>22</v>
      </c>
      <c r="C693" s="71">
        <f t="shared" si="37"/>
        <v>44034</v>
      </c>
      <c r="D693" s="7">
        <v>44034</v>
      </c>
      <c r="E693" s="22">
        <v>4.6520000000000001</v>
      </c>
      <c r="F693" s="22">
        <v>1.157</v>
      </c>
      <c r="G693" s="27">
        <f t="shared" si="38"/>
        <v>4.9342384386932545E-2</v>
      </c>
      <c r="H693" s="28">
        <f t="shared" si="39"/>
        <v>5.7089138735680958E-2</v>
      </c>
    </row>
    <row r="694" spans="1:8" x14ac:dyDescent="0.45">
      <c r="A694" s="8">
        <v>1399</v>
      </c>
      <c r="B694" s="8" t="s">
        <v>23</v>
      </c>
      <c r="C694" s="71">
        <f t="shared" si="37"/>
        <v>44033</v>
      </c>
      <c r="D694" s="7">
        <v>44033</v>
      </c>
      <c r="E694" s="22">
        <v>4.4649999999999999</v>
      </c>
      <c r="F694" s="22">
        <v>1.1528</v>
      </c>
      <c r="G694" s="27">
        <f t="shared" si="38"/>
        <v>4.7358930844293594E-2</v>
      </c>
      <c r="H694" s="28">
        <f t="shared" si="39"/>
        <v>5.4595375477301658E-2</v>
      </c>
    </row>
    <row r="695" spans="1:8" x14ac:dyDescent="0.45">
      <c r="A695" s="8">
        <v>1399</v>
      </c>
      <c r="B695" s="8" t="s">
        <v>23</v>
      </c>
      <c r="C695" s="71">
        <f t="shared" si="37"/>
        <v>44032</v>
      </c>
      <c r="D695" s="7">
        <v>44032</v>
      </c>
      <c r="E695" s="22">
        <v>4.9029999999999996</v>
      </c>
      <c r="F695" s="22">
        <v>1.1446000000000001</v>
      </c>
      <c r="G695" s="27">
        <f t="shared" si="38"/>
        <v>5.2004666949512085E-2</v>
      </c>
      <c r="H695" s="28">
        <f t="shared" si="39"/>
        <v>5.9524541790411535E-2</v>
      </c>
    </row>
    <row r="696" spans="1:8" x14ac:dyDescent="0.45">
      <c r="A696" s="8">
        <v>1399</v>
      </c>
      <c r="B696" s="8" t="s">
        <v>23</v>
      </c>
      <c r="C696" s="71">
        <f t="shared" si="37"/>
        <v>44031</v>
      </c>
      <c r="D696" s="7">
        <v>44031</v>
      </c>
      <c r="E696" s="22">
        <v>4.8280000000000003</v>
      </c>
      <c r="F696" s="22">
        <v>1.1428</v>
      </c>
      <c r="G696" s="27">
        <f t="shared" si="38"/>
        <v>5.1209164191769199E-2</v>
      </c>
      <c r="H696" s="28">
        <f t="shared" si="39"/>
        <v>5.8521832838353841E-2</v>
      </c>
    </row>
    <row r="697" spans="1:8" x14ac:dyDescent="0.45">
      <c r="A697" s="8">
        <v>1399</v>
      </c>
      <c r="B697" s="8" t="s">
        <v>23</v>
      </c>
      <c r="C697" s="71">
        <f t="shared" si="37"/>
        <v>44030</v>
      </c>
      <c r="D697" s="7">
        <v>44030</v>
      </c>
      <c r="E697" s="22">
        <v>4.8280000000000003</v>
      </c>
      <c r="F697" s="22">
        <v>1.1428</v>
      </c>
      <c r="G697" s="27">
        <f t="shared" si="38"/>
        <v>5.1209164191769199E-2</v>
      </c>
      <c r="H697" s="28">
        <f t="shared" si="39"/>
        <v>5.8521832838353841E-2</v>
      </c>
    </row>
    <row r="698" spans="1:8" x14ac:dyDescent="0.45">
      <c r="A698" s="8">
        <v>1399</v>
      </c>
      <c r="B698" s="8" t="s">
        <v>23</v>
      </c>
      <c r="C698" s="71">
        <f t="shared" si="37"/>
        <v>44029</v>
      </c>
      <c r="D698" s="7">
        <v>44029</v>
      </c>
      <c r="E698" s="22">
        <v>4.4260000000000002</v>
      </c>
      <c r="F698" s="22">
        <v>1.1428</v>
      </c>
      <c r="G698" s="27">
        <f t="shared" si="38"/>
        <v>4.694526941026729E-2</v>
      </c>
      <c r="H698" s="28">
        <f t="shared" si="39"/>
        <v>5.364905388205346E-2</v>
      </c>
    </row>
    <row r="699" spans="1:8" x14ac:dyDescent="0.45">
      <c r="A699" s="8">
        <v>1399</v>
      </c>
      <c r="B699" s="8" t="s">
        <v>23</v>
      </c>
      <c r="C699" s="71">
        <f t="shared" si="37"/>
        <v>44028</v>
      </c>
      <c r="D699" s="7">
        <v>44028</v>
      </c>
      <c r="E699" s="22">
        <v>4.7190000000000003</v>
      </c>
      <c r="F699" s="22">
        <v>1.1384000000000001</v>
      </c>
      <c r="G699" s="27">
        <f t="shared" si="38"/>
        <v>5.0053033517182863E-2</v>
      </c>
      <c r="H699" s="28">
        <f t="shared" si="39"/>
        <v>5.6980373355960977E-2</v>
      </c>
    </row>
    <row r="700" spans="1:8" x14ac:dyDescent="0.45">
      <c r="A700" s="8">
        <v>1399</v>
      </c>
      <c r="B700" s="8" t="s">
        <v>23</v>
      </c>
      <c r="C700" s="71">
        <f t="shared" si="37"/>
        <v>44027</v>
      </c>
      <c r="D700" s="7">
        <v>44027</v>
      </c>
      <c r="E700" s="22">
        <v>4.1980000000000004</v>
      </c>
      <c r="F700" s="22">
        <v>1.1411</v>
      </c>
      <c r="G700" s="27">
        <f t="shared" si="38"/>
        <v>4.4526941026728897E-2</v>
      </c>
      <c r="H700" s="28">
        <f t="shared" si="39"/>
        <v>5.0809692405600342E-2</v>
      </c>
    </row>
    <row r="701" spans="1:8" x14ac:dyDescent="0.45">
      <c r="A701" s="8">
        <v>1399</v>
      </c>
      <c r="B701" s="8" t="s">
        <v>23</v>
      </c>
      <c r="C701" s="71">
        <f t="shared" si="37"/>
        <v>44026</v>
      </c>
      <c r="D701" s="7">
        <v>44026</v>
      </c>
      <c r="E701" s="22">
        <v>4.359</v>
      </c>
      <c r="F701" s="22">
        <v>1.1397999999999999</v>
      </c>
      <c r="G701" s="27">
        <f t="shared" si="38"/>
        <v>4.6234620280016972E-2</v>
      </c>
      <c r="H701" s="28">
        <f t="shared" si="39"/>
        <v>5.2698220195163341E-2</v>
      </c>
    </row>
    <row r="702" spans="1:8" x14ac:dyDescent="0.45">
      <c r="A702" s="8">
        <v>1399</v>
      </c>
      <c r="B702" s="8" t="s">
        <v>23</v>
      </c>
      <c r="C702" s="71">
        <f t="shared" si="37"/>
        <v>44025</v>
      </c>
      <c r="D702" s="7">
        <v>44025</v>
      </c>
      <c r="E702" s="22">
        <v>4.6909999999999998</v>
      </c>
      <c r="F702" s="22">
        <v>1.1342000000000001</v>
      </c>
      <c r="G702" s="27">
        <f t="shared" si="38"/>
        <v>4.9756045820958841E-2</v>
      </c>
      <c r="H702" s="28">
        <f t="shared" si="39"/>
        <v>5.6433307170131522E-2</v>
      </c>
    </row>
    <row r="703" spans="1:8" x14ac:dyDescent="0.45">
      <c r="A703" s="8">
        <v>1399</v>
      </c>
      <c r="B703" s="8" t="s">
        <v>23</v>
      </c>
      <c r="C703" s="71">
        <f t="shared" si="37"/>
        <v>44024</v>
      </c>
      <c r="D703" s="7">
        <v>44024</v>
      </c>
      <c r="E703" s="22">
        <v>4.6749999999999998</v>
      </c>
      <c r="F703" s="22">
        <v>1.1299999999999999</v>
      </c>
      <c r="G703" s="27">
        <f t="shared" si="38"/>
        <v>4.9586338565973692E-2</v>
      </c>
      <c r="H703" s="28">
        <f t="shared" si="39"/>
        <v>5.603256257955027E-2</v>
      </c>
    </row>
    <row r="704" spans="1:8" x14ac:dyDescent="0.45">
      <c r="A704" s="8">
        <v>1399</v>
      </c>
      <c r="B704" s="8" t="s">
        <v>23</v>
      </c>
      <c r="C704" s="71">
        <f t="shared" si="37"/>
        <v>44023</v>
      </c>
      <c r="D704" s="7">
        <v>44023</v>
      </c>
      <c r="E704" s="22">
        <v>4.6749999999999998</v>
      </c>
      <c r="F704" s="22">
        <v>1.1299999999999999</v>
      </c>
      <c r="G704" s="27">
        <f t="shared" si="38"/>
        <v>4.9586338565973692E-2</v>
      </c>
      <c r="H704" s="28">
        <f t="shared" si="39"/>
        <v>5.603256257955027E-2</v>
      </c>
    </row>
    <row r="705" spans="1:8" x14ac:dyDescent="0.45">
      <c r="A705" s="8">
        <v>1399</v>
      </c>
      <c r="B705" s="8" t="s">
        <v>23</v>
      </c>
      <c r="C705" s="71">
        <f t="shared" si="37"/>
        <v>44022</v>
      </c>
      <c r="D705" s="7">
        <v>44022</v>
      </c>
      <c r="E705" s="22">
        <v>4.8339999999999996</v>
      </c>
      <c r="F705" s="22">
        <v>1.1299999999999999</v>
      </c>
      <c r="G705" s="27">
        <f t="shared" si="38"/>
        <v>5.1272804412388628E-2</v>
      </c>
      <c r="H705" s="28">
        <f t="shared" si="39"/>
        <v>5.7938268985999145E-2</v>
      </c>
    </row>
    <row r="706" spans="1:8" x14ac:dyDescent="0.45">
      <c r="A706" s="8">
        <v>1399</v>
      </c>
      <c r="B706" s="8" t="s">
        <v>23</v>
      </c>
      <c r="C706" s="71">
        <f t="shared" si="37"/>
        <v>44021</v>
      </c>
      <c r="D706" s="7">
        <v>44021</v>
      </c>
      <c r="E706" s="22">
        <v>5.343</v>
      </c>
      <c r="F706" s="22">
        <v>1.1283000000000001</v>
      </c>
      <c r="G706" s="27">
        <f t="shared" si="38"/>
        <v>5.6671616461603735E-2</v>
      </c>
      <c r="H706" s="28">
        <f t="shared" si="39"/>
        <v>6.3942584853627499E-2</v>
      </c>
    </row>
    <row r="707" spans="1:8" x14ac:dyDescent="0.45">
      <c r="A707" s="8">
        <v>1399</v>
      </c>
      <c r="B707" s="8" t="s">
        <v>23</v>
      </c>
      <c r="C707" s="71">
        <f t="shared" si="37"/>
        <v>44020</v>
      </c>
      <c r="D707" s="7">
        <v>44020</v>
      </c>
      <c r="E707" s="22">
        <v>5.5330000000000004</v>
      </c>
      <c r="F707" s="22">
        <v>1.133</v>
      </c>
      <c r="G707" s="27">
        <f t="shared" si="38"/>
        <v>5.8686890114552401E-2</v>
      </c>
      <c r="H707" s="28">
        <f t="shared" si="39"/>
        <v>6.6492246499787869E-2</v>
      </c>
    </row>
    <row r="708" spans="1:8" x14ac:dyDescent="0.45">
      <c r="A708" s="8">
        <v>1399</v>
      </c>
      <c r="B708" s="8" t="s">
        <v>23</v>
      </c>
      <c r="C708" s="71">
        <f t="shared" si="37"/>
        <v>44019</v>
      </c>
      <c r="D708" s="7">
        <v>44019</v>
      </c>
      <c r="E708" s="22">
        <v>5.3639999999999999</v>
      </c>
      <c r="F708" s="22">
        <v>1.1272</v>
      </c>
      <c r="G708" s="27">
        <f t="shared" si="38"/>
        <v>5.6894357233771745E-2</v>
      </c>
      <c r="H708" s="28">
        <f t="shared" si="39"/>
        <v>6.4131319473907503E-2</v>
      </c>
    </row>
    <row r="709" spans="1:8" x14ac:dyDescent="0.45">
      <c r="A709" s="8">
        <v>1399</v>
      </c>
      <c r="B709" s="8" t="s">
        <v>23</v>
      </c>
      <c r="C709" s="71">
        <f t="shared" si="37"/>
        <v>44018</v>
      </c>
      <c r="D709" s="7">
        <v>44018</v>
      </c>
      <c r="E709" s="22">
        <v>5.0149999999999997</v>
      </c>
      <c r="F709" s="22">
        <v>1.1309</v>
      </c>
      <c r="G709" s="27">
        <f t="shared" si="38"/>
        <v>5.3192617734408143E-2</v>
      </c>
      <c r="H709" s="28">
        <f t="shared" si="39"/>
        <v>6.015553139584217E-2</v>
      </c>
    </row>
    <row r="710" spans="1:8" x14ac:dyDescent="0.45">
      <c r="A710" s="8">
        <v>1399</v>
      </c>
      <c r="B710" s="8" t="s">
        <v>23</v>
      </c>
      <c r="C710" s="71">
        <f t="shared" si="37"/>
        <v>44017</v>
      </c>
      <c r="D710" s="7">
        <v>44017</v>
      </c>
      <c r="E710" s="22">
        <v>4.7960000000000003</v>
      </c>
      <c r="F710" s="22">
        <v>1.1249</v>
      </c>
      <c r="G710" s="27">
        <f t="shared" si="38"/>
        <v>5.0869749681798901E-2</v>
      </c>
      <c r="H710" s="28">
        <f t="shared" si="39"/>
        <v>5.7223381417055581E-2</v>
      </c>
    </row>
    <row r="711" spans="1:8" x14ac:dyDescent="0.45">
      <c r="A711" s="8">
        <v>1399</v>
      </c>
      <c r="B711" s="8" t="s">
        <v>23</v>
      </c>
      <c r="C711" s="71">
        <f t="shared" si="37"/>
        <v>44016</v>
      </c>
      <c r="D711" s="7">
        <v>44016</v>
      </c>
      <c r="E711" s="22">
        <v>4.7960000000000003</v>
      </c>
      <c r="F711" s="22">
        <v>1.1249</v>
      </c>
      <c r="G711" s="27">
        <f t="shared" si="38"/>
        <v>5.0869749681798901E-2</v>
      </c>
      <c r="H711" s="28">
        <f t="shared" si="39"/>
        <v>5.7223381417055581E-2</v>
      </c>
    </row>
    <row r="712" spans="1:8" x14ac:dyDescent="0.45">
      <c r="A712" s="8">
        <v>1399</v>
      </c>
      <c r="B712" s="8" t="s">
        <v>23</v>
      </c>
      <c r="C712" s="71">
        <f t="shared" si="37"/>
        <v>44015</v>
      </c>
      <c r="D712" s="7">
        <v>44015</v>
      </c>
      <c r="E712" s="22">
        <v>5.1980000000000004</v>
      </c>
      <c r="F712" s="22">
        <v>1.1249</v>
      </c>
      <c r="G712" s="27">
        <f t="shared" si="38"/>
        <v>5.513364446330081E-2</v>
      </c>
      <c r="H712" s="28">
        <f t="shared" si="39"/>
        <v>6.201983665676708E-2</v>
      </c>
    </row>
    <row r="713" spans="1:8" x14ac:dyDescent="0.45">
      <c r="A713" s="8">
        <v>1399</v>
      </c>
      <c r="B713" s="8" t="s">
        <v>23</v>
      </c>
      <c r="C713" s="71">
        <f t="shared" si="37"/>
        <v>44014</v>
      </c>
      <c r="D713" s="7">
        <v>44014</v>
      </c>
      <c r="E713" s="22">
        <v>5.55</v>
      </c>
      <c r="F713" s="22">
        <v>1.1240000000000001</v>
      </c>
      <c r="G713" s="27">
        <f t="shared" si="38"/>
        <v>5.8867204072974119E-2</v>
      </c>
      <c r="H713" s="28">
        <f t="shared" si="39"/>
        <v>6.6166737378022922E-2</v>
      </c>
    </row>
    <row r="714" spans="1:8" x14ac:dyDescent="0.45">
      <c r="A714" s="8">
        <v>1399</v>
      </c>
      <c r="B714" s="8" t="s">
        <v>23</v>
      </c>
      <c r="C714" s="71">
        <f t="shared" si="37"/>
        <v>44013</v>
      </c>
      <c r="D714" s="7">
        <v>44013</v>
      </c>
      <c r="E714" s="22">
        <v>5.6470000000000002</v>
      </c>
      <c r="F714" s="22">
        <v>1.1252</v>
      </c>
      <c r="G714" s="27">
        <f t="shared" si="38"/>
        <v>5.9896054306321597E-2</v>
      </c>
      <c r="H714" s="28">
        <f t="shared" si="39"/>
        <v>6.7395040305473067E-2</v>
      </c>
    </row>
    <row r="715" spans="1:8" x14ac:dyDescent="0.45">
      <c r="A715" s="8">
        <v>1399</v>
      </c>
      <c r="B715" s="8" t="s">
        <v>23</v>
      </c>
      <c r="C715" s="71">
        <f t="shared" si="37"/>
        <v>44012</v>
      </c>
      <c r="D715" s="7">
        <v>44012</v>
      </c>
      <c r="E715" s="22">
        <v>5.7919999999999998</v>
      </c>
      <c r="F715" s="22">
        <v>1.1233</v>
      </c>
      <c r="G715" s="27">
        <f t="shared" si="38"/>
        <v>6.1434026304624523E-2</v>
      </c>
      <c r="H715" s="28">
        <f t="shared" si="39"/>
        <v>6.9008841747984731E-2</v>
      </c>
    </row>
    <row r="716" spans="1:8" x14ac:dyDescent="0.45">
      <c r="A716" s="8">
        <v>1399</v>
      </c>
      <c r="B716" s="8" t="s">
        <v>23</v>
      </c>
      <c r="C716" s="71">
        <f t="shared" si="37"/>
        <v>44011</v>
      </c>
      <c r="D716" s="7">
        <v>44011</v>
      </c>
      <c r="E716" s="22">
        <v>4.9530000000000003</v>
      </c>
      <c r="F716" s="22">
        <v>1.1242000000000001</v>
      </c>
      <c r="G716" s="27">
        <f t="shared" si="38"/>
        <v>5.2535002121340692E-2</v>
      </c>
      <c r="H716" s="28">
        <f t="shared" si="39"/>
        <v>5.9059849384811208E-2</v>
      </c>
    </row>
    <row r="717" spans="1:8" x14ac:dyDescent="0.45">
      <c r="A717" s="8">
        <v>1399</v>
      </c>
      <c r="B717" s="8" t="s">
        <v>23</v>
      </c>
      <c r="C717" s="71">
        <f t="shared" si="37"/>
        <v>44010</v>
      </c>
      <c r="D717" s="7">
        <v>44010</v>
      </c>
      <c r="E717" s="22">
        <v>4.8</v>
      </c>
      <c r="F717" s="22">
        <v>1.1218999999999999</v>
      </c>
      <c r="G717" s="27">
        <f t="shared" si="38"/>
        <v>5.0912176495545185E-2</v>
      </c>
      <c r="H717" s="28">
        <f t="shared" si="39"/>
        <v>5.7118370810352134E-2</v>
      </c>
    </row>
    <row r="718" spans="1:8" x14ac:dyDescent="0.45">
      <c r="A718" s="8">
        <v>1399</v>
      </c>
      <c r="B718" s="8" t="s">
        <v>23</v>
      </c>
      <c r="C718" s="71">
        <f t="shared" si="37"/>
        <v>44009</v>
      </c>
      <c r="D718" s="7">
        <v>44009</v>
      </c>
      <c r="E718" s="22">
        <v>4.8</v>
      </c>
      <c r="F718" s="22">
        <v>1.1218999999999999</v>
      </c>
      <c r="G718" s="27">
        <f t="shared" si="38"/>
        <v>5.0912176495545185E-2</v>
      </c>
      <c r="H718" s="28">
        <f t="shared" si="39"/>
        <v>5.7118370810352134E-2</v>
      </c>
    </row>
    <row r="719" spans="1:8" x14ac:dyDescent="0.45">
      <c r="A719" s="8">
        <v>1399</v>
      </c>
      <c r="B719" s="8" t="s">
        <v>23</v>
      </c>
      <c r="C719" s="71">
        <f t="shared" si="37"/>
        <v>44008</v>
      </c>
      <c r="D719" s="7">
        <v>44008</v>
      </c>
      <c r="E719" s="22">
        <v>5.04</v>
      </c>
      <c r="F719" s="22">
        <v>1.1218999999999999</v>
      </c>
      <c r="G719" s="27">
        <f t="shared" si="38"/>
        <v>5.3457785320322443E-2</v>
      </c>
      <c r="H719" s="28">
        <f t="shared" si="39"/>
        <v>5.9974289350869743E-2</v>
      </c>
    </row>
    <row r="720" spans="1:8" x14ac:dyDescent="0.45">
      <c r="A720" s="8">
        <v>1399</v>
      </c>
      <c r="B720" s="8" t="s">
        <v>23</v>
      </c>
      <c r="C720" s="71">
        <f t="shared" si="37"/>
        <v>44007</v>
      </c>
      <c r="D720" s="7">
        <v>44007</v>
      </c>
      <c r="E720" s="22">
        <v>5.6479999999999997</v>
      </c>
      <c r="F720" s="22">
        <v>1.1217999999999999</v>
      </c>
      <c r="G720" s="27">
        <f t="shared" si="38"/>
        <v>5.9906661009758166E-2</v>
      </c>
      <c r="H720" s="28">
        <f t="shared" si="39"/>
        <v>6.7203292320746705E-2</v>
      </c>
    </row>
    <row r="721" spans="1:16" x14ac:dyDescent="0.45">
      <c r="A721" s="8">
        <v>1399</v>
      </c>
      <c r="B721" s="8" t="s">
        <v>23</v>
      </c>
      <c r="C721" s="71">
        <f t="shared" si="37"/>
        <v>44006</v>
      </c>
      <c r="D721" s="7">
        <v>44006</v>
      </c>
      <c r="E721" s="22">
        <v>5.7709999999999999</v>
      </c>
      <c r="F721" s="22">
        <v>1.1252</v>
      </c>
      <c r="G721" s="27">
        <f t="shared" si="38"/>
        <v>6.1211285532456514E-2</v>
      </c>
      <c r="H721" s="28">
        <f t="shared" si="39"/>
        <v>6.8874938481120071E-2</v>
      </c>
    </row>
    <row r="722" spans="1:16" x14ac:dyDescent="0.45">
      <c r="A722" s="8">
        <v>1399</v>
      </c>
      <c r="B722" s="8" t="s">
        <v>23</v>
      </c>
      <c r="C722" s="71">
        <f t="shared" si="37"/>
        <v>44005</v>
      </c>
      <c r="D722" s="7">
        <v>44005</v>
      </c>
      <c r="E722" s="22">
        <v>5.3230000000000004</v>
      </c>
      <c r="F722" s="22">
        <v>1.1308</v>
      </c>
      <c r="G722" s="27">
        <f t="shared" si="38"/>
        <v>5.6459482392872296E-2</v>
      </c>
      <c r="H722" s="28">
        <f t="shared" si="39"/>
        <v>6.3844382689859994E-2</v>
      </c>
    </row>
    <row r="723" spans="1:16" x14ac:dyDescent="0.45">
      <c r="A723" s="8">
        <v>1399</v>
      </c>
      <c r="B723" s="8" t="s">
        <v>23</v>
      </c>
      <c r="C723" s="71">
        <f t="shared" si="37"/>
        <v>44004</v>
      </c>
      <c r="D723" s="7">
        <v>44004</v>
      </c>
      <c r="E723" s="22">
        <v>5.4550000000000001</v>
      </c>
      <c r="F723" s="22">
        <v>1.1259999999999999</v>
      </c>
      <c r="G723" s="27">
        <f t="shared" si="38"/>
        <v>5.7859567246499786E-2</v>
      </c>
      <c r="H723" s="28">
        <f t="shared" si="39"/>
        <v>6.5149872719558757E-2</v>
      </c>
    </row>
    <row r="724" spans="1:16" x14ac:dyDescent="0.45">
      <c r="A724" s="8">
        <v>1399</v>
      </c>
      <c r="B724" s="8" t="s">
        <v>23</v>
      </c>
      <c r="C724" s="71">
        <f t="shared" si="37"/>
        <v>44003</v>
      </c>
      <c r="D724" s="7">
        <v>44003</v>
      </c>
      <c r="E724" s="22">
        <v>5.3179999999999996</v>
      </c>
      <c r="F724" s="22">
        <v>1.1176999999999999</v>
      </c>
      <c r="G724" s="27">
        <f t="shared" si="38"/>
        <v>5.6406448875689429E-2</v>
      </c>
      <c r="H724" s="28">
        <f t="shared" si="39"/>
        <v>6.3045487908358067E-2</v>
      </c>
    </row>
    <row r="725" spans="1:16" x14ac:dyDescent="0.45">
      <c r="A725" s="8">
        <v>1399</v>
      </c>
      <c r="B725" s="8" t="s">
        <v>12</v>
      </c>
      <c r="C725" s="71">
        <f t="shared" si="37"/>
        <v>44002</v>
      </c>
      <c r="D725" s="7">
        <v>44002</v>
      </c>
      <c r="E725" s="22">
        <v>5.1760000000000002</v>
      </c>
      <c r="F725" s="22">
        <v>1.1176999999999999</v>
      </c>
      <c r="G725" s="27">
        <f t="shared" si="38"/>
        <v>5.4900296987696225E-2</v>
      </c>
      <c r="H725" s="28">
        <f t="shared" si="39"/>
        <v>6.1362061943148069E-2</v>
      </c>
    </row>
    <row r="726" spans="1:16" x14ac:dyDescent="0.45">
      <c r="A726" s="8">
        <v>1399</v>
      </c>
      <c r="B726" s="8" t="s">
        <v>12</v>
      </c>
      <c r="C726" s="71">
        <f t="shared" si="37"/>
        <v>44001</v>
      </c>
      <c r="D726" s="7">
        <v>44001</v>
      </c>
      <c r="E726" s="22">
        <v>5.1760000000000002</v>
      </c>
      <c r="F726" s="22">
        <v>1.1176999999999999</v>
      </c>
      <c r="G726" s="27">
        <f t="shared" si="38"/>
        <v>5.4900296987696225E-2</v>
      </c>
      <c r="H726" s="28">
        <f>G726*F726</f>
        <v>6.1362061943148069E-2</v>
      </c>
    </row>
    <row r="727" spans="1:16" x14ac:dyDescent="0.45">
      <c r="A727" s="8">
        <v>1399</v>
      </c>
      <c r="B727" s="8" t="s">
        <v>12</v>
      </c>
      <c r="C727" s="71">
        <f t="shared" si="37"/>
        <v>44000</v>
      </c>
      <c r="D727" s="7">
        <v>44000</v>
      </c>
      <c r="E727" s="22">
        <v>5.0469999999999997</v>
      </c>
      <c r="F727" s="22">
        <v>1.1204000000000001</v>
      </c>
      <c r="G727" s="27">
        <f t="shared" si="38"/>
        <v>5.3532032244378441E-2</v>
      </c>
      <c r="H727" s="28">
        <f t="shared" ref="H727:H749" si="40">G727*F727</f>
        <v>5.9977288926601612E-2</v>
      </c>
    </row>
    <row r="728" spans="1:16" x14ac:dyDescent="0.45">
      <c r="A728" s="8">
        <v>1399</v>
      </c>
      <c r="B728" s="8" t="s">
        <v>12</v>
      </c>
      <c r="C728" s="71">
        <f t="shared" si="37"/>
        <v>43999</v>
      </c>
      <c r="D728" s="7">
        <v>43999</v>
      </c>
      <c r="E728" s="22">
        <v>5.1630000000000003</v>
      </c>
      <c r="F728" s="22">
        <v>1.1244000000000001</v>
      </c>
      <c r="G728" s="27">
        <f t="shared" si="38"/>
        <v>5.476240984302079E-2</v>
      </c>
      <c r="H728" s="28">
        <f t="shared" si="40"/>
        <v>6.1574853627492578E-2</v>
      </c>
    </row>
    <row r="729" spans="1:16" x14ac:dyDescent="0.45">
      <c r="A729" s="8">
        <v>1399</v>
      </c>
      <c r="B729" s="8" t="s">
        <v>12</v>
      </c>
      <c r="C729" s="71">
        <f t="shared" ref="C729:C792" si="41">D729</f>
        <v>43998</v>
      </c>
      <c r="D729" s="7">
        <v>43998</v>
      </c>
      <c r="E729" s="22">
        <v>5.3890000000000002</v>
      </c>
      <c r="F729" s="22">
        <v>1.1264000000000001</v>
      </c>
      <c r="G729" s="27">
        <f t="shared" si="38"/>
        <v>5.7159524819686044E-2</v>
      </c>
      <c r="H729" s="28">
        <f t="shared" si="40"/>
        <v>6.438448875689437E-2</v>
      </c>
    </row>
    <row r="730" spans="1:16" x14ac:dyDescent="0.45">
      <c r="A730" s="8">
        <v>1399</v>
      </c>
      <c r="B730" s="8" t="s">
        <v>12</v>
      </c>
      <c r="C730" s="71">
        <f t="shared" si="41"/>
        <v>43997</v>
      </c>
      <c r="D730" s="7">
        <v>43997</v>
      </c>
      <c r="E730" s="22">
        <v>4.9649999999999999</v>
      </c>
      <c r="F730" s="22">
        <v>1.1324000000000001</v>
      </c>
      <c r="G730" s="27">
        <f t="shared" si="38"/>
        <v>5.266228256257955E-2</v>
      </c>
      <c r="H730" s="28">
        <f t="shared" si="40"/>
        <v>5.9634768773865088E-2</v>
      </c>
    </row>
    <row r="731" spans="1:16" x14ac:dyDescent="0.45">
      <c r="A731" s="8">
        <v>1399</v>
      </c>
      <c r="B731" s="8" t="s">
        <v>12</v>
      </c>
      <c r="C731" s="71">
        <f t="shared" si="41"/>
        <v>43996</v>
      </c>
      <c r="D731" s="7">
        <v>43996</v>
      </c>
      <c r="E731" s="22">
        <v>4.8120000000000003</v>
      </c>
      <c r="F731" s="22">
        <v>1.1324000000000001</v>
      </c>
      <c r="G731" s="27">
        <f t="shared" si="38"/>
        <v>5.103945693678405E-2</v>
      </c>
      <c r="H731" s="28">
        <f t="shared" si="40"/>
        <v>5.7797081035214262E-2</v>
      </c>
    </row>
    <row r="732" spans="1:16" x14ac:dyDescent="0.45">
      <c r="A732" s="8">
        <v>1399</v>
      </c>
      <c r="B732" s="8" t="s">
        <v>12</v>
      </c>
      <c r="C732" s="71">
        <f t="shared" si="41"/>
        <v>43995</v>
      </c>
      <c r="D732" s="7">
        <v>43995</v>
      </c>
      <c r="E732" s="22">
        <v>4.8120000000000003</v>
      </c>
      <c r="F732" s="22">
        <v>1.1324000000000001</v>
      </c>
      <c r="G732" s="27">
        <f t="shared" si="38"/>
        <v>5.103945693678405E-2</v>
      </c>
      <c r="H732" s="28">
        <f t="shared" si="40"/>
        <v>5.7797081035214262E-2</v>
      </c>
    </row>
    <row r="733" spans="1:16" x14ac:dyDescent="0.45">
      <c r="A733" s="8">
        <v>1399</v>
      </c>
      <c r="B733" s="8" t="s">
        <v>12</v>
      </c>
      <c r="C733" s="71">
        <f t="shared" si="41"/>
        <v>43994</v>
      </c>
      <c r="D733" s="7">
        <v>43994</v>
      </c>
      <c r="E733" s="22">
        <v>4.8209999999999997</v>
      </c>
      <c r="F733" s="22">
        <v>1.1255999999999999</v>
      </c>
      <c r="G733" s="27">
        <f t="shared" si="38"/>
        <v>5.1134917267713194E-2</v>
      </c>
      <c r="H733" s="28">
        <f t="shared" si="40"/>
        <v>5.7557462876537971E-2</v>
      </c>
      <c r="N733" s="13" t="s">
        <v>7</v>
      </c>
      <c r="O733" t="s">
        <v>11</v>
      </c>
      <c r="P733"/>
    </row>
    <row r="734" spans="1:16" x14ac:dyDescent="0.45">
      <c r="A734" s="8">
        <v>1399</v>
      </c>
      <c r="B734" s="8" t="s">
        <v>12</v>
      </c>
      <c r="C734" s="71">
        <f t="shared" si="41"/>
        <v>43993</v>
      </c>
      <c r="D734" s="7">
        <v>43993</v>
      </c>
      <c r="E734" s="22">
        <v>4.6310000000000002</v>
      </c>
      <c r="F734" s="22">
        <v>1.1298999999999999</v>
      </c>
      <c r="G734" s="27">
        <f t="shared" si="38"/>
        <v>4.9119643614764535E-2</v>
      </c>
      <c r="H734" s="28">
        <f t="shared" si="40"/>
        <v>5.5500285320322446E-2</v>
      </c>
      <c r="N734" s="14">
        <v>1396</v>
      </c>
      <c r="O734" s="69">
        <v>0.24161880341232803</v>
      </c>
      <c r="P734"/>
    </row>
    <row r="735" spans="1:16" x14ac:dyDescent="0.45">
      <c r="A735" s="8">
        <v>1399</v>
      </c>
      <c r="B735" s="8" t="s">
        <v>12</v>
      </c>
      <c r="C735" s="71">
        <f t="shared" si="41"/>
        <v>43992</v>
      </c>
      <c r="D735" s="7">
        <v>43992</v>
      </c>
      <c r="E735" s="22">
        <v>4.766</v>
      </c>
      <c r="F735" s="22">
        <v>1.1371</v>
      </c>
      <c r="G735" s="27">
        <f t="shared" si="38"/>
        <v>5.0551548578701741E-2</v>
      </c>
      <c r="H735" s="28">
        <f t="shared" si="40"/>
        <v>5.7482165888841752E-2</v>
      </c>
      <c r="N735" s="15" t="s">
        <v>17</v>
      </c>
      <c r="O735" s="69">
        <v>0.24493763106854963</v>
      </c>
      <c r="P735"/>
    </row>
    <row r="736" spans="1:16" x14ac:dyDescent="0.45">
      <c r="A736" s="8">
        <v>1399</v>
      </c>
      <c r="B736" s="8" t="s">
        <v>12</v>
      </c>
      <c r="C736" s="71">
        <f t="shared" si="41"/>
        <v>43991</v>
      </c>
      <c r="D736" s="7">
        <v>43991</v>
      </c>
      <c r="E736" s="22">
        <v>4.9000000000000004</v>
      </c>
      <c r="F736" s="22">
        <v>1.1342000000000001</v>
      </c>
      <c r="G736" s="27">
        <f t="shared" si="38"/>
        <v>5.1972846839202377E-2</v>
      </c>
      <c r="H736" s="28">
        <f t="shared" si="40"/>
        <v>5.8947602885023341E-2</v>
      </c>
      <c r="N736" s="15" t="s">
        <v>16</v>
      </c>
      <c r="O736" s="69">
        <v>0.23658150089904434</v>
      </c>
      <c r="P736"/>
    </row>
    <row r="737" spans="1:16" x14ac:dyDescent="0.45">
      <c r="A737" s="8">
        <v>1399</v>
      </c>
      <c r="B737" s="8" t="s">
        <v>12</v>
      </c>
      <c r="C737" s="71">
        <f t="shared" si="41"/>
        <v>43990</v>
      </c>
      <c r="D737" s="7">
        <v>43990</v>
      </c>
      <c r="E737" s="22">
        <v>5.0380000000000003</v>
      </c>
      <c r="F737" s="22">
        <v>1.1294</v>
      </c>
      <c r="G737" s="27">
        <f t="shared" si="38"/>
        <v>5.3436571913449304E-2</v>
      </c>
      <c r="H737" s="28">
        <f t="shared" si="40"/>
        <v>6.0351264319049643E-2</v>
      </c>
      <c r="N737" s="15" t="s">
        <v>15</v>
      </c>
      <c r="O737" s="69">
        <v>0.24444355415479721</v>
      </c>
      <c r="P737"/>
    </row>
    <row r="738" spans="1:16" x14ac:dyDescent="0.45">
      <c r="A738" s="8">
        <v>1399</v>
      </c>
      <c r="B738" s="8" t="s">
        <v>12</v>
      </c>
      <c r="C738" s="71">
        <f t="shared" si="41"/>
        <v>43989</v>
      </c>
      <c r="D738" s="7">
        <v>43989</v>
      </c>
      <c r="E738" s="22">
        <v>4.91</v>
      </c>
      <c r="F738" s="22">
        <v>1.1294</v>
      </c>
      <c r="G738" s="27">
        <f t="shared" si="38"/>
        <v>5.2078913873568097E-2</v>
      </c>
      <c r="H738" s="28">
        <f t="shared" si="40"/>
        <v>5.8817925328807807E-2</v>
      </c>
      <c r="N738" s="14">
        <v>1397</v>
      </c>
      <c r="O738" s="69">
        <v>0.27494905361795086</v>
      </c>
      <c r="P738"/>
    </row>
    <row r="739" spans="1:16" x14ac:dyDescent="0.45">
      <c r="A739" s="8">
        <v>1399</v>
      </c>
      <c r="B739" s="8" t="s">
        <v>12</v>
      </c>
      <c r="C739" s="71">
        <f t="shared" si="41"/>
        <v>43988</v>
      </c>
      <c r="D739" s="7">
        <v>43988</v>
      </c>
      <c r="E739" s="22">
        <v>4.91</v>
      </c>
      <c r="F739" s="22">
        <v>1.1294</v>
      </c>
      <c r="G739" s="27">
        <f t="shared" si="38"/>
        <v>5.2078913873568097E-2</v>
      </c>
      <c r="H739" s="28">
        <f t="shared" si="40"/>
        <v>5.8817925328807807E-2</v>
      </c>
      <c r="N739" s="15" t="s">
        <v>14</v>
      </c>
      <c r="O739" s="69">
        <v>0.24582251947776443</v>
      </c>
      <c r="P739"/>
    </row>
    <row r="740" spans="1:16" x14ac:dyDescent="0.45">
      <c r="A740" s="8">
        <v>1399</v>
      </c>
      <c r="B740" s="8" t="s">
        <v>12</v>
      </c>
      <c r="C740" s="71">
        <f t="shared" si="41"/>
        <v>43987</v>
      </c>
      <c r="D740" s="7">
        <v>43987</v>
      </c>
      <c r="E740" s="22">
        <v>4.6159999999999997</v>
      </c>
      <c r="F740" s="22">
        <v>1.1286</v>
      </c>
      <c r="G740" s="27">
        <f t="shared" si="38"/>
        <v>4.8960543063215949E-2</v>
      </c>
      <c r="H740" s="28">
        <f t="shared" si="40"/>
        <v>5.525686890114552E-2</v>
      </c>
      <c r="N740" s="15" t="s">
        <v>13</v>
      </c>
      <c r="O740" s="69">
        <v>0.26370501697072551</v>
      </c>
      <c r="P740"/>
    </row>
    <row r="741" spans="1:16" x14ac:dyDescent="0.45">
      <c r="A741" s="8">
        <v>1399</v>
      </c>
      <c r="B741" s="8" t="s">
        <v>12</v>
      </c>
      <c r="C741" s="71">
        <f t="shared" si="41"/>
        <v>43986</v>
      </c>
      <c r="D741" s="7">
        <v>43986</v>
      </c>
      <c r="E741" s="22">
        <v>4.8760000000000003</v>
      </c>
      <c r="F741" s="22">
        <v>1.1337999999999999</v>
      </c>
      <c r="G741" s="27">
        <f t="shared" si="38"/>
        <v>5.1718285956724654E-2</v>
      </c>
      <c r="H741" s="28">
        <f t="shared" si="40"/>
        <v>5.8638192617734411E-2</v>
      </c>
      <c r="N741" s="15" t="s">
        <v>12</v>
      </c>
      <c r="O741" s="69">
        <v>0.27233505363961447</v>
      </c>
      <c r="P741"/>
    </row>
    <row r="742" spans="1:16" x14ac:dyDescent="0.45">
      <c r="A742" s="8">
        <v>1399</v>
      </c>
      <c r="B742" s="8" t="s">
        <v>12</v>
      </c>
      <c r="C742" s="71">
        <f t="shared" si="41"/>
        <v>43985</v>
      </c>
      <c r="D742" s="7">
        <v>43985</v>
      </c>
      <c r="E742" s="22">
        <v>4.5039999999999996</v>
      </c>
      <c r="F742" s="22">
        <v>1.1234</v>
      </c>
      <c r="G742" s="27">
        <f t="shared" si="38"/>
        <v>4.7772592278319891E-2</v>
      </c>
      <c r="H742" s="28">
        <f t="shared" si="40"/>
        <v>5.3667730165464562E-2</v>
      </c>
      <c r="N742" s="15" t="s">
        <v>23</v>
      </c>
      <c r="O742" s="69">
        <v>0.27406563765572572</v>
      </c>
      <c r="P742"/>
    </row>
    <row r="743" spans="1:16" x14ac:dyDescent="0.45">
      <c r="A743" s="8">
        <v>1399</v>
      </c>
      <c r="B743" s="8" t="s">
        <v>12</v>
      </c>
      <c r="C743" s="71">
        <f t="shared" si="41"/>
        <v>43984</v>
      </c>
      <c r="D743" s="7">
        <v>43984</v>
      </c>
      <c r="E743" s="22">
        <v>3.5779999999999998</v>
      </c>
      <c r="F743" s="22">
        <v>1.1171</v>
      </c>
      <c r="G743" s="27">
        <f t="shared" si="38"/>
        <v>3.7950784896054301E-2</v>
      </c>
      <c r="H743" s="28">
        <f t="shared" si="40"/>
        <v>4.2394821807382257E-2</v>
      </c>
      <c r="N743" s="15" t="s">
        <v>22</v>
      </c>
      <c r="O743" s="69">
        <v>0.2802260297725554</v>
      </c>
      <c r="P743"/>
    </row>
    <row r="744" spans="1:16" x14ac:dyDescent="0.45">
      <c r="A744" s="8">
        <v>1399</v>
      </c>
      <c r="B744" s="8" t="s">
        <v>12</v>
      </c>
      <c r="C744" s="71">
        <f t="shared" si="41"/>
        <v>43983</v>
      </c>
      <c r="D744" s="7">
        <v>43983</v>
      </c>
      <c r="E744" s="22">
        <v>3.5190000000000001</v>
      </c>
      <c r="F744" s="22">
        <v>1.1134999999999999</v>
      </c>
      <c r="G744" s="27">
        <f t="shared" si="38"/>
        <v>3.7324989393296565E-2</v>
      </c>
      <c r="H744" s="28">
        <f t="shared" si="40"/>
        <v>4.1561375689435721E-2</v>
      </c>
      <c r="N744" s="15" t="s">
        <v>21</v>
      </c>
      <c r="O744" s="69">
        <v>0.33360406718864499</v>
      </c>
      <c r="P744"/>
    </row>
    <row r="745" spans="1:16" x14ac:dyDescent="0.45">
      <c r="A745" s="8">
        <v>1399</v>
      </c>
      <c r="B745" s="8" t="s">
        <v>12</v>
      </c>
      <c r="C745" s="71">
        <f t="shared" si="41"/>
        <v>43982</v>
      </c>
      <c r="D745" s="7">
        <v>43982</v>
      </c>
      <c r="E745" s="22">
        <v>3.4039999999999999</v>
      </c>
      <c r="F745" s="22">
        <v>1.1134999999999999</v>
      </c>
      <c r="G745" s="27">
        <f t="shared" si="38"/>
        <v>3.6105218498090792E-2</v>
      </c>
      <c r="H745" s="28">
        <f t="shared" si="40"/>
        <v>4.0203160797624093E-2</v>
      </c>
      <c r="N745" s="15" t="s">
        <v>20</v>
      </c>
      <c r="O745" s="69">
        <v>0.33289327838050792</v>
      </c>
      <c r="P745"/>
    </row>
    <row r="746" spans="1:16" x14ac:dyDescent="0.45">
      <c r="A746" s="8">
        <v>1399</v>
      </c>
      <c r="B746" s="8" t="s">
        <v>12</v>
      </c>
      <c r="C746" s="71">
        <f t="shared" si="41"/>
        <v>43981</v>
      </c>
      <c r="D746" s="7">
        <v>43981</v>
      </c>
      <c r="E746" s="22">
        <v>3.4039999999999999</v>
      </c>
      <c r="F746" s="22">
        <v>1.1134999999999999</v>
      </c>
      <c r="G746" s="27">
        <f t="shared" ref="G746:G809" si="42">E746/94.28</f>
        <v>3.6105218498090792E-2</v>
      </c>
      <c r="H746" s="28">
        <f t="shared" si="40"/>
        <v>4.0203160797624093E-2</v>
      </c>
      <c r="N746" s="15" t="s">
        <v>19</v>
      </c>
      <c r="O746" s="69">
        <v>0.2996978651598719</v>
      </c>
      <c r="P746"/>
    </row>
    <row r="747" spans="1:16" x14ac:dyDescent="0.45">
      <c r="A747" s="8">
        <v>1399</v>
      </c>
      <c r="B747" s="8" t="s">
        <v>12</v>
      </c>
      <c r="C747" s="71">
        <f t="shared" si="41"/>
        <v>43980</v>
      </c>
      <c r="D747" s="7">
        <v>43980</v>
      </c>
      <c r="E747" s="22">
        <v>3.4039999999999999</v>
      </c>
      <c r="F747" s="22">
        <v>1.1099000000000001</v>
      </c>
      <c r="G747" s="27">
        <f t="shared" si="42"/>
        <v>3.6105218498090792E-2</v>
      </c>
      <c r="H747" s="28">
        <f t="shared" si="40"/>
        <v>4.0073182011030974E-2</v>
      </c>
      <c r="N747" s="15" t="s">
        <v>18</v>
      </c>
      <c r="O747" s="69">
        <v>0.29204333229127127</v>
      </c>
      <c r="P747"/>
    </row>
    <row r="748" spans="1:16" x14ac:dyDescent="0.45">
      <c r="A748" s="8">
        <v>1399</v>
      </c>
      <c r="B748" s="8" t="s">
        <v>12</v>
      </c>
      <c r="C748" s="71">
        <f t="shared" si="41"/>
        <v>43979</v>
      </c>
      <c r="D748" s="7">
        <v>43979</v>
      </c>
      <c r="E748" s="22">
        <v>3.5609999999999999</v>
      </c>
      <c r="F748" s="22">
        <v>1.1077999999999999</v>
      </c>
      <c r="G748" s="27">
        <f t="shared" si="42"/>
        <v>3.7770470937632583E-2</v>
      </c>
      <c r="H748" s="28">
        <f t="shared" si="40"/>
        <v>4.1842127704709374E-2</v>
      </c>
      <c r="N748" s="15" t="s">
        <v>17</v>
      </c>
      <c r="O748" s="69">
        <v>0.26880643092588363</v>
      </c>
      <c r="P748"/>
    </row>
    <row r="749" spans="1:16" x14ac:dyDescent="0.45">
      <c r="A749" s="8">
        <v>1399</v>
      </c>
      <c r="B749" s="8" t="s">
        <v>12</v>
      </c>
      <c r="C749" s="71">
        <f t="shared" si="41"/>
        <v>43978</v>
      </c>
      <c r="D749" s="7">
        <v>43978</v>
      </c>
      <c r="E749" s="22">
        <v>4.0579999999999998</v>
      </c>
      <c r="F749" s="22">
        <v>1.1005</v>
      </c>
      <c r="G749" s="27">
        <f t="shared" si="42"/>
        <v>4.3042002545608825E-2</v>
      </c>
      <c r="H749" s="28">
        <f t="shared" si="40"/>
        <v>4.736772380144251E-2</v>
      </c>
      <c r="N749" s="15" t="s">
        <v>16</v>
      </c>
      <c r="O749" s="69">
        <v>0.23450625168743003</v>
      </c>
      <c r="P749"/>
    </row>
    <row r="750" spans="1:16" x14ac:dyDescent="0.45">
      <c r="A750" s="8">
        <v>1399</v>
      </c>
      <c r="B750" s="8" t="s">
        <v>12</v>
      </c>
      <c r="C750" s="71">
        <f t="shared" si="41"/>
        <v>43977</v>
      </c>
      <c r="D750" s="7">
        <v>43977</v>
      </c>
      <c r="E750" s="22">
        <v>3.9119999999999999</v>
      </c>
      <c r="F750" s="22">
        <v>1.0922000000000001</v>
      </c>
      <c r="G750" s="27">
        <f t="shared" si="42"/>
        <v>4.1493423843869323E-2</v>
      </c>
      <c r="H750" s="28">
        <f>G750*F750</f>
        <v>4.5319117522274077E-2</v>
      </c>
      <c r="N750" s="15" t="s">
        <v>15</v>
      </c>
      <c r="O750" s="69">
        <v>0.19985185314261469</v>
      </c>
      <c r="P750"/>
    </row>
    <row r="751" spans="1:16" x14ac:dyDescent="0.45">
      <c r="A751" s="8">
        <v>1399</v>
      </c>
      <c r="B751" s="8" t="s">
        <v>12</v>
      </c>
      <c r="C751" s="71">
        <f t="shared" si="41"/>
        <v>43973</v>
      </c>
      <c r="D751" s="7">
        <v>43973</v>
      </c>
      <c r="E751" s="22">
        <v>3.0190000000000001</v>
      </c>
      <c r="F751" s="22">
        <v>1.0902000000000001</v>
      </c>
      <c r="G751" s="27">
        <f t="shared" si="42"/>
        <v>3.2021637675010609E-2</v>
      </c>
      <c r="H751" s="28">
        <f t="shared" ref="H751:H814" si="43">G751*F751</f>
        <v>3.4909989393296564E-2</v>
      </c>
      <c r="N751" s="14">
        <v>1398</v>
      </c>
      <c r="O751" s="69">
        <v>0.13663526955600816</v>
      </c>
    </row>
    <row r="752" spans="1:16" x14ac:dyDescent="0.45">
      <c r="A752" s="8">
        <v>1399</v>
      </c>
      <c r="B752" s="8" t="s">
        <v>12</v>
      </c>
      <c r="C752" s="71">
        <f t="shared" si="41"/>
        <v>43972</v>
      </c>
      <c r="D752" s="7">
        <v>43972</v>
      </c>
      <c r="E752" s="22">
        <v>3.9540000000000002</v>
      </c>
      <c r="F752" s="22">
        <v>1.095</v>
      </c>
      <c r="G752" s="27">
        <f t="shared" si="42"/>
        <v>4.1938905388205348E-2</v>
      </c>
      <c r="H752" s="28">
        <f t="shared" si="43"/>
        <v>4.5923101400084855E-2</v>
      </c>
      <c r="N752" s="15" t="s">
        <v>14</v>
      </c>
      <c r="O752" s="69">
        <v>0.17857927803705276</v>
      </c>
    </row>
    <row r="753" spans="1:15" x14ac:dyDescent="0.45">
      <c r="A753" s="8">
        <v>1399</v>
      </c>
      <c r="B753" s="8" t="s">
        <v>13</v>
      </c>
      <c r="C753" s="71">
        <f t="shared" si="41"/>
        <v>43971</v>
      </c>
      <c r="D753" s="7">
        <v>43971</v>
      </c>
      <c r="E753" s="22">
        <v>4.2590000000000003</v>
      </c>
      <c r="F753" s="22">
        <v>1.0979000000000001</v>
      </c>
      <c r="G753" s="27">
        <f t="shared" si="42"/>
        <v>4.5173949936359779E-2</v>
      </c>
      <c r="H753" s="28">
        <f t="shared" si="43"/>
        <v>4.9596479635129406E-2</v>
      </c>
      <c r="N753" s="15" t="s">
        <v>13</v>
      </c>
      <c r="O753" s="69">
        <v>0.1664863491726771</v>
      </c>
    </row>
    <row r="754" spans="1:15" x14ac:dyDescent="0.45">
      <c r="A754" s="8">
        <v>1399</v>
      </c>
      <c r="B754" s="8" t="s">
        <v>13</v>
      </c>
      <c r="C754" s="71">
        <f t="shared" si="41"/>
        <v>43970</v>
      </c>
      <c r="D754" s="7">
        <v>43970</v>
      </c>
      <c r="E754" s="22">
        <v>4.5640000000000001</v>
      </c>
      <c r="F754" s="22">
        <v>1.0923</v>
      </c>
      <c r="G754" s="27">
        <f t="shared" si="42"/>
        <v>4.840899448451421E-2</v>
      </c>
      <c r="H754" s="28">
        <f t="shared" si="43"/>
        <v>5.2877144675434876E-2</v>
      </c>
      <c r="N754" s="15" t="s">
        <v>12</v>
      </c>
      <c r="O754" s="69">
        <v>0.13728985399642138</v>
      </c>
    </row>
    <row r="755" spans="1:15" x14ac:dyDescent="0.45">
      <c r="A755" s="8">
        <v>1399</v>
      </c>
      <c r="B755" s="8" t="s">
        <v>13</v>
      </c>
      <c r="C755" s="71">
        <f t="shared" si="41"/>
        <v>43969</v>
      </c>
      <c r="D755" s="7">
        <v>43969</v>
      </c>
      <c r="E755" s="22">
        <v>4.72</v>
      </c>
      <c r="F755" s="22">
        <v>1.0912999999999999</v>
      </c>
      <c r="G755" s="27">
        <f t="shared" si="42"/>
        <v>5.0063640220619425E-2</v>
      </c>
      <c r="H755" s="28">
        <f t="shared" si="43"/>
        <v>5.4634450572761978E-2</v>
      </c>
      <c r="N755" s="15" t="s">
        <v>23</v>
      </c>
      <c r="O755" s="69">
        <v>0.13071238009603886</v>
      </c>
    </row>
    <row r="756" spans="1:15" x14ac:dyDescent="0.45">
      <c r="A756" s="8">
        <v>1399</v>
      </c>
      <c r="B756" s="8" t="s">
        <v>13</v>
      </c>
      <c r="C756" s="71">
        <f t="shared" si="41"/>
        <v>43966</v>
      </c>
      <c r="D756" s="7">
        <v>43966</v>
      </c>
      <c r="E756" s="22">
        <v>4.9980000000000002</v>
      </c>
      <c r="F756" s="22">
        <v>1.0815999999999999</v>
      </c>
      <c r="G756" s="27">
        <f t="shared" si="42"/>
        <v>5.3012303775986425E-2</v>
      </c>
      <c r="H756" s="28">
        <f t="shared" si="43"/>
        <v>5.7338107764106909E-2</v>
      </c>
      <c r="N756" s="15" t="s">
        <v>22</v>
      </c>
      <c r="O756" s="69">
        <v>0.1202731200678829</v>
      </c>
    </row>
    <row r="757" spans="1:15" x14ac:dyDescent="0.45">
      <c r="A757" s="8">
        <v>1399</v>
      </c>
      <c r="B757" s="8" t="s">
        <v>13</v>
      </c>
      <c r="C757" s="71">
        <f t="shared" si="41"/>
        <v>43965</v>
      </c>
      <c r="D757" s="7">
        <v>43965</v>
      </c>
      <c r="E757" s="22">
        <v>5.0510000000000002</v>
      </c>
      <c r="F757" s="22">
        <v>1.0805</v>
      </c>
      <c r="G757" s="27">
        <f t="shared" si="42"/>
        <v>5.3574459058124739E-2</v>
      </c>
      <c r="H757" s="28">
        <f t="shared" si="43"/>
        <v>5.7887203012303781E-2</v>
      </c>
      <c r="N757" s="15" t="s">
        <v>21</v>
      </c>
      <c r="O757" s="69">
        <v>0.11175245836868901</v>
      </c>
    </row>
    <row r="758" spans="1:15" x14ac:dyDescent="0.45">
      <c r="A758" s="8">
        <v>1399</v>
      </c>
      <c r="B758" s="8" t="s">
        <v>13</v>
      </c>
      <c r="C758" s="71">
        <f t="shared" si="41"/>
        <v>43964</v>
      </c>
      <c r="D758" s="7">
        <v>43964</v>
      </c>
      <c r="E758" s="22">
        <v>5.3339999999999996</v>
      </c>
      <c r="F758" s="22">
        <v>1.0818000000000001</v>
      </c>
      <c r="G758" s="27">
        <f t="shared" si="42"/>
        <v>5.6576156130674585E-2</v>
      </c>
      <c r="H758" s="28">
        <f t="shared" si="43"/>
        <v>6.120408570216377E-2</v>
      </c>
      <c r="N758" s="15" t="s">
        <v>20</v>
      </c>
      <c r="O758" s="69">
        <v>0.1175447251899564</v>
      </c>
    </row>
    <row r="759" spans="1:15" x14ac:dyDescent="0.45">
      <c r="A759" s="8">
        <v>1399</v>
      </c>
      <c r="B759" s="8" t="s">
        <v>13</v>
      </c>
      <c r="C759" s="71">
        <f t="shared" si="41"/>
        <v>43963</v>
      </c>
      <c r="D759" s="7">
        <v>43963</v>
      </c>
      <c r="E759" s="22">
        <v>5.7560000000000002</v>
      </c>
      <c r="F759" s="22">
        <v>1.0848</v>
      </c>
      <c r="G759" s="27">
        <f t="shared" si="42"/>
        <v>6.1052184980907934E-2</v>
      </c>
      <c r="H759" s="28">
        <f t="shared" si="43"/>
        <v>6.622941026728893E-2</v>
      </c>
      <c r="N759" s="15" t="s">
        <v>19</v>
      </c>
      <c r="O759" s="69">
        <v>0.15040460282716864</v>
      </c>
    </row>
    <row r="760" spans="1:15" x14ac:dyDescent="0.45">
      <c r="A760" s="8">
        <v>1399</v>
      </c>
      <c r="B760" s="8" t="s">
        <v>13</v>
      </c>
      <c r="C760" s="71">
        <f t="shared" si="41"/>
        <v>43962</v>
      </c>
      <c r="D760" s="7">
        <v>43962</v>
      </c>
      <c r="E760" s="22">
        <v>5.2889999999999997</v>
      </c>
      <c r="F760" s="22">
        <v>1.0808</v>
      </c>
      <c r="G760" s="27">
        <f t="shared" si="42"/>
        <v>5.6098854476028845E-2</v>
      </c>
      <c r="H760" s="28">
        <f t="shared" si="43"/>
        <v>6.0631641917691978E-2</v>
      </c>
      <c r="N760" s="15" t="s">
        <v>18</v>
      </c>
      <c r="O760" s="69">
        <v>0.16910288790229711</v>
      </c>
    </row>
    <row r="761" spans="1:15" x14ac:dyDescent="0.45">
      <c r="A761" s="8">
        <v>1399</v>
      </c>
      <c r="B761" s="8" t="s">
        <v>13</v>
      </c>
      <c r="C761" s="71">
        <f t="shared" si="41"/>
        <v>43958</v>
      </c>
      <c r="D761" s="7">
        <v>43958</v>
      </c>
      <c r="E761" s="22">
        <v>5.4240000000000004</v>
      </c>
      <c r="F761" s="22">
        <v>1.0833999999999999</v>
      </c>
      <c r="G761" s="27">
        <f t="shared" si="42"/>
        <v>5.7530759439966064E-2</v>
      </c>
      <c r="H761" s="28">
        <f t="shared" si="43"/>
        <v>6.2328824777259227E-2</v>
      </c>
      <c r="N761" s="15" t="s">
        <v>17</v>
      </c>
      <c r="O761" s="69">
        <v>0.13757247348324139</v>
      </c>
    </row>
    <row r="762" spans="1:15" x14ac:dyDescent="0.45">
      <c r="A762" s="8">
        <v>1399</v>
      </c>
      <c r="B762" s="8" t="s">
        <v>13</v>
      </c>
      <c r="C762" s="71">
        <f t="shared" si="41"/>
        <v>43957</v>
      </c>
      <c r="D762" s="7">
        <v>43957</v>
      </c>
      <c r="E762" s="22">
        <v>5.3520000000000003</v>
      </c>
      <c r="F762" s="22">
        <v>1.0794999999999999</v>
      </c>
      <c r="G762" s="27">
        <f t="shared" si="42"/>
        <v>5.6767076792532886E-2</v>
      </c>
      <c r="H762" s="28">
        <f t="shared" si="43"/>
        <v>6.1280059397539242E-2</v>
      </c>
      <c r="N762" s="15" t="s">
        <v>16</v>
      </c>
      <c r="O762" s="69">
        <v>0.11401006036178502</v>
      </c>
    </row>
    <row r="763" spans="1:15" x14ac:dyDescent="0.45">
      <c r="A763" s="8">
        <v>1399</v>
      </c>
      <c r="B763" s="8" t="s">
        <v>13</v>
      </c>
      <c r="C763" s="71">
        <f t="shared" si="41"/>
        <v>43956</v>
      </c>
      <c r="D763" s="7">
        <v>43956</v>
      </c>
      <c r="E763" s="22">
        <v>5.4649999999999999</v>
      </c>
      <c r="F763" s="22">
        <v>1.0840000000000001</v>
      </c>
      <c r="G763" s="27">
        <f t="shared" si="42"/>
        <v>5.7965634280865506E-2</v>
      </c>
      <c r="H763" s="28">
        <f t="shared" si="43"/>
        <v>6.2834747560458218E-2</v>
      </c>
      <c r="N763" s="15" t="s">
        <v>15</v>
      </c>
      <c r="O763" s="69">
        <v>0.10795575221730608</v>
      </c>
    </row>
    <row r="764" spans="1:15" x14ac:dyDescent="0.45">
      <c r="A764" s="8">
        <v>1399</v>
      </c>
      <c r="B764" s="8" t="s">
        <v>13</v>
      </c>
      <c r="C764" s="71">
        <f t="shared" si="41"/>
        <v>43955</v>
      </c>
      <c r="D764" s="7">
        <v>43955</v>
      </c>
      <c r="E764" s="22">
        <v>5.141</v>
      </c>
      <c r="F764" s="22">
        <v>1.0908</v>
      </c>
      <c r="G764" s="27">
        <f t="shared" si="42"/>
        <v>5.4529062367416205E-2</v>
      </c>
      <c r="H764" s="28">
        <f t="shared" si="43"/>
        <v>5.9480301230377598E-2</v>
      </c>
      <c r="N764" s="14">
        <v>1399</v>
      </c>
      <c r="O764" s="69">
        <v>0.14180113246982037</v>
      </c>
    </row>
    <row r="765" spans="1:15" x14ac:dyDescent="0.45">
      <c r="A765" s="8">
        <v>1399</v>
      </c>
      <c r="B765" s="8" t="s">
        <v>13</v>
      </c>
      <c r="C765" s="71">
        <f t="shared" si="41"/>
        <v>43952</v>
      </c>
      <c r="D765" s="7">
        <v>43952</v>
      </c>
      <c r="E765" s="22">
        <v>5.5650000000000004</v>
      </c>
      <c r="F765" s="22">
        <v>1.0985</v>
      </c>
      <c r="G765" s="27">
        <f t="shared" si="42"/>
        <v>5.9026304624522699E-2</v>
      </c>
      <c r="H765" s="28">
        <f t="shared" si="43"/>
        <v>6.4840395630038183E-2</v>
      </c>
      <c r="N765" s="15" t="s">
        <v>14</v>
      </c>
      <c r="O765" s="69">
        <v>8.5786587544380663E-2</v>
      </c>
    </row>
    <row r="766" spans="1:15" x14ac:dyDescent="0.45">
      <c r="A766" s="8">
        <v>1399</v>
      </c>
      <c r="B766" s="8" t="s">
        <v>13</v>
      </c>
      <c r="C766" s="71">
        <f t="shared" si="41"/>
        <v>43951</v>
      </c>
      <c r="D766" s="7">
        <v>43951</v>
      </c>
      <c r="E766" s="22">
        <v>5.6779999999999999</v>
      </c>
      <c r="F766" s="22">
        <v>1.0956999999999999</v>
      </c>
      <c r="G766" s="27">
        <f t="shared" si="42"/>
        <v>6.0224862112855326E-2</v>
      </c>
      <c r="H766" s="28">
        <f t="shared" si="43"/>
        <v>6.5988381417055569E-2</v>
      </c>
      <c r="N766" s="15" t="s">
        <v>13</v>
      </c>
      <c r="O766" s="69">
        <v>6.3129308491148228E-2</v>
      </c>
    </row>
    <row r="767" spans="1:15" x14ac:dyDescent="0.45">
      <c r="A767" s="8">
        <v>1399</v>
      </c>
      <c r="B767" s="8" t="s">
        <v>13</v>
      </c>
      <c r="C767" s="71">
        <f t="shared" si="41"/>
        <v>43950</v>
      </c>
      <c r="D767" s="7">
        <v>43950</v>
      </c>
      <c r="E767" s="22">
        <v>6.0259999999999998</v>
      </c>
      <c r="F767" s="22">
        <v>1.0874999999999999</v>
      </c>
      <c r="G767" s="27">
        <f t="shared" si="42"/>
        <v>6.3915994908782345E-2</v>
      </c>
      <c r="H767" s="28">
        <f t="shared" si="43"/>
        <v>6.9508644463300795E-2</v>
      </c>
      <c r="N767" s="15" t="s">
        <v>12</v>
      </c>
      <c r="O767" s="69">
        <v>5.281160252136493E-2</v>
      </c>
    </row>
    <row r="768" spans="1:15" x14ac:dyDescent="0.45">
      <c r="A768" s="8">
        <v>1399</v>
      </c>
      <c r="B768" s="8" t="s">
        <v>13</v>
      </c>
      <c r="C768" s="71">
        <f t="shared" si="41"/>
        <v>43949</v>
      </c>
      <c r="D768" s="7">
        <v>43949</v>
      </c>
      <c r="E768" s="22">
        <v>5.9260000000000002</v>
      </c>
      <c r="F768" s="22">
        <v>1.0820000000000001</v>
      </c>
      <c r="G768" s="27">
        <f t="shared" si="42"/>
        <v>6.2855324565125159E-2</v>
      </c>
      <c r="H768" s="28">
        <f t="shared" si="43"/>
        <v>6.8009461179465422E-2</v>
      </c>
      <c r="N768" s="15" t="s">
        <v>23</v>
      </c>
      <c r="O768" s="69">
        <v>6.0222109023225258E-2</v>
      </c>
    </row>
    <row r="769" spans="1:15" x14ac:dyDescent="0.45">
      <c r="A769" s="8">
        <v>1399</v>
      </c>
      <c r="B769" s="8" t="s">
        <v>13</v>
      </c>
      <c r="C769" s="71">
        <f t="shared" si="41"/>
        <v>43948</v>
      </c>
      <c r="D769" s="7">
        <v>43948</v>
      </c>
      <c r="E769" s="22">
        <v>5.54</v>
      </c>
      <c r="F769" s="22">
        <v>1.083</v>
      </c>
      <c r="G769" s="27">
        <f t="shared" si="42"/>
        <v>5.8761137038608399E-2</v>
      </c>
      <c r="H769" s="28">
        <f t="shared" si="43"/>
        <v>6.3638311412812898E-2</v>
      </c>
      <c r="N769" s="15" t="s">
        <v>22</v>
      </c>
      <c r="O769" s="69">
        <v>7.6473102973982757E-2</v>
      </c>
    </row>
    <row r="770" spans="1:15" x14ac:dyDescent="0.45">
      <c r="A770" s="8">
        <v>1399</v>
      </c>
      <c r="B770" s="8" t="s">
        <v>13</v>
      </c>
      <c r="C770" s="71">
        <f t="shared" si="41"/>
        <v>43945</v>
      </c>
      <c r="D770" s="7">
        <v>43945</v>
      </c>
      <c r="E770" s="22">
        <v>5.7919999999999998</v>
      </c>
      <c r="F770" s="22">
        <v>1.0821000000000001</v>
      </c>
      <c r="G770" s="27">
        <f t="shared" si="42"/>
        <v>6.1434026304624523E-2</v>
      </c>
      <c r="H770" s="28">
        <f t="shared" si="43"/>
        <v>6.6477759864234195E-2</v>
      </c>
      <c r="N770" s="15" t="s">
        <v>21</v>
      </c>
      <c r="O770" s="69">
        <v>0.12525842890771485</v>
      </c>
    </row>
    <row r="771" spans="1:15" x14ac:dyDescent="0.45">
      <c r="A771" s="8">
        <v>1399</v>
      </c>
      <c r="B771" s="8" t="s">
        <v>13</v>
      </c>
      <c r="C771" s="71">
        <f t="shared" si="41"/>
        <v>43944</v>
      </c>
      <c r="D771" s="7">
        <v>43944</v>
      </c>
      <c r="E771" s="22">
        <v>6.016</v>
      </c>
      <c r="F771" s="22">
        <v>1.0778000000000001</v>
      </c>
      <c r="G771" s="27">
        <f t="shared" si="42"/>
        <v>6.3809927874416625E-2</v>
      </c>
      <c r="H771" s="28">
        <f t="shared" si="43"/>
        <v>6.8774340263046241E-2</v>
      </c>
      <c r="N771" s="15" t="s">
        <v>20</v>
      </c>
      <c r="O771" s="69">
        <v>0.16503532894922923</v>
      </c>
    </row>
    <row r="772" spans="1:15" x14ac:dyDescent="0.45">
      <c r="A772" s="8">
        <v>1399</v>
      </c>
      <c r="B772" s="8" t="s">
        <v>13</v>
      </c>
      <c r="C772" s="71">
        <f t="shared" si="41"/>
        <v>43943</v>
      </c>
      <c r="D772" s="7">
        <v>43943</v>
      </c>
      <c r="E772" s="22">
        <v>5.8460000000000001</v>
      </c>
      <c r="F772" s="22">
        <v>1.0823</v>
      </c>
      <c r="G772" s="27">
        <f t="shared" si="42"/>
        <v>6.2006788290199406E-2</v>
      </c>
      <c r="H772" s="28">
        <f t="shared" si="43"/>
        <v>6.7109946966482814E-2</v>
      </c>
      <c r="N772" s="15" t="s">
        <v>19</v>
      </c>
      <c r="O772" s="69">
        <v>0.18016575562155276</v>
      </c>
    </row>
    <row r="773" spans="1:15" x14ac:dyDescent="0.45">
      <c r="A773" s="8">
        <v>1399</v>
      </c>
      <c r="B773" s="8" t="s">
        <v>13</v>
      </c>
      <c r="C773" s="71">
        <f t="shared" si="41"/>
        <v>43942</v>
      </c>
      <c r="D773" s="7">
        <v>43942</v>
      </c>
      <c r="E773" s="22">
        <v>6.2590000000000003</v>
      </c>
      <c r="F773" s="22">
        <v>1.0858000000000001</v>
      </c>
      <c r="G773" s="27">
        <f t="shared" si="42"/>
        <v>6.6387356809503612E-2</v>
      </c>
      <c r="H773" s="28">
        <f t="shared" si="43"/>
        <v>7.2083392023759033E-2</v>
      </c>
      <c r="N773" s="15" t="s">
        <v>18</v>
      </c>
      <c r="O773" s="69">
        <v>0.19030754207325701</v>
      </c>
    </row>
    <row r="774" spans="1:15" x14ac:dyDescent="0.45">
      <c r="A774" s="8">
        <v>1399</v>
      </c>
      <c r="B774" s="8" t="s">
        <v>13</v>
      </c>
      <c r="C774" s="71">
        <f t="shared" si="41"/>
        <v>43941</v>
      </c>
      <c r="D774" s="7">
        <v>43941</v>
      </c>
      <c r="E774" s="22">
        <v>6.6040000000000001</v>
      </c>
      <c r="F774" s="22">
        <v>1.0863</v>
      </c>
      <c r="G774" s="27">
        <f t="shared" si="42"/>
        <v>7.0046669495120922E-2</v>
      </c>
      <c r="H774" s="28">
        <f t="shared" si="43"/>
        <v>7.6091697072549855E-2</v>
      </c>
      <c r="N774" s="15" t="s">
        <v>17</v>
      </c>
      <c r="O774" s="69">
        <v>0.24917944247631171</v>
      </c>
    </row>
    <row r="775" spans="1:15" x14ac:dyDescent="0.45">
      <c r="A775" s="8">
        <v>1399</v>
      </c>
      <c r="B775" s="8" t="s">
        <v>14</v>
      </c>
      <c r="C775" s="71">
        <f t="shared" si="41"/>
        <v>43938</v>
      </c>
      <c r="D775" s="7">
        <v>43938</v>
      </c>
      <c r="E775" s="22">
        <v>7.0750000000000002</v>
      </c>
      <c r="F775" s="22">
        <v>1.0878000000000001</v>
      </c>
      <c r="G775" s="27">
        <f t="shared" si="42"/>
        <v>7.5042426813746288E-2</v>
      </c>
      <c r="H775" s="28">
        <f t="shared" si="43"/>
        <v>8.163115188799322E-2</v>
      </c>
      <c r="N775" s="15" t="s">
        <v>16</v>
      </c>
      <c r="O775" s="69">
        <v>0.24714148175647005</v>
      </c>
    </row>
    <row r="776" spans="1:15" x14ac:dyDescent="0.45">
      <c r="A776" s="8">
        <v>1399</v>
      </c>
      <c r="B776" s="8" t="s">
        <v>14</v>
      </c>
      <c r="C776" s="71">
        <f t="shared" si="41"/>
        <v>43937</v>
      </c>
      <c r="D776" s="7">
        <v>43937</v>
      </c>
      <c r="E776" s="22">
        <v>6.8029999999999999</v>
      </c>
      <c r="F776" s="22">
        <v>1.0837000000000001</v>
      </c>
      <c r="G776" s="27">
        <f t="shared" si="42"/>
        <v>7.2157403478998725E-2</v>
      </c>
      <c r="H776" s="28">
        <f t="shared" si="43"/>
        <v>7.8196978150190929E-2</v>
      </c>
      <c r="N776" s="15" t="s">
        <v>15</v>
      </c>
      <c r="O776" s="69">
        <v>0.20870004401781922</v>
      </c>
    </row>
    <row r="777" spans="1:15" x14ac:dyDescent="0.45">
      <c r="A777" s="8">
        <v>1399</v>
      </c>
      <c r="B777" s="8" t="s">
        <v>14</v>
      </c>
      <c r="C777" s="71">
        <f t="shared" si="41"/>
        <v>43936</v>
      </c>
      <c r="D777" s="7">
        <v>43936</v>
      </c>
      <c r="E777" s="22">
        <v>6.9950000000000001</v>
      </c>
      <c r="F777" s="22">
        <v>1.0909</v>
      </c>
      <c r="G777" s="27">
        <f t="shared" si="42"/>
        <v>7.4193890538820528E-2</v>
      </c>
      <c r="H777" s="28">
        <f t="shared" si="43"/>
        <v>8.0938115188799314E-2</v>
      </c>
      <c r="N777" s="14" t="s">
        <v>8</v>
      </c>
      <c r="O777" s="69">
        <v>0.18385981172206547</v>
      </c>
    </row>
    <row r="778" spans="1:15" x14ac:dyDescent="0.45">
      <c r="A778" s="8">
        <v>1399</v>
      </c>
      <c r="B778" s="8" t="s">
        <v>14</v>
      </c>
      <c r="C778" s="71">
        <f t="shared" si="41"/>
        <v>43935</v>
      </c>
      <c r="D778" s="7">
        <v>43935</v>
      </c>
      <c r="E778" s="22">
        <v>6.9420000000000002</v>
      </c>
      <c r="F778" s="22">
        <v>1.0981000000000001</v>
      </c>
      <c r="G778" s="27">
        <f t="shared" si="42"/>
        <v>7.3631735256682221E-2</v>
      </c>
      <c r="H778" s="28">
        <f t="shared" si="43"/>
        <v>8.0855008485362756E-2</v>
      </c>
    </row>
    <row r="779" spans="1:15" x14ac:dyDescent="0.45">
      <c r="A779" s="8">
        <v>1399</v>
      </c>
      <c r="B779" s="8" t="s">
        <v>14</v>
      </c>
      <c r="C779" s="71">
        <f t="shared" si="41"/>
        <v>43930</v>
      </c>
      <c r="D779" s="7">
        <v>43930</v>
      </c>
      <c r="E779" s="22">
        <v>7.1269999999999998</v>
      </c>
      <c r="F779" s="22">
        <v>1.0929</v>
      </c>
      <c r="G779" s="27">
        <f t="shared" si="42"/>
        <v>7.5593975392448026E-2</v>
      </c>
      <c r="H779" s="28">
        <f t="shared" si="43"/>
        <v>8.2616655706406444E-2</v>
      </c>
    </row>
    <row r="780" spans="1:15" x14ac:dyDescent="0.45">
      <c r="A780" s="8">
        <v>1399</v>
      </c>
      <c r="B780" s="8" t="s">
        <v>14</v>
      </c>
      <c r="C780" s="71">
        <f t="shared" si="41"/>
        <v>43929</v>
      </c>
      <c r="D780" s="7">
        <v>43929</v>
      </c>
      <c r="E780" s="22">
        <v>7.3280000000000003</v>
      </c>
      <c r="F780" s="22">
        <v>1.0858000000000001</v>
      </c>
      <c r="G780" s="27">
        <f t="shared" si="42"/>
        <v>7.7725922783198981E-2</v>
      </c>
      <c r="H780" s="28">
        <f t="shared" si="43"/>
        <v>8.4394806957997462E-2</v>
      </c>
    </row>
    <row r="781" spans="1:15" x14ac:dyDescent="0.45">
      <c r="A781" s="8">
        <v>1399</v>
      </c>
      <c r="B781" s="8" t="s">
        <v>14</v>
      </c>
      <c r="C781" s="71">
        <f t="shared" si="41"/>
        <v>43928</v>
      </c>
      <c r="D781" s="7">
        <v>43928</v>
      </c>
      <c r="E781" s="22">
        <v>7.17</v>
      </c>
      <c r="F781" s="22">
        <v>1.0891</v>
      </c>
      <c r="G781" s="27">
        <f t="shared" si="42"/>
        <v>7.6050063640220614E-2</v>
      </c>
      <c r="H781" s="28">
        <f t="shared" si="43"/>
        <v>8.282612431056427E-2</v>
      </c>
    </row>
    <row r="782" spans="1:15" x14ac:dyDescent="0.45">
      <c r="A782" s="8">
        <v>1399</v>
      </c>
      <c r="B782" s="8" t="s">
        <v>14</v>
      </c>
      <c r="C782" s="71">
        <f t="shared" si="41"/>
        <v>43927</v>
      </c>
      <c r="D782" s="7">
        <v>43927</v>
      </c>
      <c r="E782" s="22">
        <v>6.9630000000000001</v>
      </c>
      <c r="F782" s="22">
        <v>1.0792999999999999</v>
      </c>
      <c r="G782" s="27">
        <f t="shared" si="42"/>
        <v>7.385447602885023E-2</v>
      </c>
      <c r="H782" s="28">
        <f t="shared" si="43"/>
        <v>7.9711135977938052E-2</v>
      </c>
    </row>
    <row r="783" spans="1:15" x14ac:dyDescent="0.45">
      <c r="A783" s="8">
        <v>1399</v>
      </c>
      <c r="B783" s="8" t="s">
        <v>14</v>
      </c>
      <c r="C783" s="71">
        <f t="shared" si="41"/>
        <v>43924</v>
      </c>
      <c r="D783" s="7">
        <v>43924</v>
      </c>
      <c r="E783" s="22">
        <v>7.0720000000000001</v>
      </c>
      <c r="F783" s="22">
        <v>1.0809</v>
      </c>
      <c r="G783" s="27">
        <f t="shared" si="42"/>
        <v>7.5010606703436566E-2</v>
      </c>
      <c r="H783" s="28">
        <f t="shared" si="43"/>
        <v>8.1078964785744584E-2</v>
      </c>
    </row>
    <row r="784" spans="1:15" x14ac:dyDescent="0.45">
      <c r="A784" s="8">
        <v>1399</v>
      </c>
      <c r="B784" s="8" t="s">
        <v>14</v>
      </c>
      <c r="C784" s="71">
        <f t="shared" si="41"/>
        <v>43923</v>
      </c>
      <c r="D784" s="7">
        <v>43923</v>
      </c>
      <c r="E784" s="22">
        <v>7.0090000000000003</v>
      </c>
      <c r="F784" s="22">
        <v>1.0858000000000001</v>
      </c>
      <c r="G784" s="27">
        <f t="shared" si="42"/>
        <v>7.4342384386932539E-2</v>
      </c>
      <c r="H784" s="28">
        <f t="shared" si="43"/>
        <v>8.0720960967331362E-2</v>
      </c>
    </row>
    <row r="785" spans="1:8" x14ac:dyDescent="0.45">
      <c r="A785" s="8">
        <v>1399</v>
      </c>
      <c r="B785" s="8" t="s">
        <v>14</v>
      </c>
      <c r="C785" s="71">
        <f t="shared" si="41"/>
        <v>43922</v>
      </c>
      <c r="D785" s="7">
        <v>43922</v>
      </c>
      <c r="E785" s="22">
        <v>7.15</v>
      </c>
      <c r="F785" s="22">
        <v>1.0964</v>
      </c>
      <c r="G785" s="27">
        <f t="shared" si="42"/>
        <v>7.5837929571489188E-2</v>
      </c>
      <c r="H785" s="28">
        <f t="shared" si="43"/>
        <v>8.3148705982180743E-2</v>
      </c>
    </row>
    <row r="786" spans="1:8" x14ac:dyDescent="0.45">
      <c r="A786" s="8">
        <v>1399</v>
      </c>
      <c r="B786" s="8" t="s">
        <v>14</v>
      </c>
      <c r="C786" s="71">
        <f t="shared" si="41"/>
        <v>43921</v>
      </c>
      <c r="D786" s="7">
        <v>43921</v>
      </c>
      <c r="E786" s="22">
        <v>7.1470000000000002</v>
      </c>
      <c r="F786" s="22">
        <v>1.1031</v>
      </c>
      <c r="G786" s="27">
        <f t="shared" si="42"/>
        <v>7.5806109461179466E-2</v>
      </c>
      <c r="H786" s="28">
        <f t="shared" si="43"/>
        <v>8.3621719346627071E-2</v>
      </c>
    </row>
    <row r="787" spans="1:8" x14ac:dyDescent="0.45">
      <c r="A787" s="8">
        <v>1399</v>
      </c>
      <c r="B787" s="8" t="s">
        <v>14</v>
      </c>
      <c r="C787" s="71">
        <f t="shared" si="41"/>
        <v>43920</v>
      </c>
      <c r="D787" s="7">
        <v>43920</v>
      </c>
      <c r="E787" s="22">
        <v>7.3440000000000003</v>
      </c>
      <c r="F787" s="22">
        <v>1.1048</v>
      </c>
      <c r="G787" s="27">
        <f t="shared" si="42"/>
        <v>7.789563003818413E-2</v>
      </c>
      <c r="H787" s="28">
        <f t="shared" si="43"/>
        <v>8.6059092066185824E-2</v>
      </c>
    </row>
    <row r="788" spans="1:8" x14ac:dyDescent="0.45">
      <c r="A788" s="8">
        <v>1399</v>
      </c>
      <c r="B788" s="8" t="s">
        <v>14</v>
      </c>
      <c r="C788" s="71">
        <f t="shared" si="41"/>
        <v>43917</v>
      </c>
      <c r="D788" s="7">
        <v>43917</v>
      </c>
      <c r="E788" s="22">
        <v>7.782</v>
      </c>
      <c r="F788" s="22">
        <v>1.1142000000000001</v>
      </c>
      <c r="G788" s="27">
        <f t="shared" si="42"/>
        <v>8.2541366143402628E-2</v>
      </c>
      <c r="H788" s="28">
        <f t="shared" si="43"/>
        <v>9.1967590156979209E-2</v>
      </c>
    </row>
    <row r="789" spans="1:8" x14ac:dyDescent="0.45">
      <c r="A789" s="8">
        <v>1399</v>
      </c>
      <c r="B789" s="8" t="s">
        <v>14</v>
      </c>
      <c r="C789" s="71">
        <f t="shared" si="41"/>
        <v>43916</v>
      </c>
      <c r="D789" s="7">
        <v>43916</v>
      </c>
      <c r="E789" s="22">
        <v>7.9610000000000003</v>
      </c>
      <c r="F789" s="22">
        <v>1.103</v>
      </c>
      <c r="G789" s="27">
        <f t="shared" si="42"/>
        <v>8.4439966058549004E-2</v>
      </c>
      <c r="H789" s="28">
        <f t="shared" si="43"/>
        <v>9.3137282562579554E-2</v>
      </c>
    </row>
    <row r="790" spans="1:8" x14ac:dyDescent="0.45">
      <c r="A790" s="8">
        <v>1399</v>
      </c>
      <c r="B790" s="8" t="s">
        <v>14</v>
      </c>
      <c r="C790" s="71">
        <f t="shared" si="41"/>
        <v>43915</v>
      </c>
      <c r="D790" s="7">
        <v>43915</v>
      </c>
      <c r="E790" s="22">
        <v>8.1419999999999995</v>
      </c>
      <c r="F790" s="22">
        <v>1.0882000000000001</v>
      </c>
      <c r="G790" s="27">
        <f t="shared" si="42"/>
        <v>8.6359779380568519E-2</v>
      </c>
      <c r="H790" s="28">
        <f t="shared" si="43"/>
        <v>9.3976711921934672E-2</v>
      </c>
    </row>
    <row r="791" spans="1:8" x14ac:dyDescent="0.45">
      <c r="A791" s="8">
        <v>1399</v>
      </c>
      <c r="B791" s="8" t="s">
        <v>14</v>
      </c>
      <c r="C791" s="71">
        <f t="shared" si="41"/>
        <v>43914</v>
      </c>
      <c r="D791" s="7">
        <v>43914</v>
      </c>
      <c r="E791" s="22">
        <v>8.0350000000000001</v>
      </c>
      <c r="F791" s="22">
        <v>1.0789</v>
      </c>
      <c r="G791" s="27">
        <f t="shared" si="42"/>
        <v>8.5224862112855321E-2</v>
      </c>
      <c r="H791" s="28">
        <f t="shared" si="43"/>
        <v>9.1949103733559606E-2</v>
      </c>
    </row>
    <row r="792" spans="1:8" x14ac:dyDescent="0.45">
      <c r="A792" s="8">
        <v>1399</v>
      </c>
      <c r="B792" s="8" t="s">
        <v>14</v>
      </c>
      <c r="C792" s="71">
        <f t="shared" si="41"/>
        <v>43913</v>
      </c>
      <c r="D792" s="7">
        <v>43913</v>
      </c>
      <c r="E792" s="22">
        <v>8.3030000000000008</v>
      </c>
      <c r="F792" s="22">
        <v>1.0723</v>
      </c>
      <c r="G792" s="27">
        <f t="shared" si="42"/>
        <v>8.8067458633856607E-2</v>
      </c>
      <c r="H792" s="28">
        <f t="shared" si="43"/>
        <v>9.4434735893084445E-2</v>
      </c>
    </row>
    <row r="793" spans="1:8" x14ac:dyDescent="0.45">
      <c r="A793" s="8">
        <v>1399</v>
      </c>
      <c r="B793" s="8" t="s">
        <v>14</v>
      </c>
      <c r="C793" s="71">
        <f t="shared" ref="C793:C856" si="44">D793</f>
        <v>43910</v>
      </c>
      <c r="D793" s="7">
        <v>43910</v>
      </c>
      <c r="E793" s="22">
        <v>8.6989999999999998</v>
      </c>
      <c r="F793" s="22">
        <v>1.0694999999999999</v>
      </c>
      <c r="G793" s="27">
        <f t="shared" si="42"/>
        <v>9.2267713194739073E-2</v>
      </c>
      <c r="H793" s="28">
        <f t="shared" si="43"/>
        <v>9.8680319261773425E-2</v>
      </c>
    </row>
    <row r="794" spans="1:8" x14ac:dyDescent="0.45">
      <c r="A794" s="8">
        <v>1398</v>
      </c>
      <c r="B794" s="8" t="s">
        <v>15</v>
      </c>
      <c r="C794" s="71">
        <f t="shared" si="44"/>
        <v>43909</v>
      </c>
      <c r="D794" s="7">
        <v>43909</v>
      </c>
      <c r="E794" s="22">
        <v>8.407</v>
      </c>
      <c r="F794" s="22">
        <v>1.0690999999999999</v>
      </c>
      <c r="G794" s="27">
        <f t="shared" si="42"/>
        <v>8.917055579126007E-2</v>
      </c>
      <c r="H794" s="28">
        <f t="shared" si="43"/>
        <v>9.5332241196436129E-2</v>
      </c>
    </row>
    <row r="795" spans="1:8" x14ac:dyDescent="0.45">
      <c r="A795" s="8">
        <v>1398</v>
      </c>
      <c r="B795" s="8" t="s">
        <v>15</v>
      </c>
      <c r="C795" s="71">
        <f t="shared" si="44"/>
        <v>43908</v>
      </c>
      <c r="D795" s="7">
        <v>43908</v>
      </c>
      <c r="E795" s="22">
        <v>8.48</v>
      </c>
      <c r="F795" s="22">
        <v>1.0943000000000001</v>
      </c>
      <c r="G795" s="27">
        <f t="shared" si="42"/>
        <v>8.9944845142129831E-2</v>
      </c>
      <c r="H795" s="28">
        <f t="shared" si="43"/>
        <v>9.8426644039032674E-2</v>
      </c>
    </row>
    <row r="796" spans="1:8" x14ac:dyDescent="0.45">
      <c r="A796" s="8">
        <v>1398</v>
      </c>
      <c r="B796" s="8" t="s">
        <v>15</v>
      </c>
      <c r="C796" s="71">
        <f t="shared" si="44"/>
        <v>43907</v>
      </c>
      <c r="D796" s="7">
        <v>43907</v>
      </c>
      <c r="E796" s="22">
        <v>8.8030000000000008</v>
      </c>
      <c r="F796" s="22">
        <v>1.0996999999999999</v>
      </c>
      <c r="G796" s="27">
        <f t="shared" si="42"/>
        <v>9.3370810352142564E-2</v>
      </c>
      <c r="H796" s="28">
        <f t="shared" si="43"/>
        <v>0.10267988014425117</v>
      </c>
    </row>
    <row r="797" spans="1:8" x14ac:dyDescent="0.45">
      <c r="A797" s="8">
        <v>1398</v>
      </c>
      <c r="B797" s="8" t="s">
        <v>15</v>
      </c>
      <c r="C797" s="71">
        <f t="shared" si="44"/>
        <v>43906</v>
      </c>
      <c r="D797" s="7">
        <v>43906</v>
      </c>
      <c r="E797" s="22">
        <v>9.4659999999999993</v>
      </c>
      <c r="F797" s="22">
        <v>1.1183000000000001</v>
      </c>
      <c r="G797" s="27">
        <f t="shared" si="42"/>
        <v>0.10040305473058972</v>
      </c>
      <c r="H797" s="28">
        <f t="shared" si="43"/>
        <v>0.11228073610521849</v>
      </c>
    </row>
    <row r="798" spans="1:8" x14ac:dyDescent="0.45">
      <c r="A798" s="8">
        <v>1398</v>
      </c>
      <c r="B798" s="8" t="s">
        <v>15</v>
      </c>
      <c r="C798" s="71">
        <f t="shared" si="44"/>
        <v>43903</v>
      </c>
      <c r="D798" s="7">
        <v>43903</v>
      </c>
      <c r="E798" s="22">
        <v>9.2509999999999994</v>
      </c>
      <c r="F798" s="22">
        <v>1.1106</v>
      </c>
      <c r="G798" s="27">
        <f t="shared" si="42"/>
        <v>9.8122613491726768E-2</v>
      </c>
      <c r="H798" s="28">
        <f t="shared" si="43"/>
        <v>0.10897497454391175</v>
      </c>
    </row>
    <row r="799" spans="1:8" x14ac:dyDescent="0.45">
      <c r="A799" s="8">
        <v>1398</v>
      </c>
      <c r="B799" s="8" t="s">
        <v>15</v>
      </c>
      <c r="C799" s="71">
        <f t="shared" si="44"/>
        <v>43902</v>
      </c>
      <c r="D799" s="7">
        <v>43902</v>
      </c>
      <c r="E799" s="22">
        <v>9.298</v>
      </c>
      <c r="F799" s="22">
        <v>1.1185</v>
      </c>
      <c r="G799" s="27">
        <f t="shared" si="42"/>
        <v>9.8621128553245646E-2</v>
      </c>
      <c r="H799" s="28">
        <f t="shared" si="43"/>
        <v>0.11030773228680527</v>
      </c>
    </row>
    <row r="800" spans="1:8" x14ac:dyDescent="0.45">
      <c r="A800" s="8">
        <v>1398</v>
      </c>
      <c r="B800" s="8" t="s">
        <v>15</v>
      </c>
      <c r="C800" s="71">
        <f t="shared" si="44"/>
        <v>43901</v>
      </c>
      <c r="D800" s="7">
        <v>43901</v>
      </c>
      <c r="E800" s="22">
        <v>9.1300000000000008</v>
      </c>
      <c r="F800" s="22">
        <v>1.1269</v>
      </c>
      <c r="G800" s="27">
        <f t="shared" si="42"/>
        <v>9.6839202375901573E-2</v>
      </c>
      <c r="H800" s="28">
        <f t="shared" si="43"/>
        <v>0.10912809715740349</v>
      </c>
    </row>
    <row r="801" spans="1:8" x14ac:dyDescent="0.45">
      <c r="A801" s="8">
        <v>1398</v>
      </c>
      <c r="B801" s="8" t="s">
        <v>15</v>
      </c>
      <c r="C801" s="71">
        <f t="shared" si="44"/>
        <v>43900</v>
      </c>
      <c r="D801" s="7">
        <v>43900</v>
      </c>
      <c r="E801" s="22">
        <v>8.8040000000000003</v>
      </c>
      <c r="F801" s="22">
        <v>1.1279999999999999</v>
      </c>
      <c r="G801" s="27">
        <f t="shared" si="42"/>
        <v>9.3381417055579133E-2</v>
      </c>
      <c r="H801" s="28">
        <f t="shared" si="43"/>
        <v>0.10533423843869325</v>
      </c>
    </row>
    <row r="802" spans="1:8" x14ac:dyDescent="0.45">
      <c r="A802" s="8">
        <v>1398</v>
      </c>
      <c r="B802" s="8" t="s">
        <v>15</v>
      </c>
      <c r="C802" s="71">
        <f t="shared" si="44"/>
        <v>43899</v>
      </c>
      <c r="D802" s="7">
        <v>43899</v>
      </c>
      <c r="E802" s="22">
        <v>8.923</v>
      </c>
      <c r="F802" s="22">
        <v>1.1387</v>
      </c>
      <c r="G802" s="27">
        <f t="shared" si="42"/>
        <v>9.4643614764531189E-2</v>
      </c>
      <c r="H802" s="28">
        <f t="shared" si="43"/>
        <v>0.10777068413237167</v>
      </c>
    </row>
    <row r="803" spans="1:8" x14ac:dyDescent="0.45">
      <c r="A803" s="8">
        <v>1398</v>
      </c>
      <c r="B803" s="8" t="s">
        <v>15</v>
      </c>
      <c r="C803" s="71">
        <f t="shared" si="44"/>
        <v>43896</v>
      </c>
      <c r="D803" s="7">
        <v>43896</v>
      </c>
      <c r="E803" s="22">
        <v>9.3550000000000004</v>
      </c>
      <c r="F803" s="22">
        <v>1.1286</v>
      </c>
      <c r="G803" s="27">
        <f t="shared" si="42"/>
        <v>9.9225710649130258E-2</v>
      </c>
      <c r="H803" s="28">
        <f t="shared" si="43"/>
        <v>0.11198613703860841</v>
      </c>
    </row>
    <row r="804" spans="1:8" x14ac:dyDescent="0.45">
      <c r="A804" s="8">
        <v>1398</v>
      </c>
      <c r="B804" s="8" t="s">
        <v>15</v>
      </c>
      <c r="C804" s="71">
        <f t="shared" si="44"/>
        <v>43895</v>
      </c>
      <c r="D804" s="7">
        <v>43895</v>
      </c>
      <c r="E804" s="22">
        <v>9.3070000000000004</v>
      </c>
      <c r="F804" s="22">
        <v>1.1241000000000001</v>
      </c>
      <c r="G804" s="27">
        <f t="shared" si="42"/>
        <v>9.8716588884174797E-2</v>
      </c>
      <c r="H804" s="28">
        <f t="shared" si="43"/>
        <v>0.11096731756470089</v>
      </c>
    </row>
    <row r="805" spans="1:8" x14ac:dyDescent="0.45">
      <c r="A805" s="8">
        <v>1398</v>
      </c>
      <c r="B805" s="8" t="s">
        <v>15</v>
      </c>
      <c r="C805" s="71">
        <f t="shared" si="44"/>
        <v>43894</v>
      </c>
      <c r="D805" s="7">
        <v>43894</v>
      </c>
      <c r="E805" s="22">
        <v>9.5060000000000002</v>
      </c>
      <c r="F805" s="22">
        <v>1.1135999999999999</v>
      </c>
      <c r="G805" s="27">
        <f t="shared" si="42"/>
        <v>0.10082732286805261</v>
      </c>
      <c r="H805" s="28">
        <f t="shared" si="43"/>
        <v>0.11228130674586338</v>
      </c>
    </row>
    <row r="806" spans="1:8" x14ac:dyDescent="0.45">
      <c r="A806" s="8">
        <v>1398</v>
      </c>
      <c r="B806" s="8" t="s">
        <v>15</v>
      </c>
      <c r="C806" s="71">
        <f t="shared" si="44"/>
        <v>43893</v>
      </c>
      <c r="D806" s="7">
        <v>43893</v>
      </c>
      <c r="E806" s="22">
        <v>9.3010000000000002</v>
      </c>
      <c r="F806" s="22">
        <v>1.1173</v>
      </c>
      <c r="G806" s="27">
        <f t="shared" si="42"/>
        <v>9.8652948663555368E-2</v>
      </c>
      <c r="H806" s="28">
        <f t="shared" si="43"/>
        <v>0.11022493954179041</v>
      </c>
    </row>
    <row r="807" spans="1:8" x14ac:dyDescent="0.45">
      <c r="A807" s="8">
        <v>1398</v>
      </c>
      <c r="B807" s="8" t="s">
        <v>15</v>
      </c>
      <c r="C807" s="71">
        <f t="shared" si="44"/>
        <v>43892</v>
      </c>
      <c r="D807" s="7">
        <v>43892</v>
      </c>
      <c r="E807" s="22">
        <v>9.1590000000000007</v>
      </c>
      <c r="F807" s="22">
        <v>1.1133999999999999</v>
      </c>
      <c r="G807" s="27">
        <f t="shared" si="42"/>
        <v>9.7146796775562164E-2</v>
      </c>
      <c r="H807" s="28">
        <f t="shared" si="43"/>
        <v>0.10816324352991091</v>
      </c>
    </row>
    <row r="808" spans="1:8" x14ac:dyDescent="0.45">
      <c r="A808" s="8">
        <v>1398</v>
      </c>
      <c r="B808" s="8" t="s">
        <v>15</v>
      </c>
      <c r="C808" s="71">
        <f t="shared" si="44"/>
        <v>43889</v>
      </c>
      <c r="D808" s="7">
        <v>43889</v>
      </c>
      <c r="E808" s="22">
        <v>9.1839999999999993</v>
      </c>
      <c r="F808" s="22">
        <v>1.1026</v>
      </c>
      <c r="G808" s="27">
        <f t="shared" si="42"/>
        <v>9.741196436147645E-2</v>
      </c>
      <c r="H808" s="28">
        <f t="shared" si="43"/>
        <v>0.10740643190496393</v>
      </c>
    </row>
    <row r="809" spans="1:8" x14ac:dyDescent="0.45">
      <c r="A809" s="8">
        <v>1398</v>
      </c>
      <c r="B809" s="8" t="s">
        <v>15</v>
      </c>
      <c r="C809" s="71">
        <f t="shared" si="44"/>
        <v>43888</v>
      </c>
      <c r="D809" s="7">
        <v>43888</v>
      </c>
      <c r="E809" s="22">
        <v>9.3569999999999993</v>
      </c>
      <c r="F809" s="24">
        <v>1.1000000000000001</v>
      </c>
      <c r="G809" s="27">
        <f t="shared" si="42"/>
        <v>9.9246924056003383E-2</v>
      </c>
      <c r="H809" s="28">
        <f t="shared" si="43"/>
        <v>0.10917161646160373</v>
      </c>
    </row>
    <row r="810" spans="1:8" x14ac:dyDescent="0.45">
      <c r="A810" s="8">
        <v>1398</v>
      </c>
      <c r="B810" s="8" t="s">
        <v>15</v>
      </c>
      <c r="C810" s="71">
        <f t="shared" si="44"/>
        <v>43887</v>
      </c>
      <c r="D810" s="7">
        <v>43887</v>
      </c>
      <c r="E810" s="22">
        <v>9.2579999999999991</v>
      </c>
      <c r="F810" s="22">
        <v>1.0881000000000001</v>
      </c>
      <c r="G810" s="27">
        <f t="shared" ref="G810:G873" si="45">E810/94.28</f>
        <v>9.8196860415782766E-2</v>
      </c>
      <c r="H810" s="28">
        <f t="shared" si="43"/>
        <v>0.10684800381841324</v>
      </c>
    </row>
    <row r="811" spans="1:8" x14ac:dyDescent="0.45">
      <c r="A811" s="8">
        <v>1398</v>
      </c>
      <c r="B811" s="8" t="s">
        <v>15</v>
      </c>
      <c r="C811" s="71">
        <f t="shared" si="44"/>
        <v>43886</v>
      </c>
      <c r="D811" s="7">
        <v>43886</v>
      </c>
      <c r="E811" s="22">
        <v>9.1709999999999994</v>
      </c>
      <c r="F811" s="22">
        <v>1.0881000000000001</v>
      </c>
      <c r="G811" s="27">
        <f t="shared" si="45"/>
        <v>9.7274077216801008E-2</v>
      </c>
      <c r="H811" s="28">
        <f t="shared" si="43"/>
        <v>0.10584392341960118</v>
      </c>
    </row>
    <row r="812" spans="1:8" x14ac:dyDescent="0.45">
      <c r="A812" s="8">
        <v>1398</v>
      </c>
      <c r="B812" s="8" t="s">
        <v>15</v>
      </c>
      <c r="C812" s="71">
        <f t="shared" si="44"/>
        <v>43885</v>
      </c>
      <c r="D812" s="7">
        <v>43885</v>
      </c>
      <c r="E812" s="22">
        <v>9.5760000000000005</v>
      </c>
      <c r="F812" s="22">
        <v>1.0853999999999999</v>
      </c>
      <c r="G812" s="27">
        <f t="shared" si="45"/>
        <v>0.10156979210861265</v>
      </c>
      <c r="H812" s="28">
        <f t="shared" si="43"/>
        <v>0.11024385235468817</v>
      </c>
    </row>
    <row r="813" spans="1:8" x14ac:dyDescent="0.45">
      <c r="A813" s="8">
        <v>1398</v>
      </c>
      <c r="B813" s="8" t="s">
        <v>15</v>
      </c>
      <c r="C813" s="71">
        <f t="shared" si="44"/>
        <v>43882</v>
      </c>
      <c r="D813" s="7">
        <v>43882</v>
      </c>
      <c r="E813" s="22">
        <v>9.7490000000000006</v>
      </c>
      <c r="F813" s="22">
        <v>1.0845</v>
      </c>
      <c r="G813" s="27">
        <f t="shared" si="45"/>
        <v>0.10340475180313959</v>
      </c>
      <c r="H813" s="28">
        <f t="shared" si="43"/>
        <v>0.11214245333050488</v>
      </c>
    </row>
    <row r="814" spans="1:8" x14ac:dyDescent="0.45">
      <c r="A814" s="8">
        <v>1398</v>
      </c>
      <c r="B814" s="8" t="s">
        <v>15</v>
      </c>
      <c r="C814" s="71">
        <f t="shared" si="44"/>
        <v>43881</v>
      </c>
      <c r="D814" s="7">
        <v>43881</v>
      </c>
      <c r="E814" s="22">
        <v>9.7520000000000007</v>
      </c>
      <c r="F814" s="22">
        <v>1.0785</v>
      </c>
      <c r="G814" s="27">
        <f t="shared" si="45"/>
        <v>0.10343657191344931</v>
      </c>
      <c r="H814" s="28">
        <f t="shared" si="43"/>
        <v>0.11155634280865508</v>
      </c>
    </row>
    <row r="815" spans="1:8" x14ac:dyDescent="0.45">
      <c r="A815" s="8">
        <v>1398</v>
      </c>
      <c r="B815" s="8" t="s">
        <v>16</v>
      </c>
      <c r="C815" s="71">
        <f t="shared" si="44"/>
        <v>43880</v>
      </c>
      <c r="D815" s="7">
        <v>43880</v>
      </c>
      <c r="E815" s="22">
        <v>9.6280000000000001</v>
      </c>
      <c r="F815" s="22">
        <v>1.0806</v>
      </c>
      <c r="G815" s="27">
        <f t="shared" si="45"/>
        <v>0.10212134068731438</v>
      </c>
      <c r="H815" s="28">
        <f t="shared" ref="H815:H878" si="46">G815*F815</f>
        <v>0.11035232074671192</v>
      </c>
    </row>
    <row r="816" spans="1:8" x14ac:dyDescent="0.45">
      <c r="A816" s="8">
        <v>1398</v>
      </c>
      <c r="B816" s="8" t="s">
        <v>16</v>
      </c>
      <c r="C816" s="71">
        <f t="shared" si="44"/>
        <v>43879</v>
      </c>
      <c r="D816" s="7">
        <v>43879</v>
      </c>
      <c r="E816" s="22">
        <v>9.2680000000000007</v>
      </c>
      <c r="F816" s="22">
        <v>1.0791999999999999</v>
      </c>
      <c r="G816" s="27">
        <f t="shared" si="45"/>
        <v>9.83029274501485E-2</v>
      </c>
      <c r="H816" s="28">
        <f t="shared" si="46"/>
        <v>0.10608851930420025</v>
      </c>
    </row>
    <row r="817" spans="1:8" x14ac:dyDescent="0.45">
      <c r="A817" s="8">
        <v>1398</v>
      </c>
      <c r="B817" s="8" t="s">
        <v>16</v>
      </c>
      <c r="C817" s="71">
        <f t="shared" si="44"/>
        <v>43878</v>
      </c>
      <c r="D817" s="7">
        <v>43878</v>
      </c>
      <c r="E817" s="22">
        <v>9.0340000000000007</v>
      </c>
      <c r="F817" s="22">
        <v>1.0835999999999999</v>
      </c>
      <c r="G817" s="27">
        <f t="shared" si="45"/>
        <v>9.5820958845990678E-2</v>
      </c>
      <c r="H817" s="28">
        <f t="shared" si="46"/>
        <v>0.10383159100551549</v>
      </c>
    </row>
    <row r="818" spans="1:8" x14ac:dyDescent="0.45">
      <c r="A818" s="8">
        <v>1398</v>
      </c>
      <c r="B818" s="8" t="s">
        <v>16</v>
      </c>
      <c r="C818" s="71">
        <f t="shared" si="44"/>
        <v>43875</v>
      </c>
      <c r="D818" s="7">
        <v>43875</v>
      </c>
      <c r="E818" s="22">
        <v>9.2270000000000003</v>
      </c>
      <c r="F818" s="22">
        <v>1.0872999999999999</v>
      </c>
      <c r="G818" s="27">
        <f t="shared" si="45"/>
        <v>9.7868052609249051E-2</v>
      </c>
      <c r="H818" s="28">
        <f t="shared" si="46"/>
        <v>0.10641193360203649</v>
      </c>
    </row>
    <row r="819" spans="1:8" x14ac:dyDescent="0.45">
      <c r="A819" s="8">
        <v>1398</v>
      </c>
      <c r="B819" s="8" t="s">
        <v>16</v>
      </c>
      <c r="C819" s="71">
        <f t="shared" si="44"/>
        <v>43874</v>
      </c>
      <c r="D819" s="7">
        <v>43874</v>
      </c>
      <c r="E819" s="22">
        <v>9.23</v>
      </c>
      <c r="F819" s="22">
        <v>1.0872999999999999</v>
      </c>
      <c r="G819" s="27">
        <f t="shared" si="45"/>
        <v>9.7899872719558759E-2</v>
      </c>
      <c r="H819" s="28">
        <f t="shared" si="46"/>
        <v>0.10644653160797624</v>
      </c>
    </row>
    <row r="820" spans="1:8" x14ac:dyDescent="0.45">
      <c r="A820" s="8">
        <v>1398</v>
      </c>
      <c r="B820" s="8" t="s">
        <v>16</v>
      </c>
      <c r="C820" s="71">
        <f t="shared" si="44"/>
        <v>43873</v>
      </c>
      <c r="D820" s="7">
        <v>43873</v>
      </c>
      <c r="E820" s="22">
        <v>9.0429999999999993</v>
      </c>
      <c r="F820" s="22">
        <v>1.0872999999999999</v>
      </c>
      <c r="G820" s="27">
        <f t="shared" si="45"/>
        <v>9.5916419176919801E-2</v>
      </c>
      <c r="H820" s="28">
        <f t="shared" si="46"/>
        <v>0.1042899225710649</v>
      </c>
    </row>
    <row r="821" spans="1:8" x14ac:dyDescent="0.45">
      <c r="A821" s="8">
        <v>1398</v>
      </c>
      <c r="B821" s="8" t="s">
        <v>16</v>
      </c>
      <c r="C821" s="71">
        <f t="shared" si="44"/>
        <v>43872</v>
      </c>
      <c r="D821" s="7">
        <v>43872</v>
      </c>
      <c r="E821" s="22">
        <v>8.8650000000000002</v>
      </c>
      <c r="F821" s="22">
        <v>1.0915999999999999</v>
      </c>
      <c r="G821" s="27">
        <f t="shared" si="45"/>
        <v>9.4028425965210008E-2</v>
      </c>
      <c r="H821" s="28">
        <f t="shared" si="46"/>
        <v>0.10264142978362324</v>
      </c>
    </row>
    <row r="822" spans="1:8" x14ac:dyDescent="0.45">
      <c r="A822" s="8">
        <v>1398</v>
      </c>
      <c r="B822" s="8" t="s">
        <v>16</v>
      </c>
      <c r="C822" s="71">
        <f t="shared" si="44"/>
        <v>43871</v>
      </c>
      <c r="D822" s="7">
        <v>43871</v>
      </c>
      <c r="E822" s="22">
        <v>9.16</v>
      </c>
      <c r="F822" s="22">
        <v>1.0911</v>
      </c>
      <c r="G822" s="27">
        <f t="shared" si="45"/>
        <v>9.7157403478998733E-2</v>
      </c>
      <c r="H822" s="28">
        <f t="shared" si="46"/>
        <v>0.10600844293593552</v>
      </c>
    </row>
    <row r="823" spans="1:8" x14ac:dyDescent="0.45">
      <c r="A823" s="8">
        <v>1398</v>
      </c>
      <c r="B823" s="8" t="s">
        <v>16</v>
      </c>
      <c r="C823" s="71">
        <f t="shared" si="44"/>
        <v>43868</v>
      </c>
      <c r="D823" s="7">
        <v>43868</v>
      </c>
      <c r="E823" s="22">
        <v>9.2460000000000004</v>
      </c>
      <c r="F823" s="22">
        <v>1.0945</v>
      </c>
      <c r="G823" s="27">
        <f t="shared" si="45"/>
        <v>9.8069579974543922E-2</v>
      </c>
      <c r="H823" s="28">
        <f t="shared" si="46"/>
        <v>0.10733715528213833</v>
      </c>
    </row>
    <row r="824" spans="1:8" x14ac:dyDescent="0.45">
      <c r="A824" s="8">
        <v>1398</v>
      </c>
      <c r="B824" s="8" t="s">
        <v>16</v>
      </c>
      <c r="C824" s="71">
        <f t="shared" si="44"/>
        <v>43867</v>
      </c>
      <c r="D824" s="7">
        <v>43867</v>
      </c>
      <c r="E824" s="22">
        <v>9.6129999999999995</v>
      </c>
      <c r="F824" s="22">
        <v>1.0980000000000001</v>
      </c>
      <c r="G824" s="27">
        <f t="shared" si="45"/>
        <v>0.1019622401357658</v>
      </c>
      <c r="H824" s="28">
        <f t="shared" si="46"/>
        <v>0.11195453966907086</v>
      </c>
    </row>
    <row r="825" spans="1:8" x14ac:dyDescent="0.45">
      <c r="A825" s="8">
        <v>1398</v>
      </c>
      <c r="B825" s="8" t="s">
        <v>16</v>
      </c>
      <c r="C825" s="71">
        <f t="shared" si="44"/>
        <v>43866</v>
      </c>
      <c r="D825" s="7">
        <v>43866</v>
      </c>
      <c r="E825" s="22">
        <v>9.7650000000000006</v>
      </c>
      <c r="F825" s="22">
        <v>1.0999000000000001</v>
      </c>
      <c r="G825" s="27">
        <f t="shared" si="45"/>
        <v>0.10357445905812473</v>
      </c>
      <c r="H825" s="28">
        <f t="shared" si="46"/>
        <v>0.11392154751803141</v>
      </c>
    </row>
    <row r="826" spans="1:8" x14ac:dyDescent="0.45">
      <c r="A826" s="8">
        <v>1398</v>
      </c>
      <c r="B826" s="8" t="s">
        <v>16</v>
      </c>
      <c r="C826" s="71">
        <f t="shared" si="44"/>
        <v>43865</v>
      </c>
      <c r="D826" s="7">
        <v>43865</v>
      </c>
      <c r="E826" s="22">
        <v>9.4169999999999998</v>
      </c>
      <c r="F826" s="22">
        <v>1.1044</v>
      </c>
      <c r="G826" s="27">
        <f t="shared" si="45"/>
        <v>9.9883326262197702E-2</v>
      </c>
      <c r="H826" s="28">
        <f t="shared" si="46"/>
        <v>0.11031114552397114</v>
      </c>
    </row>
    <row r="827" spans="1:8" x14ac:dyDescent="0.45">
      <c r="A827" s="8">
        <v>1398</v>
      </c>
      <c r="B827" s="8" t="s">
        <v>16</v>
      </c>
      <c r="C827" s="71">
        <f t="shared" si="44"/>
        <v>43864</v>
      </c>
      <c r="D827" s="7">
        <v>43864</v>
      </c>
      <c r="E827" s="22">
        <v>9.7479999999999993</v>
      </c>
      <c r="F827" s="22">
        <v>1.1060000000000001</v>
      </c>
      <c r="G827" s="27">
        <f t="shared" si="45"/>
        <v>0.103394145099703</v>
      </c>
      <c r="H827" s="28">
        <f t="shared" si="46"/>
        <v>0.11435392448027153</v>
      </c>
    </row>
    <row r="828" spans="1:8" x14ac:dyDescent="0.45">
      <c r="A828" s="8">
        <v>1398</v>
      </c>
      <c r="B828" s="8" t="s">
        <v>16</v>
      </c>
      <c r="C828" s="71" t="str">
        <f t="shared" si="44"/>
        <v>31/1/2020</v>
      </c>
      <c r="D828" s="7" t="s">
        <v>29</v>
      </c>
      <c r="E828" s="22">
        <v>9.8000000000000007</v>
      </c>
      <c r="F828" s="22">
        <v>1.1093999999999999</v>
      </c>
      <c r="G828" s="27">
        <f t="shared" si="45"/>
        <v>0.10394569367840475</v>
      </c>
      <c r="H828" s="28">
        <f t="shared" si="46"/>
        <v>0.11531735256682223</v>
      </c>
    </row>
    <row r="829" spans="1:8" x14ac:dyDescent="0.45">
      <c r="A829" s="8">
        <v>1398</v>
      </c>
      <c r="B829" s="8" t="s">
        <v>16</v>
      </c>
      <c r="C829" s="71" t="str">
        <f t="shared" si="44"/>
        <v>30/1/2020</v>
      </c>
      <c r="D829" s="7" t="s">
        <v>30</v>
      </c>
      <c r="E829" s="22">
        <v>10.132</v>
      </c>
      <c r="F829" s="22">
        <v>1.1032</v>
      </c>
      <c r="G829" s="27">
        <f t="shared" si="45"/>
        <v>0.10746711921934662</v>
      </c>
      <c r="H829" s="28">
        <f t="shared" si="46"/>
        <v>0.11855772592278319</v>
      </c>
    </row>
    <row r="830" spans="1:8" x14ac:dyDescent="0.45">
      <c r="A830" s="8">
        <v>1398</v>
      </c>
      <c r="B830" s="8" t="s">
        <v>16</v>
      </c>
      <c r="C830" s="71" t="str">
        <f t="shared" si="44"/>
        <v>29/1/2020</v>
      </c>
      <c r="D830" s="7" t="s">
        <v>31</v>
      </c>
      <c r="E830" s="22">
        <v>10.819000000000001</v>
      </c>
      <c r="F830" s="22">
        <v>1.1011</v>
      </c>
      <c r="G830" s="27">
        <f t="shared" si="45"/>
        <v>0.11475392448027154</v>
      </c>
      <c r="H830" s="28">
        <f t="shared" si="46"/>
        <v>0.12635554624522699</v>
      </c>
    </row>
    <row r="831" spans="1:8" x14ac:dyDescent="0.45">
      <c r="A831" s="8">
        <v>1398</v>
      </c>
      <c r="B831" s="8" t="s">
        <v>16</v>
      </c>
      <c r="C831" s="71" t="str">
        <f t="shared" si="44"/>
        <v>28/1/2020</v>
      </c>
      <c r="D831" s="7" t="s">
        <v>32</v>
      </c>
      <c r="E831" s="22">
        <v>10.458</v>
      </c>
      <c r="F831" s="22">
        <v>1.1022000000000001</v>
      </c>
      <c r="G831" s="27">
        <f t="shared" si="45"/>
        <v>0.11092490453966908</v>
      </c>
      <c r="H831" s="28">
        <f t="shared" si="46"/>
        <v>0.12226142978362327</v>
      </c>
    </row>
    <row r="832" spans="1:8" x14ac:dyDescent="0.45">
      <c r="A832" s="8">
        <v>1398</v>
      </c>
      <c r="B832" s="8" t="s">
        <v>16</v>
      </c>
      <c r="C832" s="71" t="str">
        <f t="shared" si="44"/>
        <v>27/1/2020</v>
      </c>
      <c r="D832" s="7" t="s">
        <v>33</v>
      </c>
      <c r="E832" s="22">
        <v>10.529</v>
      </c>
      <c r="F832" s="22">
        <v>1.1017999999999999</v>
      </c>
      <c r="G832" s="27">
        <f t="shared" si="45"/>
        <v>0.11167798048366567</v>
      </c>
      <c r="H832" s="28">
        <f t="shared" si="46"/>
        <v>0.12304679889690283</v>
      </c>
    </row>
    <row r="833" spans="1:8" x14ac:dyDescent="0.45">
      <c r="A833" s="8">
        <v>1398</v>
      </c>
      <c r="B833" s="8" t="s">
        <v>16</v>
      </c>
      <c r="C833" s="71" t="str">
        <f t="shared" si="44"/>
        <v>24/1/2020</v>
      </c>
      <c r="D833" s="7" t="s">
        <v>34</v>
      </c>
      <c r="E833" s="22">
        <v>10.428000000000001</v>
      </c>
      <c r="F833" s="22">
        <v>1.1025</v>
      </c>
      <c r="G833" s="27">
        <f t="shared" si="45"/>
        <v>0.11060670343657192</v>
      </c>
      <c r="H833" s="28">
        <f t="shared" si="46"/>
        <v>0.12194389053882054</v>
      </c>
    </row>
    <row r="834" spans="1:8" x14ac:dyDescent="0.45">
      <c r="A834" s="8">
        <v>1398</v>
      </c>
      <c r="B834" s="8" t="s">
        <v>16</v>
      </c>
      <c r="C834" s="71" t="str">
        <f t="shared" si="44"/>
        <v>23/1/2020</v>
      </c>
      <c r="D834" s="7" t="s">
        <v>35</v>
      </c>
      <c r="E834" s="22">
        <v>10.504</v>
      </c>
      <c r="F834" s="22">
        <v>1.1053999999999999</v>
      </c>
      <c r="G834" s="27">
        <f t="shared" si="45"/>
        <v>0.11141281289775137</v>
      </c>
      <c r="H834" s="28">
        <f t="shared" si="46"/>
        <v>0.12315572337717436</v>
      </c>
    </row>
    <row r="835" spans="1:8" x14ac:dyDescent="0.45">
      <c r="A835" s="8">
        <v>1398</v>
      </c>
      <c r="B835" s="8" t="s">
        <v>16</v>
      </c>
      <c r="C835" s="71" t="str">
        <f t="shared" si="44"/>
        <v>22/1/2020</v>
      </c>
      <c r="D835" s="7" t="s">
        <v>36</v>
      </c>
      <c r="E835" s="22">
        <v>10.895</v>
      </c>
      <c r="F835" s="22">
        <v>1.1083000000000001</v>
      </c>
      <c r="G835" s="27">
        <f t="shared" si="45"/>
        <v>0.11556003394145099</v>
      </c>
      <c r="H835" s="28">
        <f t="shared" si="46"/>
        <v>0.12807518561731016</v>
      </c>
    </row>
    <row r="836" spans="1:8" x14ac:dyDescent="0.45">
      <c r="A836" s="8">
        <v>1398</v>
      </c>
      <c r="B836" s="8" t="s">
        <v>16</v>
      </c>
      <c r="C836" s="71" t="str">
        <f t="shared" si="44"/>
        <v>21/1/2020</v>
      </c>
      <c r="D836" s="7" t="s">
        <v>37</v>
      </c>
      <c r="E836" s="22">
        <v>10.679</v>
      </c>
      <c r="F836" s="22">
        <v>1.1085</v>
      </c>
      <c r="G836" s="27">
        <f t="shared" si="45"/>
        <v>0.11326898599915146</v>
      </c>
      <c r="H836" s="28">
        <f t="shared" si="46"/>
        <v>0.12555867098005941</v>
      </c>
    </row>
    <row r="837" spans="1:8" x14ac:dyDescent="0.45">
      <c r="A837" s="8">
        <v>1398</v>
      </c>
      <c r="B837" s="8" t="s">
        <v>17</v>
      </c>
      <c r="C837" s="71" t="str">
        <f t="shared" si="44"/>
        <v>20/1/2020</v>
      </c>
      <c r="D837" s="7" t="s">
        <v>38</v>
      </c>
      <c r="E837" s="22">
        <v>10.917</v>
      </c>
      <c r="F837" s="22">
        <v>1.1094999999999999</v>
      </c>
      <c r="G837" s="27">
        <f t="shared" si="45"/>
        <v>0.11579338141705557</v>
      </c>
      <c r="H837" s="28">
        <f t="shared" si="46"/>
        <v>0.12847275668222316</v>
      </c>
    </row>
    <row r="838" spans="1:8" x14ac:dyDescent="0.45">
      <c r="A838" s="8">
        <v>1398</v>
      </c>
      <c r="B838" s="8" t="s">
        <v>17</v>
      </c>
      <c r="C838" s="71" t="str">
        <f t="shared" si="44"/>
        <v>17/1/2020</v>
      </c>
      <c r="D838" s="7" t="s">
        <v>39</v>
      </c>
      <c r="E838" s="22">
        <v>11.093</v>
      </c>
      <c r="F838" s="22">
        <v>1.1094999999999999</v>
      </c>
      <c r="G838" s="27">
        <f t="shared" si="45"/>
        <v>0.11766016122189224</v>
      </c>
      <c r="H838" s="28">
        <f t="shared" si="46"/>
        <v>0.13054394887568943</v>
      </c>
    </row>
    <row r="839" spans="1:8" x14ac:dyDescent="0.45">
      <c r="A839" s="8">
        <v>1398</v>
      </c>
      <c r="B839" s="8" t="s">
        <v>17</v>
      </c>
      <c r="C839" s="71" t="str">
        <f t="shared" si="44"/>
        <v>16/1/2020</v>
      </c>
      <c r="D839" s="7" t="s">
        <v>40</v>
      </c>
      <c r="E839" s="22">
        <v>11.1</v>
      </c>
      <c r="F839" s="22">
        <v>1.1136999999999999</v>
      </c>
      <c r="G839" s="27">
        <f t="shared" si="45"/>
        <v>0.11773440814594824</v>
      </c>
      <c r="H839" s="28">
        <f t="shared" si="46"/>
        <v>0.13112081035214254</v>
      </c>
    </row>
    <row r="840" spans="1:8" x14ac:dyDescent="0.45">
      <c r="A840" s="8">
        <v>1398</v>
      </c>
      <c r="B840" s="8" t="s">
        <v>17</v>
      </c>
      <c r="C840" s="71" t="str">
        <f t="shared" si="44"/>
        <v>15/1/2020</v>
      </c>
      <c r="D840" s="7" t="s">
        <v>41</v>
      </c>
      <c r="E840" s="22">
        <v>11.282</v>
      </c>
      <c r="F840" s="22">
        <v>1.1151</v>
      </c>
      <c r="G840" s="27">
        <f t="shared" si="45"/>
        <v>0.11966482817140432</v>
      </c>
      <c r="H840" s="28">
        <f t="shared" si="46"/>
        <v>0.13343824989393296</v>
      </c>
    </row>
    <row r="841" spans="1:8" x14ac:dyDescent="0.45">
      <c r="A841" s="8">
        <v>1398</v>
      </c>
      <c r="B841" s="8" t="s">
        <v>17</v>
      </c>
      <c r="C841" s="71" t="str">
        <f t="shared" si="44"/>
        <v>14/1/2020</v>
      </c>
      <c r="D841" s="7" t="s">
        <v>42</v>
      </c>
      <c r="E841" s="22">
        <v>11.867000000000001</v>
      </c>
      <c r="F841" s="22">
        <v>1.1128</v>
      </c>
      <c r="G841" s="27">
        <f t="shared" si="45"/>
        <v>0.1258697496817989</v>
      </c>
      <c r="H841" s="28">
        <f t="shared" si="46"/>
        <v>0.1400678574459058</v>
      </c>
    </row>
    <row r="842" spans="1:8" x14ac:dyDescent="0.45">
      <c r="A842" s="8">
        <v>1398</v>
      </c>
      <c r="B842" s="8" t="s">
        <v>17</v>
      </c>
      <c r="C842" s="71" t="str">
        <f t="shared" si="44"/>
        <v>13/1/2020</v>
      </c>
      <c r="D842" s="7" t="s">
        <v>43</v>
      </c>
      <c r="E842" s="22">
        <v>11.782</v>
      </c>
      <c r="F842" s="22">
        <v>1.1134999999999999</v>
      </c>
      <c r="G842" s="27">
        <f t="shared" si="45"/>
        <v>0.12496817988969028</v>
      </c>
      <c r="H842" s="28">
        <f t="shared" si="46"/>
        <v>0.13915206830717011</v>
      </c>
    </row>
    <row r="843" spans="1:8" x14ac:dyDescent="0.45">
      <c r="A843" s="8">
        <v>1398</v>
      </c>
      <c r="B843" s="8" t="s">
        <v>17</v>
      </c>
      <c r="C843" s="71">
        <f t="shared" si="44"/>
        <v>44105</v>
      </c>
      <c r="D843" s="7">
        <v>44105</v>
      </c>
      <c r="E843" s="22">
        <v>11.805</v>
      </c>
      <c r="F843" s="22">
        <v>1.1122000000000001</v>
      </c>
      <c r="G843" s="27">
        <f t="shared" si="45"/>
        <v>0.12521213406873144</v>
      </c>
      <c r="H843" s="28">
        <f t="shared" si="46"/>
        <v>0.13926093551124311</v>
      </c>
    </row>
    <row r="844" spans="1:8" x14ac:dyDescent="0.45">
      <c r="A844" s="8">
        <v>1398</v>
      </c>
      <c r="B844" s="8" t="s">
        <v>17</v>
      </c>
      <c r="C844" s="71">
        <f t="shared" si="44"/>
        <v>44075</v>
      </c>
      <c r="D844" s="7">
        <v>44075</v>
      </c>
      <c r="E844" s="22">
        <v>11.67</v>
      </c>
      <c r="F844" s="22">
        <v>1.1106</v>
      </c>
      <c r="G844" s="27">
        <f t="shared" si="45"/>
        <v>0.12378022910479423</v>
      </c>
      <c r="H844" s="28">
        <f t="shared" si="46"/>
        <v>0.13747032244378449</v>
      </c>
    </row>
    <row r="845" spans="1:8" x14ac:dyDescent="0.45">
      <c r="A845" s="8">
        <v>1398</v>
      </c>
      <c r="B845" s="8" t="s">
        <v>17</v>
      </c>
      <c r="C845" s="71">
        <f t="shared" si="44"/>
        <v>44044</v>
      </c>
      <c r="D845" s="7">
        <v>44044</v>
      </c>
      <c r="E845" s="22">
        <v>11.603</v>
      </c>
      <c r="F845" s="22">
        <v>1.1105</v>
      </c>
      <c r="G845" s="27">
        <f t="shared" si="45"/>
        <v>0.1230695799745439</v>
      </c>
      <c r="H845" s="28">
        <f t="shared" si="46"/>
        <v>0.13666876856173102</v>
      </c>
    </row>
    <row r="846" spans="1:8" x14ac:dyDescent="0.45">
      <c r="A846" s="8">
        <v>1398</v>
      </c>
      <c r="B846" s="8" t="s">
        <v>17</v>
      </c>
      <c r="C846" s="71">
        <f t="shared" si="44"/>
        <v>44013</v>
      </c>
      <c r="D846" s="7">
        <v>44013</v>
      </c>
      <c r="E846" s="22">
        <v>12.005000000000001</v>
      </c>
      <c r="F846" s="22">
        <v>1.1153</v>
      </c>
      <c r="G846" s="27">
        <f t="shared" si="45"/>
        <v>0.12733347475604584</v>
      </c>
      <c r="H846" s="28">
        <f t="shared" si="46"/>
        <v>0.14201502439541791</v>
      </c>
    </row>
    <row r="847" spans="1:8" x14ac:dyDescent="0.45">
      <c r="A847" s="8">
        <v>1398</v>
      </c>
      <c r="B847" s="8" t="s">
        <v>17</v>
      </c>
      <c r="C847" s="71">
        <f t="shared" si="44"/>
        <v>43983</v>
      </c>
      <c r="D847" s="7">
        <v>43983</v>
      </c>
      <c r="E847" s="22">
        <v>12.872999999999999</v>
      </c>
      <c r="F847" s="22">
        <v>1.1194999999999999</v>
      </c>
      <c r="G847" s="27">
        <f t="shared" si="45"/>
        <v>0.13654009333899023</v>
      </c>
      <c r="H847" s="28">
        <f t="shared" si="46"/>
        <v>0.15285663449299955</v>
      </c>
    </row>
    <row r="848" spans="1:8" x14ac:dyDescent="0.45">
      <c r="A848" s="8">
        <v>1398</v>
      </c>
      <c r="B848" s="8" t="s">
        <v>17</v>
      </c>
      <c r="C848" s="71">
        <f t="shared" si="44"/>
        <v>43891</v>
      </c>
      <c r="D848" s="7">
        <v>43891</v>
      </c>
      <c r="E848" s="22">
        <v>11.786</v>
      </c>
      <c r="F848" s="22">
        <v>1.1160000000000001</v>
      </c>
      <c r="G848" s="27">
        <f t="shared" si="45"/>
        <v>0.12501060670343656</v>
      </c>
      <c r="H848" s="28">
        <f t="shared" si="46"/>
        <v>0.13951183708103521</v>
      </c>
    </row>
    <row r="849" spans="1:8" x14ac:dyDescent="0.45">
      <c r="A849" s="8">
        <v>1398</v>
      </c>
      <c r="B849" s="8" t="s">
        <v>17</v>
      </c>
      <c r="C849" s="71">
        <f t="shared" si="44"/>
        <v>43862</v>
      </c>
      <c r="D849" s="7">
        <v>43862</v>
      </c>
      <c r="E849" s="22">
        <v>11.891999999999999</v>
      </c>
      <c r="F849" s="22">
        <v>1.1172</v>
      </c>
      <c r="G849" s="27">
        <f t="shared" si="45"/>
        <v>0.1261349172677132</v>
      </c>
      <c r="H849" s="28">
        <f t="shared" si="46"/>
        <v>0.14091792957148919</v>
      </c>
    </row>
    <row r="850" spans="1:8" x14ac:dyDescent="0.45">
      <c r="A850" s="8">
        <v>1398</v>
      </c>
      <c r="B850" s="8" t="s">
        <v>17</v>
      </c>
      <c r="C850" s="71">
        <f t="shared" si="44"/>
        <v>43831</v>
      </c>
      <c r="D850" s="7">
        <v>43831</v>
      </c>
      <c r="E850" s="22">
        <v>11.807</v>
      </c>
      <c r="F850" s="22">
        <v>1.1212</v>
      </c>
      <c r="G850" s="27">
        <f t="shared" si="45"/>
        <v>0.12523334747560458</v>
      </c>
      <c r="H850" s="28">
        <f t="shared" si="46"/>
        <v>0.14041162918964786</v>
      </c>
    </row>
    <row r="851" spans="1:8" x14ac:dyDescent="0.45">
      <c r="A851" s="8">
        <v>1398</v>
      </c>
      <c r="B851" s="8" t="s">
        <v>17</v>
      </c>
      <c r="C851" s="71">
        <f t="shared" si="44"/>
        <v>43830</v>
      </c>
      <c r="D851" s="7">
        <v>43830</v>
      </c>
      <c r="E851" s="22">
        <v>12.246</v>
      </c>
      <c r="F851" s="22">
        <v>1.1212</v>
      </c>
      <c r="G851" s="27">
        <f t="shared" si="45"/>
        <v>0.12988969028425965</v>
      </c>
      <c r="H851" s="28">
        <f t="shared" si="46"/>
        <v>0.14563232074671192</v>
      </c>
    </row>
    <row r="852" spans="1:8" x14ac:dyDescent="0.45">
      <c r="A852" s="8">
        <v>1398</v>
      </c>
      <c r="B852" s="8" t="s">
        <v>17</v>
      </c>
      <c r="C852" s="71">
        <f t="shared" si="44"/>
        <v>43829</v>
      </c>
      <c r="D852" s="7">
        <v>43829</v>
      </c>
      <c r="E852" s="22">
        <v>12.359</v>
      </c>
      <c r="F852" s="22">
        <v>1.1181000000000001</v>
      </c>
      <c r="G852" s="27">
        <f t="shared" si="45"/>
        <v>0.13108824777259229</v>
      </c>
      <c r="H852" s="28">
        <f t="shared" si="46"/>
        <v>0.14656976983453546</v>
      </c>
    </row>
    <row r="853" spans="1:8" x14ac:dyDescent="0.45">
      <c r="A853" s="8">
        <v>1398</v>
      </c>
      <c r="B853" s="8" t="s">
        <v>17</v>
      </c>
      <c r="C853" s="71">
        <f t="shared" si="44"/>
        <v>43826</v>
      </c>
      <c r="D853" s="7">
        <v>43826</v>
      </c>
      <c r="E853" s="22">
        <v>10.835000000000001</v>
      </c>
      <c r="F853" s="22">
        <v>1.1176999999999999</v>
      </c>
      <c r="G853" s="27">
        <f t="shared" si="45"/>
        <v>0.11492363173525669</v>
      </c>
      <c r="H853" s="28">
        <f t="shared" si="46"/>
        <v>0.12845014319049639</v>
      </c>
    </row>
    <row r="854" spans="1:8" x14ac:dyDescent="0.45">
      <c r="A854" s="8">
        <v>1398</v>
      </c>
      <c r="B854" s="8" t="s">
        <v>17</v>
      </c>
      <c r="C854" s="71">
        <f t="shared" si="44"/>
        <v>43825</v>
      </c>
      <c r="D854" s="7">
        <v>43825</v>
      </c>
      <c r="E854" s="22">
        <v>10.824999999999999</v>
      </c>
      <c r="F854" s="22">
        <v>1.1097999999999999</v>
      </c>
      <c r="G854" s="27">
        <f t="shared" si="45"/>
        <v>0.11481756470089095</v>
      </c>
      <c r="H854" s="28">
        <f t="shared" si="46"/>
        <v>0.12742453330504877</v>
      </c>
    </row>
    <row r="855" spans="1:8" x14ac:dyDescent="0.45">
      <c r="A855" s="8">
        <v>1398</v>
      </c>
      <c r="B855" s="8" t="s">
        <v>17</v>
      </c>
      <c r="C855" s="71">
        <f t="shared" si="44"/>
        <v>43824</v>
      </c>
      <c r="D855" s="7">
        <v>43824</v>
      </c>
      <c r="E855" s="22">
        <v>10.715</v>
      </c>
      <c r="F855" s="22">
        <v>1.1091</v>
      </c>
      <c r="G855" s="27">
        <f t="shared" si="45"/>
        <v>0.11365082732286805</v>
      </c>
      <c r="H855" s="28">
        <f t="shared" si="46"/>
        <v>0.12605013258379294</v>
      </c>
    </row>
    <row r="856" spans="1:8" x14ac:dyDescent="0.45">
      <c r="A856" s="8">
        <v>1398</v>
      </c>
      <c r="B856" s="8" t="s">
        <v>17</v>
      </c>
      <c r="C856" s="71">
        <f t="shared" si="44"/>
        <v>43823</v>
      </c>
      <c r="D856" s="7">
        <v>43823</v>
      </c>
      <c r="E856" s="22">
        <v>11.289</v>
      </c>
      <c r="F856" s="22">
        <v>1.1088</v>
      </c>
      <c r="G856" s="27">
        <f t="shared" si="45"/>
        <v>0.11973907509546032</v>
      </c>
      <c r="H856" s="28">
        <f t="shared" si="46"/>
        <v>0.13276668646584641</v>
      </c>
    </row>
    <row r="857" spans="1:8" x14ac:dyDescent="0.45">
      <c r="A857" s="8">
        <v>1398</v>
      </c>
      <c r="B857" s="8" t="s">
        <v>17</v>
      </c>
      <c r="C857" s="71">
        <f t="shared" ref="C857:C920" si="47">D857</f>
        <v>43822</v>
      </c>
      <c r="D857" s="7">
        <v>43822</v>
      </c>
      <c r="E857" s="22">
        <v>12.773</v>
      </c>
      <c r="F857" s="22">
        <v>1.1088</v>
      </c>
      <c r="G857" s="27">
        <f t="shared" si="45"/>
        <v>0.13547942299533305</v>
      </c>
      <c r="H857" s="28">
        <f t="shared" si="46"/>
        <v>0.15021958421722528</v>
      </c>
    </row>
    <row r="858" spans="1:8" x14ac:dyDescent="0.45">
      <c r="A858" s="8">
        <v>1398</v>
      </c>
      <c r="B858" s="8" t="s">
        <v>18</v>
      </c>
      <c r="C858" s="71">
        <f t="shared" si="47"/>
        <v>43819</v>
      </c>
      <c r="D858" s="7">
        <v>43819</v>
      </c>
      <c r="E858" s="22">
        <v>13.037000000000001</v>
      </c>
      <c r="F858" s="22">
        <v>1.1079000000000001</v>
      </c>
      <c r="G858" s="27">
        <f t="shared" si="45"/>
        <v>0.13827959270258805</v>
      </c>
      <c r="H858" s="28">
        <f t="shared" si="46"/>
        <v>0.15319996075519732</v>
      </c>
    </row>
    <row r="859" spans="1:8" x14ac:dyDescent="0.45">
      <c r="A859" s="8">
        <v>1398</v>
      </c>
      <c r="B859" s="8" t="s">
        <v>18</v>
      </c>
      <c r="C859" s="71">
        <f t="shared" si="47"/>
        <v>43818</v>
      </c>
      <c r="D859" s="7">
        <v>43818</v>
      </c>
      <c r="E859" s="22">
        <v>12.77</v>
      </c>
      <c r="F859" s="22">
        <v>1.1122000000000001</v>
      </c>
      <c r="G859" s="27">
        <f t="shared" si="45"/>
        <v>0.13544760288502333</v>
      </c>
      <c r="H859" s="28">
        <f t="shared" si="46"/>
        <v>0.15064482392872297</v>
      </c>
    </row>
    <row r="860" spans="1:8" x14ac:dyDescent="0.45">
      <c r="A860" s="8">
        <v>1398</v>
      </c>
      <c r="B860" s="8" t="s">
        <v>18</v>
      </c>
      <c r="C860" s="71">
        <f t="shared" si="47"/>
        <v>43817</v>
      </c>
      <c r="D860" s="7">
        <v>43817</v>
      </c>
      <c r="E860" s="22">
        <v>12.984999999999999</v>
      </c>
      <c r="F860" s="22">
        <v>1.1113</v>
      </c>
      <c r="G860" s="27">
        <f t="shared" si="45"/>
        <v>0.13772804412388628</v>
      </c>
      <c r="H860" s="28">
        <f t="shared" si="46"/>
        <v>0.15305717543487482</v>
      </c>
    </row>
    <row r="861" spans="1:8" x14ac:dyDescent="0.45">
      <c r="A861" s="8">
        <v>1398</v>
      </c>
      <c r="B861" s="8" t="s">
        <v>18</v>
      </c>
      <c r="C861" s="71">
        <f t="shared" si="47"/>
        <v>43816</v>
      </c>
      <c r="D861" s="7">
        <v>43816</v>
      </c>
      <c r="E861" s="22">
        <v>12.585000000000001</v>
      </c>
      <c r="F861" s="22">
        <v>1.1168</v>
      </c>
      <c r="G861" s="27">
        <f t="shared" si="45"/>
        <v>0.13348536274925754</v>
      </c>
      <c r="H861" s="28">
        <f t="shared" si="46"/>
        <v>0.14907645311837081</v>
      </c>
    </row>
    <row r="862" spans="1:8" x14ac:dyDescent="0.45">
      <c r="A862" s="8">
        <v>1398</v>
      </c>
      <c r="B862" s="8" t="s">
        <v>18</v>
      </c>
      <c r="C862" s="71">
        <f t="shared" si="47"/>
        <v>43815</v>
      </c>
      <c r="D862" s="7">
        <v>43815</v>
      </c>
      <c r="E862" s="22">
        <v>12.847</v>
      </c>
      <c r="F862" s="22">
        <v>1.1135999999999999</v>
      </c>
      <c r="G862" s="27">
        <f t="shared" si="45"/>
        <v>0.13626431904963937</v>
      </c>
      <c r="H862" s="28">
        <f t="shared" si="46"/>
        <v>0.15174394569367838</v>
      </c>
    </row>
    <row r="863" spans="1:8" x14ac:dyDescent="0.45">
      <c r="A863" s="8">
        <v>1398</v>
      </c>
      <c r="B863" s="8" t="s">
        <v>18</v>
      </c>
      <c r="C863" s="71">
        <f t="shared" si="47"/>
        <v>43812</v>
      </c>
      <c r="D863" s="7">
        <v>43812</v>
      </c>
      <c r="E863" s="22">
        <v>13.54</v>
      </c>
      <c r="F863" s="22">
        <v>1.1121000000000001</v>
      </c>
      <c r="G863" s="27">
        <f t="shared" si="45"/>
        <v>0.14361476453118369</v>
      </c>
      <c r="H863" s="28">
        <f t="shared" si="46"/>
        <v>0.1597139796351294</v>
      </c>
    </row>
    <row r="864" spans="1:8" x14ac:dyDescent="0.45">
      <c r="A864" s="8">
        <v>1398</v>
      </c>
      <c r="B864" s="8" t="s">
        <v>18</v>
      </c>
      <c r="C864" s="71">
        <f t="shared" si="47"/>
        <v>43811</v>
      </c>
      <c r="D864" s="7">
        <v>43811</v>
      </c>
      <c r="E864" s="22">
        <v>13.331</v>
      </c>
      <c r="F864" s="22">
        <v>1.113</v>
      </c>
      <c r="G864" s="27">
        <f t="shared" si="45"/>
        <v>0.14139796351294018</v>
      </c>
      <c r="H864" s="28">
        <f t="shared" si="46"/>
        <v>0.15737593338990241</v>
      </c>
    </row>
    <row r="865" spans="1:8" x14ac:dyDescent="0.45">
      <c r="A865" s="8">
        <v>1398</v>
      </c>
      <c r="B865" s="8" t="s">
        <v>18</v>
      </c>
      <c r="C865" s="71">
        <f t="shared" si="47"/>
        <v>43810</v>
      </c>
      <c r="D865" s="7">
        <v>43810</v>
      </c>
      <c r="E865" s="22">
        <v>13.44</v>
      </c>
      <c r="F865" s="22">
        <v>1.113</v>
      </c>
      <c r="G865" s="27">
        <f t="shared" si="45"/>
        <v>0.14255409418752651</v>
      </c>
      <c r="H865" s="28">
        <f t="shared" si="46"/>
        <v>0.15866270683071701</v>
      </c>
    </row>
    <row r="866" spans="1:8" x14ac:dyDescent="0.45">
      <c r="A866" s="8">
        <v>1398</v>
      </c>
      <c r="B866" s="8" t="s">
        <v>18</v>
      </c>
      <c r="C866" s="71">
        <f t="shared" si="47"/>
        <v>43809</v>
      </c>
      <c r="D866" s="7">
        <v>43809</v>
      </c>
      <c r="E866" s="22">
        <v>13.584</v>
      </c>
      <c r="F866" s="22">
        <v>1.1093</v>
      </c>
      <c r="G866" s="27">
        <f t="shared" si="45"/>
        <v>0.14408145948239287</v>
      </c>
      <c r="H866" s="28">
        <f t="shared" si="46"/>
        <v>0.1598295630038184</v>
      </c>
    </row>
    <row r="867" spans="1:8" x14ac:dyDescent="0.45">
      <c r="A867" s="8">
        <v>1398</v>
      </c>
      <c r="B867" s="8" t="s">
        <v>18</v>
      </c>
      <c r="C867" s="71">
        <f t="shared" si="47"/>
        <v>43808</v>
      </c>
      <c r="D867" s="7">
        <v>43808</v>
      </c>
      <c r="E867" s="22">
        <v>13.871</v>
      </c>
      <c r="F867" s="22">
        <v>1.1064000000000001</v>
      </c>
      <c r="G867" s="27">
        <f t="shared" si="45"/>
        <v>0.14712558336868903</v>
      </c>
      <c r="H867" s="28">
        <f t="shared" si="46"/>
        <v>0.16277974543911755</v>
      </c>
    </row>
    <row r="868" spans="1:8" x14ac:dyDescent="0.45">
      <c r="A868" s="8">
        <v>1398</v>
      </c>
      <c r="B868" s="8" t="s">
        <v>18</v>
      </c>
      <c r="C868" s="71">
        <f t="shared" si="47"/>
        <v>43805</v>
      </c>
      <c r="D868" s="7">
        <v>43805</v>
      </c>
      <c r="E868" s="22">
        <v>14.124000000000001</v>
      </c>
      <c r="F868" s="22">
        <v>1.1059000000000001</v>
      </c>
      <c r="G868" s="27">
        <f t="shared" si="45"/>
        <v>0.14980907933814172</v>
      </c>
      <c r="H868" s="28">
        <f t="shared" si="46"/>
        <v>0.16567386084005095</v>
      </c>
    </row>
    <row r="869" spans="1:8" x14ac:dyDescent="0.45">
      <c r="A869" s="8">
        <v>1398</v>
      </c>
      <c r="B869" s="8" t="s">
        <v>18</v>
      </c>
      <c r="C869" s="71">
        <f t="shared" si="47"/>
        <v>43804</v>
      </c>
      <c r="D869" s="7">
        <v>43804</v>
      </c>
      <c r="E869" s="22">
        <v>14.952999999999999</v>
      </c>
      <c r="F869" s="22">
        <v>1.1104000000000001</v>
      </c>
      <c r="G869" s="27">
        <f t="shared" si="45"/>
        <v>0.15860203648705981</v>
      </c>
      <c r="H869" s="28">
        <f t="shared" si="46"/>
        <v>0.17611170131523121</v>
      </c>
    </row>
    <row r="870" spans="1:8" x14ac:dyDescent="0.45">
      <c r="A870" s="8">
        <v>1398</v>
      </c>
      <c r="B870" s="8" t="s">
        <v>18</v>
      </c>
      <c r="C870" s="71">
        <f t="shared" si="47"/>
        <v>43803</v>
      </c>
      <c r="D870" s="7">
        <v>43803</v>
      </c>
      <c r="E870" s="22">
        <v>15.063000000000001</v>
      </c>
      <c r="F870" s="22">
        <v>1.1077999999999999</v>
      </c>
      <c r="G870" s="27">
        <f t="shared" si="45"/>
        <v>0.15976877386508273</v>
      </c>
      <c r="H870" s="28">
        <f t="shared" si="46"/>
        <v>0.17699184768773862</v>
      </c>
    </row>
    <row r="871" spans="1:8" x14ac:dyDescent="0.45">
      <c r="A871" s="8">
        <v>1398</v>
      </c>
      <c r="B871" s="8" t="s">
        <v>18</v>
      </c>
      <c r="C871" s="71">
        <f t="shared" si="47"/>
        <v>43802</v>
      </c>
      <c r="D871" s="7">
        <v>43802</v>
      </c>
      <c r="E871" s="22">
        <v>15.446</v>
      </c>
      <c r="F871" s="22">
        <v>1.1083000000000001</v>
      </c>
      <c r="G871" s="27">
        <f t="shared" si="45"/>
        <v>0.16383114128128978</v>
      </c>
      <c r="H871" s="28">
        <f t="shared" si="46"/>
        <v>0.18157405388205347</v>
      </c>
    </row>
    <row r="872" spans="1:8" x14ac:dyDescent="0.45">
      <c r="A872" s="8">
        <v>1398</v>
      </c>
      <c r="B872" s="8" t="s">
        <v>18</v>
      </c>
      <c r="C872" s="71">
        <f t="shared" si="47"/>
        <v>43801</v>
      </c>
      <c r="D872" s="7">
        <v>43801</v>
      </c>
      <c r="E872" s="22">
        <v>15.564</v>
      </c>
      <c r="F872" s="22">
        <v>1.1079000000000001</v>
      </c>
      <c r="G872" s="27">
        <f t="shared" si="45"/>
        <v>0.16508273228680526</v>
      </c>
      <c r="H872" s="28">
        <f t="shared" si="46"/>
        <v>0.18289515910055157</v>
      </c>
    </row>
    <row r="873" spans="1:8" x14ac:dyDescent="0.45">
      <c r="A873" s="8">
        <v>1398</v>
      </c>
      <c r="B873" s="8" t="s">
        <v>18</v>
      </c>
      <c r="C873" s="71">
        <f t="shared" si="47"/>
        <v>43798</v>
      </c>
      <c r="D873" s="7">
        <v>43798</v>
      </c>
      <c r="E873" s="22">
        <v>15.654999999999999</v>
      </c>
      <c r="F873" s="22">
        <v>1.1016999999999999</v>
      </c>
      <c r="G873" s="27">
        <f t="shared" si="45"/>
        <v>0.16604794229953329</v>
      </c>
      <c r="H873" s="28">
        <f t="shared" si="46"/>
        <v>0.18293501803139581</v>
      </c>
    </row>
    <row r="874" spans="1:8" x14ac:dyDescent="0.45">
      <c r="A874" s="8">
        <v>1398</v>
      </c>
      <c r="B874" s="8" t="s">
        <v>18</v>
      </c>
      <c r="C874" s="71">
        <f t="shared" si="47"/>
        <v>43797</v>
      </c>
      <c r="D874" s="7">
        <v>43797</v>
      </c>
      <c r="E874" s="22">
        <v>15.843</v>
      </c>
      <c r="F874" s="22">
        <v>1.1009</v>
      </c>
      <c r="G874" s="27">
        <f t="shared" ref="G874:G937" si="48">E874/94.28</f>
        <v>0.16804200254560883</v>
      </c>
      <c r="H874" s="28">
        <f t="shared" si="46"/>
        <v>0.18499744060246076</v>
      </c>
    </row>
    <row r="875" spans="1:8" x14ac:dyDescent="0.45">
      <c r="A875" s="8">
        <v>1398</v>
      </c>
      <c r="B875" s="8" t="s">
        <v>18</v>
      </c>
      <c r="C875" s="71">
        <f t="shared" si="47"/>
        <v>43796</v>
      </c>
      <c r="D875" s="7">
        <v>43796</v>
      </c>
      <c r="E875" s="22">
        <v>15.743</v>
      </c>
      <c r="F875" s="22">
        <v>1.0999000000000001</v>
      </c>
      <c r="G875" s="27">
        <f t="shared" si="48"/>
        <v>0.16698133220195163</v>
      </c>
      <c r="H875" s="28">
        <f t="shared" si="46"/>
        <v>0.18366276728892661</v>
      </c>
    </row>
    <row r="876" spans="1:8" x14ac:dyDescent="0.45">
      <c r="A876" s="8">
        <v>1398</v>
      </c>
      <c r="B876" s="8" t="s">
        <v>18</v>
      </c>
      <c r="C876" s="71">
        <f t="shared" si="47"/>
        <v>43795</v>
      </c>
      <c r="D876" s="7">
        <v>43795</v>
      </c>
      <c r="E876" s="22">
        <v>16.399000000000001</v>
      </c>
      <c r="F876" s="22">
        <v>1.1020000000000001</v>
      </c>
      <c r="G876" s="27">
        <f t="shared" si="48"/>
        <v>0.17393932965634282</v>
      </c>
      <c r="H876" s="28">
        <f t="shared" si="46"/>
        <v>0.1916811412812898</v>
      </c>
    </row>
    <row r="877" spans="1:8" x14ac:dyDescent="0.45">
      <c r="A877" s="8">
        <v>1398</v>
      </c>
      <c r="B877" s="8" t="s">
        <v>18</v>
      </c>
      <c r="C877" s="71">
        <f t="shared" si="47"/>
        <v>43794</v>
      </c>
      <c r="D877" s="7">
        <v>43794</v>
      </c>
      <c r="E877" s="22">
        <v>15.87</v>
      </c>
      <c r="F877" s="22">
        <v>1.1013999999999999</v>
      </c>
      <c r="G877" s="27">
        <f t="shared" si="48"/>
        <v>0.16832838353839624</v>
      </c>
      <c r="H877" s="28">
        <f t="shared" si="46"/>
        <v>0.1853968816291896</v>
      </c>
    </row>
    <row r="878" spans="1:8" x14ac:dyDescent="0.45">
      <c r="A878" s="8">
        <v>1398</v>
      </c>
      <c r="B878" s="8" t="s">
        <v>18</v>
      </c>
      <c r="C878" s="71">
        <f t="shared" si="47"/>
        <v>43791</v>
      </c>
      <c r="D878" s="7">
        <v>43791</v>
      </c>
      <c r="E878" s="22">
        <v>15.664</v>
      </c>
      <c r="F878" s="22">
        <v>1.1024</v>
      </c>
      <c r="G878" s="27">
        <f t="shared" si="48"/>
        <v>0.16614340263046246</v>
      </c>
      <c r="H878" s="28">
        <f t="shared" si="46"/>
        <v>0.18315648705982182</v>
      </c>
    </row>
    <row r="879" spans="1:8" x14ac:dyDescent="0.45">
      <c r="A879" s="8">
        <v>1398</v>
      </c>
      <c r="B879" s="8" t="s">
        <v>19</v>
      </c>
      <c r="C879" s="71">
        <f t="shared" si="47"/>
        <v>43790</v>
      </c>
      <c r="D879" s="7">
        <v>43790</v>
      </c>
      <c r="E879" s="22">
        <v>15.426</v>
      </c>
      <c r="F879" s="22">
        <v>1.1059000000000001</v>
      </c>
      <c r="G879" s="27">
        <f t="shared" si="48"/>
        <v>0.16361900721255834</v>
      </c>
      <c r="H879" s="28">
        <f t="shared" ref="H879:H942" si="49">G879*F879</f>
        <v>0.1809462600763683</v>
      </c>
    </row>
    <row r="880" spans="1:8" x14ac:dyDescent="0.45">
      <c r="A880" s="8">
        <v>1398</v>
      </c>
      <c r="B880" s="8" t="s">
        <v>19</v>
      </c>
      <c r="C880" s="71">
        <f t="shared" si="47"/>
        <v>43789</v>
      </c>
      <c r="D880" s="7">
        <v>43789</v>
      </c>
      <c r="E880" s="22">
        <v>14.975</v>
      </c>
      <c r="F880" s="22">
        <v>1.1073</v>
      </c>
      <c r="G880" s="27">
        <f t="shared" si="48"/>
        <v>0.15883538396266439</v>
      </c>
      <c r="H880" s="28">
        <f t="shared" si="49"/>
        <v>0.17587842066185827</v>
      </c>
    </row>
    <row r="881" spans="1:8" x14ac:dyDescent="0.45">
      <c r="A881" s="8">
        <v>1398</v>
      </c>
      <c r="B881" s="8" t="s">
        <v>19</v>
      </c>
      <c r="C881" s="71">
        <f t="shared" si="47"/>
        <v>43788</v>
      </c>
      <c r="D881" s="7">
        <v>43788</v>
      </c>
      <c r="E881" s="22">
        <v>14.765000000000001</v>
      </c>
      <c r="F881" s="22">
        <v>1.1079000000000001</v>
      </c>
      <c r="G881" s="27">
        <f t="shared" si="48"/>
        <v>0.1566079762409843</v>
      </c>
      <c r="H881" s="28">
        <f t="shared" si="49"/>
        <v>0.17350597687738653</v>
      </c>
    </row>
    <row r="882" spans="1:8" x14ac:dyDescent="0.45">
      <c r="A882" s="8">
        <v>1398</v>
      </c>
      <c r="B882" s="8" t="s">
        <v>19</v>
      </c>
      <c r="C882" s="71">
        <f t="shared" si="47"/>
        <v>43787</v>
      </c>
      <c r="D882" s="7">
        <v>43787</v>
      </c>
      <c r="E882" s="22">
        <v>15.125999999999999</v>
      </c>
      <c r="F882" s="22">
        <v>1.1072</v>
      </c>
      <c r="G882" s="27">
        <f t="shared" si="48"/>
        <v>0.16043699618158674</v>
      </c>
      <c r="H882" s="28">
        <f t="shared" si="49"/>
        <v>0.17763584217225284</v>
      </c>
    </row>
    <row r="883" spans="1:8" x14ac:dyDescent="0.45">
      <c r="A883" s="8">
        <v>1398</v>
      </c>
      <c r="B883" s="8" t="s">
        <v>19</v>
      </c>
      <c r="C883" s="71">
        <f t="shared" si="47"/>
        <v>43784</v>
      </c>
      <c r="D883" s="7">
        <v>43784</v>
      </c>
      <c r="E883" s="22">
        <v>14.554</v>
      </c>
      <c r="F883" s="22">
        <v>1.1007</v>
      </c>
      <c r="G883" s="27">
        <f t="shared" si="48"/>
        <v>0.15436996181586762</v>
      </c>
      <c r="H883" s="28">
        <f t="shared" si="49"/>
        <v>0.1699150169707255</v>
      </c>
    </row>
    <row r="884" spans="1:8" x14ac:dyDescent="0.45">
      <c r="A884" s="8">
        <v>1398</v>
      </c>
      <c r="B884" s="8" t="s">
        <v>19</v>
      </c>
      <c r="C884" s="71">
        <f t="shared" si="47"/>
        <v>43783</v>
      </c>
      <c r="D884" s="7">
        <v>43783</v>
      </c>
      <c r="E884" s="22">
        <v>14.808999999999999</v>
      </c>
      <c r="F884" s="22">
        <v>1.1023000000000001</v>
      </c>
      <c r="G884" s="27">
        <f t="shared" si="48"/>
        <v>0.15707467119219345</v>
      </c>
      <c r="H884" s="28">
        <f t="shared" si="49"/>
        <v>0.17314341005515485</v>
      </c>
    </row>
    <row r="885" spans="1:8" x14ac:dyDescent="0.45">
      <c r="A885" s="8">
        <v>1398</v>
      </c>
      <c r="B885" s="8" t="s">
        <v>19</v>
      </c>
      <c r="C885" s="71">
        <f t="shared" si="47"/>
        <v>43782</v>
      </c>
      <c r="D885" s="7">
        <v>43782</v>
      </c>
      <c r="E885" s="22">
        <v>14.872</v>
      </c>
      <c r="F885" s="22">
        <v>1.1007</v>
      </c>
      <c r="G885" s="27">
        <f t="shared" si="48"/>
        <v>0.1577428935086975</v>
      </c>
      <c r="H885" s="28">
        <f t="shared" si="49"/>
        <v>0.17362760288502332</v>
      </c>
    </row>
    <row r="886" spans="1:8" x14ac:dyDescent="0.45">
      <c r="A886" s="8">
        <v>1398</v>
      </c>
      <c r="B886" s="8" t="s">
        <v>19</v>
      </c>
      <c r="C886" s="71">
        <f t="shared" si="47"/>
        <v>43781</v>
      </c>
      <c r="D886" s="7">
        <v>43781</v>
      </c>
      <c r="E886" s="22">
        <v>14.513</v>
      </c>
      <c r="F886" s="22">
        <v>1.1009</v>
      </c>
      <c r="G886" s="27">
        <f t="shared" si="48"/>
        <v>0.15393508697496819</v>
      </c>
      <c r="H886" s="28">
        <f t="shared" si="49"/>
        <v>0.16946713725074247</v>
      </c>
    </row>
    <row r="887" spans="1:8" x14ac:dyDescent="0.45">
      <c r="A887" s="8">
        <v>1398</v>
      </c>
      <c r="B887" s="8" t="s">
        <v>19</v>
      </c>
      <c r="C887" s="71">
        <f t="shared" si="47"/>
        <v>43780</v>
      </c>
      <c r="D887" s="7">
        <v>43780</v>
      </c>
      <c r="E887" s="22">
        <v>14.840999999999999</v>
      </c>
      <c r="F887" s="22">
        <v>1.1032999999999999</v>
      </c>
      <c r="G887" s="27">
        <f t="shared" si="48"/>
        <v>0.15741408570216375</v>
      </c>
      <c r="H887" s="28">
        <f t="shared" si="49"/>
        <v>0.17367496075519726</v>
      </c>
    </row>
    <row r="888" spans="1:8" x14ac:dyDescent="0.45">
      <c r="A888" s="8">
        <v>1398</v>
      </c>
      <c r="B888" s="8" t="s">
        <v>19</v>
      </c>
      <c r="C888" s="71">
        <f t="shared" si="47"/>
        <v>43777</v>
      </c>
      <c r="D888" s="7">
        <v>43777</v>
      </c>
      <c r="E888" s="22">
        <v>13.711</v>
      </c>
      <c r="F888" s="22">
        <v>1.1017999999999999</v>
      </c>
      <c r="G888" s="27">
        <f t="shared" si="48"/>
        <v>0.14542851081883751</v>
      </c>
      <c r="H888" s="28">
        <f t="shared" si="49"/>
        <v>0.16023313322019514</v>
      </c>
    </row>
    <row r="889" spans="1:8" x14ac:dyDescent="0.45">
      <c r="A889" s="8">
        <v>1398</v>
      </c>
      <c r="B889" s="8" t="s">
        <v>19</v>
      </c>
      <c r="C889" s="71">
        <f t="shared" si="47"/>
        <v>43776</v>
      </c>
      <c r="D889" s="7">
        <v>43776</v>
      </c>
      <c r="E889" s="22">
        <v>13.122</v>
      </c>
      <c r="F889" s="22">
        <v>1.105</v>
      </c>
      <c r="G889" s="27">
        <f t="shared" si="48"/>
        <v>0.13918116249469664</v>
      </c>
      <c r="H889" s="28">
        <f t="shared" si="49"/>
        <v>0.15379518455663979</v>
      </c>
    </row>
    <row r="890" spans="1:8" x14ac:dyDescent="0.45">
      <c r="A890" s="8">
        <v>1398</v>
      </c>
      <c r="B890" s="8" t="s">
        <v>19</v>
      </c>
      <c r="C890" s="71">
        <f t="shared" si="47"/>
        <v>43775</v>
      </c>
      <c r="D890" s="7">
        <v>43775</v>
      </c>
      <c r="E890" s="22">
        <v>13.834</v>
      </c>
      <c r="F890" s="22">
        <v>1.1067</v>
      </c>
      <c r="G890" s="27">
        <f t="shared" si="48"/>
        <v>0.14673313534153584</v>
      </c>
      <c r="H890" s="28">
        <f t="shared" si="49"/>
        <v>0.16238956088247772</v>
      </c>
    </row>
    <row r="891" spans="1:8" x14ac:dyDescent="0.45">
      <c r="A891" s="8">
        <v>1398</v>
      </c>
      <c r="B891" s="8" t="s">
        <v>19</v>
      </c>
      <c r="C891" s="71">
        <f t="shared" si="47"/>
        <v>43774</v>
      </c>
      <c r="D891" s="7">
        <v>43774</v>
      </c>
      <c r="E891" s="22">
        <v>12.75</v>
      </c>
      <c r="F891" s="22">
        <v>1.1074999999999999</v>
      </c>
      <c r="G891" s="27">
        <f t="shared" si="48"/>
        <v>0.13523546881629189</v>
      </c>
      <c r="H891" s="28">
        <f t="shared" si="49"/>
        <v>0.14977328171404325</v>
      </c>
    </row>
    <row r="892" spans="1:8" x14ac:dyDescent="0.45">
      <c r="A892" s="8">
        <v>1398</v>
      </c>
      <c r="B892" s="8" t="s">
        <v>19</v>
      </c>
      <c r="C892" s="71">
        <f t="shared" si="47"/>
        <v>43773</v>
      </c>
      <c r="D892" s="7">
        <v>43773</v>
      </c>
      <c r="E892" s="22">
        <v>11.025</v>
      </c>
      <c r="F892" s="22">
        <v>1.1128</v>
      </c>
      <c r="G892" s="27">
        <f t="shared" si="48"/>
        <v>0.11693890538820535</v>
      </c>
      <c r="H892" s="28">
        <f t="shared" si="49"/>
        <v>0.13012961391599492</v>
      </c>
    </row>
    <row r="893" spans="1:8" x14ac:dyDescent="0.45">
      <c r="A893" s="8">
        <v>1398</v>
      </c>
      <c r="B893" s="8" t="s">
        <v>19</v>
      </c>
      <c r="C893" s="71">
        <f t="shared" si="47"/>
        <v>43770</v>
      </c>
      <c r="D893" s="7">
        <v>43770</v>
      </c>
      <c r="E893" s="22">
        <v>9.7379999999999995</v>
      </c>
      <c r="F893" s="22">
        <v>1.1167</v>
      </c>
      <c r="G893" s="27">
        <f t="shared" si="48"/>
        <v>0.10328807806533728</v>
      </c>
      <c r="H893" s="28">
        <f t="shared" si="49"/>
        <v>0.11534179677556215</v>
      </c>
    </row>
    <row r="894" spans="1:8" x14ac:dyDescent="0.45">
      <c r="A894" s="8">
        <v>1398</v>
      </c>
      <c r="B894" s="8" t="s">
        <v>19</v>
      </c>
      <c r="C894" s="71">
        <f t="shared" si="47"/>
        <v>43769</v>
      </c>
      <c r="D894" s="7">
        <v>43769</v>
      </c>
      <c r="E894" s="22">
        <v>10.233000000000001</v>
      </c>
      <c r="F894" s="22">
        <v>1.1152</v>
      </c>
      <c r="G894" s="27">
        <f t="shared" si="48"/>
        <v>0.10853839626644039</v>
      </c>
      <c r="H894" s="28">
        <f t="shared" si="49"/>
        <v>0.12104201951633432</v>
      </c>
    </row>
    <row r="895" spans="1:8" x14ac:dyDescent="0.45">
      <c r="A895" s="8">
        <v>1398</v>
      </c>
      <c r="B895" s="8" t="s">
        <v>19</v>
      </c>
      <c r="C895" s="71">
        <f t="shared" si="47"/>
        <v>43768</v>
      </c>
      <c r="D895" s="7">
        <v>43768</v>
      </c>
      <c r="E895" s="22">
        <v>10.478</v>
      </c>
      <c r="F895" s="22">
        <v>1.115</v>
      </c>
      <c r="G895" s="27">
        <f t="shared" si="48"/>
        <v>0.1111370386084005</v>
      </c>
      <c r="H895" s="28">
        <f t="shared" si="49"/>
        <v>0.12391779804836656</v>
      </c>
    </row>
    <row r="896" spans="1:8" x14ac:dyDescent="0.45">
      <c r="A896" s="8">
        <v>1398</v>
      </c>
      <c r="B896" s="8" t="s">
        <v>19</v>
      </c>
      <c r="C896" s="71">
        <f t="shared" si="47"/>
        <v>43767</v>
      </c>
      <c r="D896" s="7">
        <v>43767</v>
      </c>
      <c r="E896" s="22">
        <v>11.29</v>
      </c>
      <c r="F896" s="22">
        <v>1.1112</v>
      </c>
      <c r="G896" s="27">
        <f t="shared" si="48"/>
        <v>0.11974968179889689</v>
      </c>
      <c r="H896" s="28">
        <f t="shared" si="49"/>
        <v>0.13306584641493421</v>
      </c>
    </row>
    <row r="897" spans="1:8" x14ac:dyDescent="0.45">
      <c r="A897" s="8">
        <v>1398</v>
      </c>
      <c r="B897" s="8" t="s">
        <v>19</v>
      </c>
      <c r="C897" s="71">
        <f t="shared" si="47"/>
        <v>43766</v>
      </c>
      <c r="D897" s="7">
        <v>43766</v>
      </c>
      <c r="E897" s="22">
        <v>10.956</v>
      </c>
      <c r="F897" s="22">
        <v>1.1100000000000001</v>
      </c>
      <c r="G897" s="27">
        <f t="shared" si="48"/>
        <v>0.11620704285108188</v>
      </c>
      <c r="H897" s="28">
        <f t="shared" si="49"/>
        <v>0.1289898175647009</v>
      </c>
    </row>
    <row r="898" spans="1:8" x14ac:dyDescent="0.45">
      <c r="A898" s="8">
        <v>1398</v>
      </c>
      <c r="B898" s="8" t="s">
        <v>19</v>
      </c>
      <c r="C898" s="71">
        <f t="shared" si="47"/>
        <v>43763</v>
      </c>
      <c r="D898" s="7">
        <v>43763</v>
      </c>
      <c r="E898" s="22">
        <v>9.9540000000000006</v>
      </c>
      <c r="F898" s="22">
        <v>1.1080000000000001</v>
      </c>
      <c r="G898" s="27">
        <f t="shared" si="48"/>
        <v>0.10557912600763683</v>
      </c>
      <c r="H898" s="28">
        <f t="shared" si="49"/>
        <v>0.11698167161646161</v>
      </c>
    </row>
    <row r="899" spans="1:8" x14ac:dyDescent="0.45">
      <c r="A899" s="8">
        <v>1398</v>
      </c>
      <c r="B899" s="8" t="s">
        <v>19</v>
      </c>
      <c r="C899" s="71">
        <f t="shared" si="47"/>
        <v>43762</v>
      </c>
      <c r="D899" s="7">
        <v>43762</v>
      </c>
      <c r="E899" s="22">
        <v>10.534000000000001</v>
      </c>
      <c r="F899" s="22">
        <v>1.1104000000000001</v>
      </c>
      <c r="G899" s="27">
        <f t="shared" si="48"/>
        <v>0.11173101400084855</v>
      </c>
      <c r="H899" s="28">
        <f t="shared" si="49"/>
        <v>0.12406611794654224</v>
      </c>
    </row>
    <row r="900" spans="1:8" x14ac:dyDescent="0.45">
      <c r="A900" s="8">
        <v>1398</v>
      </c>
      <c r="B900" s="8" t="s">
        <v>19</v>
      </c>
      <c r="C900" s="71">
        <f t="shared" si="47"/>
        <v>43761</v>
      </c>
      <c r="D900" s="7">
        <v>43761</v>
      </c>
      <c r="E900" s="22">
        <v>10.281000000000001</v>
      </c>
      <c r="F900" s="22">
        <v>1.1131</v>
      </c>
      <c r="G900" s="27">
        <f t="shared" si="48"/>
        <v>0.10904751803139584</v>
      </c>
      <c r="H900" s="28">
        <f t="shared" si="49"/>
        <v>0.12138079232074671</v>
      </c>
    </row>
    <row r="901" spans="1:8" x14ac:dyDescent="0.45">
      <c r="A901" s="8">
        <v>1398</v>
      </c>
      <c r="B901" s="8" t="s">
        <v>20</v>
      </c>
      <c r="C901" s="71">
        <f t="shared" si="47"/>
        <v>43760</v>
      </c>
      <c r="D901" s="7">
        <v>43760</v>
      </c>
      <c r="E901" s="22">
        <v>10.148</v>
      </c>
      <c r="F901" s="22">
        <v>1.1125</v>
      </c>
      <c r="G901" s="27">
        <f t="shared" si="48"/>
        <v>0.10763682647433177</v>
      </c>
      <c r="H901" s="28">
        <f t="shared" si="49"/>
        <v>0.1197459694526941</v>
      </c>
    </row>
    <row r="902" spans="1:8" x14ac:dyDescent="0.45">
      <c r="A902" s="8">
        <v>1398</v>
      </c>
      <c r="B902" s="8" t="s">
        <v>20</v>
      </c>
      <c r="C902" s="71">
        <f t="shared" si="47"/>
        <v>43759</v>
      </c>
      <c r="D902" s="7">
        <v>43759</v>
      </c>
      <c r="E902" s="22">
        <v>10.247</v>
      </c>
      <c r="F902" s="22">
        <v>1.1149</v>
      </c>
      <c r="G902" s="27">
        <f t="shared" si="48"/>
        <v>0.10868689011455239</v>
      </c>
      <c r="H902" s="28">
        <f t="shared" si="49"/>
        <v>0.12117501378871445</v>
      </c>
    </row>
    <row r="903" spans="1:8" x14ac:dyDescent="0.45">
      <c r="A903" s="8">
        <v>1398</v>
      </c>
      <c r="B903" s="8" t="s">
        <v>20</v>
      </c>
      <c r="C903" s="71">
        <f t="shared" si="47"/>
        <v>43756</v>
      </c>
      <c r="D903" s="7">
        <v>43756</v>
      </c>
      <c r="E903" s="22">
        <v>10.106</v>
      </c>
      <c r="F903" s="22">
        <v>1.1171</v>
      </c>
      <c r="G903" s="27">
        <f t="shared" si="48"/>
        <v>0.10719134492999575</v>
      </c>
      <c r="H903" s="28">
        <f t="shared" si="49"/>
        <v>0.11974345142129826</v>
      </c>
    </row>
    <row r="904" spans="1:8" x14ac:dyDescent="0.45">
      <c r="A904" s="8">
        <v>1398</v>
      </c>
      <c r="B904" s="8" t="s">
        <v>20</v>
      </c>
      <c r="C904" s="71">
        <f t="shared" si="47"/>
        <v>43755</v>
      </c>
      <c r="D904" s="7">
        <v>43755</v>
      </c>
      <c r="E904" s="22">
        <v>10.728</v>
      </c>
      <c r="F904" s="22">
        <v>1.1124000000000001</v>
      </c>
      <c r="G904" s="27">
        <f t="shared" si="48"/>
        <v>0.11378871446754349</v>
      </c>
      <c r="H904" s="28">
        <f t="shared" si="49"/>
        <v>0.12657856597369538</v>
      </c>
    </row>
    <row r="905" spans="1:8" x14ac:dyDescent="0.45">
      <c r="A905" s="8">
        <v>1398</v>
      </c>
      <c r="B905" s="8" t="s">
        <v>20</v>
      </c>
      <c r="C905" s="71">
        <f t="shared" si="47"/>
        <v>43754</v>
      </c>
      <c r="D905" s="7">
        <v>43754</v>
      </c>
      <c r="E905" s="22">
        <v>11.087</v>
      </c>
      <c r="F905" s="22">
        <v>1.1072</v>
      </c>
      <c r="G905" s="27">
        <f t="shared" si="48"/>
        <v>0.1175965210012728</v>
      </c>
      <c r="H905" s="28">
        <f t="shared" si="49"/>
        <v>0.13020286805260925</v>
      </c>
    </row>
    <row r="906" spans="1:8" x14ac:dyDescent="0.45">
      <c r="A906" s="8">
        <v>1398</v>
      </c>
      <c r="B906" s="8" t="s">
        <v>20</v>
      </c>
      <c r="C906" s="71">
        <f t="shared" si="47"/>
        <v>43753</v>
      </c>
      <c r="D906" s="7">
        <v>43753</v>
      </c>
      <c r="E906" s="22">
        <v>10.5</v>
      </c>
      <c r="F906" s="22">
        <v>1.1072</v>
      </c>
      <c r="G906" s="27">
        <f t="shared" si="48"/>
        <v>0.1113703860840051</v>
      </c>
      <c r="H906" s="28">
        <f t="shared" si="49"/>
        <v>0.12330929147221044</v>
      </c>
    </row>
    <row r="907" spans="1:8" x14ac:dyDescent="0.45">
      <c r="A907" s="8">
        <v>1398</v>
      </c>
      <c r="B907" s="8" t="s">
        <v>20</v>
      </c>
      <c r="C907" s="71">
        <f t="shared" si="47"/>
        <v>43752</v>
      </c>
      <c r="D907" s="7">
        <v>43752</v>
      </c>
      <c r="E907" s="22">
        <v>8.8089999999999993</v>
      </c>
      <c r="F907" s="22">
        <v>1.1029</v>
      </c>
      <c r="G907" s="27">
        <f t="shared" si="48"/>
        <v>9.3434450572761979E-2</v>
      </c>
      <c r="H907" s="28">
        <f t="shared" si="49"/>
        <v>0.10304885553669918</v>
      </c>
    </row>
    <row r="908" spans="1:8" x14ac:dyDescent="0.45">
      <c r="A908" s="8">
        <v>1398</v>
      </c>
      <c r="B908" s="8" t="s">
        <v>20</v>
      </c>
      <c r="C908" s="71">
        <f t="shared" si="47"/>
        <v>43749</v>
      </c>
      <c r="D908" s="7">
        <v>43749</v>
      </c>
      <c r="E908" s="22">
        <v>8.65</v>
      </c>
      <c r="F908" s="22">
        <v>1.1042000000000001</v>
      </c>
      <c r="G908" s="27">
        <f t="shared" si="48"/>
        <v>9.1747984726347057E-2</v>
      </c>
      <c r="H908" s="28">
        <f t="shared" si="49"/>
        <v>0.10130812473483243</v>
      </c>
    </row>
    <row r="909" spans="1:8" x14ac:dyDescent="0.45">
      <c r="A909" s="8">
        <v>1398</v>
      </c>
      <c r="B909" s="8" t="s">
        <v>20</v>
      </c>
      <c r="C909" s="71">
        <f t="shared" si="47"/>
        <v>43748</v>
      </c>
      <c r="D909" s="7">
        <v>43748</v>
      </c>
      <c r="E909" s="22">
        <v>8.0120000000000005</v>
      </c>
      <c r="F909" s="22">
        <v>1.1006</v>
      </c>
      <c r="G909" s="27">
        <f t="shared" si="48"/>
        <v>8.4980907933814173E-2</v>
      </c>
      <c r="H909" s="28">
        <f t="shared" si="49"/>
        <v>9.3529987271955883E-2</v>
      </c>
    </row>
    <row r="910" spans="1:8" x14ac:dyDescent="0.45">
      <c r="A910" s="8">
        <v>1398</v>
      </c>
      <c r="B910" s="8" t="s">
        <v>20</v>
      </c>
      <c r="C910" s="71">
        <f t="shared" si="47"/>
        <v>43747</v>
      </c>
      <c r="D910" s="7">
        <v>43747</v>
      </c>
      <c r="E910" s="22">
        <v>9.7110000000000003</v>
      </c>
      <c r="F910" s="22">
        <v>1.0959000000000001</v>
      </c>
      <c r="G910" s="27">
        <f t="shared" si="48"/>
        <v>0.10300169707254986</v>
      </c>
      <c r="H910" s="28">
        <f t="shared" si="49"/>
        <v>0.1128795598218074</v>
      </c>
    </row>
    <row r="911" spans="1:8" x14ac:dyDescent="0.45">
      <c r="A911" s="8">
        <v>1398</v>
      </c>
      <c r="B911" s="8" t="s">
        <v>20</v>
      </c>
      <c r="C911" s="71">
        <f t="shared" si="47"/>
        <v>43746</v>
      </c>
      <c r="D911" s="7">
        <v>43746</v>
      </c>
      <c r="E911" s="22">
        <v>10.186</v>
      </c>
      <c r="F911" s="22">
        <v>1.0960000000000001</v>
      </c>
      <c r="G911" s="27">
        <f t="shared" si="48"/>
        <v>0.10803988120492151</v>
      </c>
      <c r="H911" s="28">
        <f t="shared" si="49"/>
        <v>0.11841170980059398</v>
      </c>
    </row>
    <row r="912" spans="1:8" x14ac:dyDescent="0.45">
      <c r="A912" s="8">
        <v>1398</v>
      </c>
      <c r="B912" s="8" t="s">
        <v>20</v>
      </c>
      <c r="C912" s="71">
        <f t="shared" si="47"/>
        <v>43745</v>
      </c>
      <c r="D912" s="7">
        <v>43745</v>
      </c>
      <c r="E912" s="22">
        <v>11.519</v>
      </c>
      <c r="F912" s="22">
        <v>1.0971</v>
      </c>
      <c r="G912" s="27">
        <f t="shared" si="48"/>
        <v>0.12217861688587187</v>
      </c>
      <c r="H912" s="28">
        <f t="shared" si="49"/>
        <v>0.13404216058549001</v>
      </c>
    </row>
    <row r="913" spans="1:8" x14ac:dyDescent="0.45">
      <c r="A913" s="8">
        <v>1398</v>
      </c>
      <c r="B913" s="8" t="s">
        <v>20</v>
      </c>
      <c r="C913" s="71">
        <f t="shared" si="47"/>
        <v>43742</v>
      </c>
      <c r="D913" s="7">
        <v>43742</v>
      </c>
      <c r="E913" s="22">
        <v>11.952999999999999</v>
      </c>
      <c r="F913" s="22">
        <v>1.0978000000000001</v>
      </c>
      <c r="G913" s="27">
        <f t="shared" si="48"/>
        <v>0.12678192617734407</v>
      </c>
      <c r="H913" s="28">
        <f t="shared" si="49"/>
        <v>0.13918119855748834</v>
      </c>
    </row>
    <row r="914" spans="1:8" x14ac:dyDescent="0.45">
      <c r="A914" s="8">
        <v>1398</v>
      </c>
      <c r="B914" s="8" t="s">
        <v>20</v>
      </c>
      <c r="C914" s="71">
        <f t="shared" si="47"/>
        <v>43741</v>
      </c>
      <c r="D914" s="7">
        <v>43741</v>
      </c>
      <c r="E914" s="22">
        <v>10.050000000000001</v>
      </c>
      <c r="F914" s="22">
        <v>1.0966</v>
      </c>
      <c r="G914" s="27">
        <f t="shared" si="48"/>
        <v>0.10659736953754774</v>
      </c>
      <c r="H914" s="28">
        <f t="shared" si="49"/>
        <v>0.11689467543487485</v>
      </c>
    </row>
    <row r="915" spans="1:8" x14ac:dyDescent="0.45">
      <c r="A915" s="8">
        <v>1398</v>
      </c>
      <c r="B915" s="8" t="s">
        <v>20</v>
      </c>
      <c r="C915" s="71">
        <f t="shared" si="47"/>
        <v>43740</v>
      </c>
      <c r="D915" s="7">
        <v>43740</v>
      </c>
      <c r="E915" s="22">
        <v>10.259</v>
      </c>
      <c r="F915" s="22">
        <v>1.0959000000000001</v>
      </c>
      <c r="G915" s="27">
        <f t="shared" si="48"/>
        <v>0.10881417055579126</v>
      </c>
      <c r="H915" s="28">
        <f t="shared" si="49"/>
        <v>0.11924944951209165</v>
      </c>
    </row>
    <row r="916" spans="1:8" x14ac:dyDescent="0.45">
      <c r="A916" s="8">
        <v>1398</v>
      </c>
      <c r="B916" s="8" t="s">
        <v>20</v>
      </c>
      <c r="C916" s="71">
        <f t="shared" si="47"/>
        <v>43739</v>
      </c>
      <c r="D916" s="7">
        <v>43739</v>
      </c>
      <c r="E916" s="22">
        <v>8.7710000000000008</v>
      </c>
      <c r="F916" s="22">
        <v>1.0931999999999999</v>
      </c>
      <c r="G916" s="27">
        <f t="shared" si="48"/>
        <v>9.3031395842172265E-2</v>
      </c>
      <c r="H916" s="28">
        <f t="shared" si="49"/>
        <v>0.10170192193466271</v>
      </c>
    </row>
    <row r="917" spans="1:8" x14ac:dyDescent="0.45">
      <c r="A917" s="8">
        <v>1398</v>
      </c>
      <c r="B917" s="8" t="s">
        <v>20</v>
      </c>
      <c r="C917" s="71">
        <f t="shared" si="47"/>
        <v>43738</v>
      </c>
      <c r="D917" s="7">
        <v>43738</v>
      </c>
      <c r="E917" s="22">
        <v>9.86</v>
      </c>
      <c r="F917" s="22">
        <v>1.0900000000000001</v>
      </c>
      <c r="G917" s="27">
        <f t="shared" si="48"/>
        <v>0.10458209588459906</v>
      </c>
      <c r="H917" s="28">
        <f t="shared" si="49"/>
        <v>0.11399448451421298</v>
      </c>
    </row>
    <row r="918" spans="1:8" x14ac:dyDescent="0.45">
      <c r="A918" s="8">
        <v>1398</v>
      </c>
      <c r="B918" s="8" t="s">
        <v>20</v>
      </c>
      <c r="C918" s="71">
        <f t="shared" si="47"/>
        <v>43735</v>
      </c>
      <c r="D918" s="7">
        <v>43735</v>
      </c>
      <c r="E918" s="22">
        <v>10.16</v>
      </c>
      <c r="F918" s="22">
        <v>1.0939000000000001</v>
      </c>
      <c r="G918" s="27">
        <f t="shared" si="48"/>
        <v>0.10776410691557065</v>
      </c>
      <c r="H918" s="28">
        <f t="shared" si="49"/>
        <v>0.11788315655494273</v>
      </c>
    </row>
    <row r="919" spans="1:8" x14ac:dyDescent="0.45">
      <c r="A919" s="8">
        <v>1398</v>
      </c>
      <c r="B919" s="8" t="s">
        <v>20</v>
      </c>
      <c r="C919" s="71">
        <f t="shared" si="47"/>
        <v>43734</v>
      </c>
      <c r="D919" s="7">
        <v>43734</v>
      </c>
      <c r="E919" s="22">
        <v>10.212</v>
      </c>
      <c r="F919" s="22">
        <v>1.0922000000000001</v>
      </c>
      <c r="G919" s="27">
        <f t="shared" si="48"/>
        <v>0.10831565549427237</v>
      </c>
      <c r="H919" s="28">
        <f t="shared" si="49"/>
        <v>0.11830235893084429</v>
      </c>
    </row>
    <row r="920" spans="1:8" x14ac:dyDescent="0.45">
      <c r="A920" s="8">
        <v>1398</v>
      </c>
      <c r="B920" s="8" t="s">
        <v>20</v>
      </c>
      <c r="C920" s="71">
        <f t="shared" si="47"/>
        <v>43733</v>
      </c>
      <c r="D920" s="7">
        <v>43733</v>
      </c>
      <c r="E920" s="22">
        <v>11.095000000000001</v>
      </c>
      <c r="F920" s="22">
        <v>1.0943000000000001</v>
      </c>
      <c r="G920" s="27">
        <f t="shared" si="48"/>
        <v>0.11768137462876538</v>
      </c>
      <c r="H920" s="28">
        <f t="shared" si="49"/>
        <v>0.12877872825625797</v>
      </c>
    </row>
    <row r="921" spans="1:8" x14ac:dyDescent="0.45">
      <c r="A921" s="8">
        <v>1398</v>
      </c>
      <c r="B921" s="8" t="s">
        <v>20</v>
      </c>
      <c r="C921" s="71">
        <f t="shared" ref="C921:C984" si="50">D921</f>
        <v>43732</v>
      </c>
      <c r="D921" s="7">
        <v>43732</v>
      </c>
      <c r="E921" s="22">
        <v>9.98</v>
      </c>
      <c r="F921" s="22">
        <v>1.1020000000000001</v>
      </c>
      <c r="G921" s="27">
        <f t="shared" si="48"/>
        <v>0.1058549002969877</v>
      </c>
      <c r="H921" s="28">
        <f t="shared" si="49"/>
        <v>0.11665210012728046</v>
      </c>
    </row>
    <row r="922" spans="1:8" x14ac:dyDescent="0.45">
      <c r="A922" s="8">
        <v>1398</v>
      </c>
      <c r="B922" s="8" t="s">
        <v>20</v>
      </c>
      <c r="C922" s="71">
        <f t="shared" si="50"/>
        <v>43731</v>
      </c>
      <c r="D922" s="7">
        <v>43731</v>
      </c>
      <c r="E922" s="22">
        <v>9.3800000000000008</v>
      </c>
      <c r="F922" s="22">
        <v>1.0992999999999999</v>
      </c>
      <c r="G922" s="27">
        <f t="shared" si="48"/>
        <v>9.9490878235044558E-2</v>
      </c>
      <c r="H922" s="28">
        <f t="shared" si="49"/>
        <v>0.10937032244378447</v>
      </c>
    </row>
    <row r="923" spans="1:8" x14ac:dyDescent="0.45">
      <c r="A923" s="8">
        <v>1398</v>
      </c>
      <c r="B923" s="8" t="s">
        <v>21</v>
      </c>
      <c r="C923" s="71">
        <f t="shared" si="50"/>
        <v>43728</v>
      </c>
      <c r="D923" s="7">
        <v>43728</v>
      </c>
      <c r="E923" s="22">
        <v>9.1829999999999998</v>
      </c>
      <c r="F923" s="22">
        <v>1.1017999999999999</v>
      </c>
      <c r="G923" s="27">
        <f t="shared" si="48"/>
        <v>9.740135765803988E-2</v>
      </c>
      <c r="H923" s="28">
        <f t="shared" si="49"/>
        <v>0.10731681586762833</v>
      </c>
    </row>
    <row r="924" spans="1:8" x14ac:dyDescent="0.45">
      <c r="A924" s="8">
        <v>1398</v>
      </c>
      <c r="B924" s="8" t="s">
        <v>21</v>
      </c>
      <c r="C924" s="71">
        <f t="shared" si="50"/>
        <v>43727</v>
      </c>
      <c r="D924" s="7">
        <v>43727</v>
      </c>
      <c r="E924" s="22">
        <v>9.4019999999999992</v>
      </c>
      <c r="F924" s="22">
        <v>1.1041000000000001</v>
      </c>
      <c r="G924" s="27">
        <f t="shared" si="48"/>
        <v>9.9724225710649123E-2</v>
      </c>
      <c r="H924" s="28">
        <f t="shared" si="49"/>
        <v>0.11010551760712771</v>
      </c>
    </row>
    <row r="925" spans="1:8" x14ac:dyDescent="0.45">
      <c r="A925" s="8">
        <v>1398</v>
      </c>
      <c r="B925" s="8" t="s">
        <v>21</v>
      </c>
      <c r="C925" s="71">
        <f t="shared" si="50"/>
        <v>43726</v>
      </c>
      <c r="D925" s="7">
        <v>43726</v>
      </c>
      <c r="E925" s="22">
        <v>9.7070000000000007</v>
      </c>
      <c r="F925" s="22">
        <v>1.103</v>
      </c>
      <c r="G925" s="27">
        <f t="shared" si="48"/>
        <v>0.10295927025880357</v>
      </c>
      <c r="H925" s="28">
        <f t="shared" si="49"/>
        <v>0.11356407509546033</v>
      </c>
    </row>
    <row r="926" spans="1:8" x14ac:dyDescent="0.45">
      <c r="A926" s="8">
        <v>1398</v>
      </c>
      <c r="B926" s="8" t="s">
        <v>21</v>
      </c>
      <c r="C926" s="71">
        <f t="shared" si="50"/>
        <v>43725</v>
      </c>
      <c r="D926" s="7">
        <v>43725</v>
      </c>
      <c r="E926" s="22">
        <v>11.19</v>
      </c>
      <c r="F926" s="22">
        <v>1.1073</v>
      </c>
      <c r="G926" s="27">
        <f t="shared" si="48"/>
        <v>0.1186890114552397</v>
      </c>
      <c r="H926" s="28">
        <f t="shared" si="49"/>
        <v>0.13142434238438691</v>
      </c>
    </row>
    <row r="927" spans="1:8" x14ac:dyDescent="0.45">
      <c r="A927" s="8">
        <v>1398</v>
      </c>
      <c r="B927" s="8" t="s">
        <v>21</v>
      </c>
      <c r="C927" s="71">
        <f t="shared" si="50"/>
        <v>43724</v>
      </c>
      <c r="D927" s="7">
        <v>43724</v>
      </c>
      <c r="E927" s="22">
        <v>11.113</v>
      </c>
      <c r="F927" s="22">
        <v>1.1002000000000001</v>
      </c>
      <c r="G927" s="27">
        <f t="shared" si="48"/>
        <v>0.11787229529062367</v>
      </c>
      <c r="H927" s="28">
        <f t="shared" si="49"/>
        <v>0.12968309927874416</v>
      </c>
    </row>
    <row r="928" spans="1:8" x14ac:dyDescent="0.45">
      <c r="A928" s="8">
        <v>1398</v>
      </c>
      <c r="B928" s="8" t="s">
        <v>21</v>
      </c>
      <c r="C928" s="71">
        <f t="shared" si="50"/>
        <v>43721</v>
      </c>
      <c r="D928" s="7">
        <v>43721</v>
      </c>
      <c r="E928" s="22">
        <v>10.804</v>
      </c>
      <c r="F928" s="22">
        <v>1.1074999999999999</v>
      </c>
      <c r="G928" s="27">
        <f t="shared" si="48"/>
        <v>0.11459482392872296</v>
      </c>
      <c r="H928" s="28">
        <f t="shared" si="49"/>
        <v>0.12691376750106068</v>
      </c>
    </row>
    <row r="929" spans="1:8" x14ac:dyDescent="0.45">
      <c r="A929" s="8">
        <v>1398</v>
      </c>
      <c r="B929" s="8" t="s">
        <v>21</v>
      </c>
      <c r="C929" s="71">
        <f t="shared" si="50"/>
        <v>43720</v>
      </c>
      <c r="D929" s="7">
        <v>43720</v>
      </c>
      <c r="E929" s="22">
        <v>10.210000000000001</v>
      </c>
      <c r="F929" s="22">
        <v>1.1063000000000001</v>
      </c>
      <c r="G929" s="27">
        <f t="shared" si="48"/>
        <v>0.10829444208739925</v>
      </c>
      <c r="H929" s="28">
        <f t="shared" si="49"/>
        <v>0.11980614128128979</v>
      </c>
    </row>
    <row r="930" spans="1:8" x14ac:dyDescent="0.45">
      <c r="A930" s="8">
        <v>1398</v>
      </c>
      <c r="B930" s="8" t="s">
        <v>21</v>
      </c>
      <c r="C930" s="71">
        <f t="shared" si="50"/>
        <v>43719</v>
      </c>
      <c r="D930" s="7">
        <v>43719</v>
      </c>
      <c r="E930" s="22">
        <v>10.654999999999999</v>
      </c>
      <c r="F930" s="22">
        <v>1.101</v>
      </c>
      <c r="G930" s="27">
        <f t="shared" si="48"/>
        <v>0.11301442511667373</v>
      </c>
      <c r="H930" s="28">
        <f t="shared" si="49"/>
        <v>0.12442888205345777</v>
      </c>
    </row>
    <row r="931" spans="1:8" x14ac:dyDescent="0.45">
      <c r="A931" s="8">
        <v>1398</v>
      </c>
      <c r="B931" s="8" t="s">
        <v>21</v>
      </c>
      <c r="C931" s="71">
        <f t="shared" si="50"/>
        <v>43718</v>
      </c>
      <c r="D931" s="7">
        <v>43718</v>
      </c>
      <c r="E931" s="22">
        <v>9.3780000000000001</v>
      </c>
      <c r="F931" s="22">
        <v>1.1043000000000001</v>
      </c>
      <c r="G931" s="27">
        <f t="shared" si="48"/>
        <v>9.9469664828171406E-2</v>
      </c>
      <c r="H931" s="28">
        <f t="shared" si="49"/>
        <v>0.1098443508697497</v>
      </c>
    </row>
    <row r="932" spans="1:8" x14ac:dyDescent="0.45">
      <c r="A932" s="8">
        <v>1398</v>
      </c>
      <c r="B932" s="8" t="s">
        <v>21</v>
      </c>
      <c r="C932" s="71">
        <f t="shared" si="50"/>
        <v>43717</v>
      </c>
      <c r="D932" s="7">
        <v>43717</v>
      </c>
      <c r="E932" s="22">
        <v>9.3130000000000006</v>
      </c>
      <c r="F932" s="22">
        <v>1.1048</v>
      </c>
      <c r="G932" s="27">
        <f t="shared" si="48"/>
        <v>9.878022910479424E-2</v>
      </c>
      <c r="H932" s="28">
        <f t="shared" si="49"/>
        <v>0.10913239711497667</v>
      </c>
    </row>
    <row r="933" spans="1:8" x14ac:dyDescent="0.45">
      <c r="A933" s="8">
        <v>1398</v>
      </c>
      <c r="B933" s="8" t="s">
        <v>21</v>
      </c>
      <c r="C933" s="71">
        <f t="shared" si="50"/>
        <v>43714</v>
      </c>
      <c r="D933" s="7">
        <v>43714</v>
      </c>
      <c r="E933" s="22">
        <v>7.9180000000000001</v>
      </c>
      <c r="F933" s="22">
        <v>1.1029</v>
      </c>
      <c r="G933" s="27">
        <f t="shared" si="48"/>
        <v>8.3983877810776417E-2</v>
      </c>
      <c r="H933" s="28">
        <f t="shared" si="49"/>
        <v>9.2625818837505314E-2</v>
      </c>
    </row>
    <row r="934" spans="1:8" x14ac:dyDescent="0.45">
      <c r="A934" s="8">
        <v>1398</v>
      </c>
      <c r="B934" s="8" t="s">
        <v>21</v>
      </c>
      <c r="C934" s="71">
        <f t="shared" si="50"/>
        <v>43713</v>
      </c>
      <c r="D934" s="7">
        <v>43713</v>
      </c>
      <c r="E934" s="22">
        <v>7.5119999999999996</v>
      </c>
      <c r="F934" s="22">
        <v>1.1034999999999999</v>
      </c>
      <c r="G934" s="27">
        <f t="shared" si="48"/>
        <v>7.9677556215528203E-2</v>
      </c>
      <c r="H934" s="28">
        <f t="shared" si="49"/>
        <v>8.7924183283835361E-2</v>
      </c>
    </row>
    <row r="935" spans="1:8" x14ac:dyDescent="0.45">
      <c r="A935" s="8">
        <v>1398</v>
      </c>
      <c r="B935" s="8" t="s">
        <v>21</v>
      </c>
      <c r="C935" s="71">
        <f t="shared" si="50"/>
        <v>43712</v>
      </c>
      <c r="D935" s="7">
        <v>43712</v>
      </c>
      <c r="E935" s="22">
        <v>7.3120000000000003</v>
      </c>
      <c r="F935" s="22">
        <v>1.1034999999999999</v>
      </c>
      <c r="G935" s="27">
        <f t="shared" si="48"/>
        <v>7.7556215528213832E-2</v>
      </c>
      <c r="H935" s="28">
        <f t="shared" si="49"/>
        <v>8.5583283835383953E-2</v>
      </c>
    </row>
    <row r="936" spans="1:8" x14ac:dyDescent="0.45">
      <c r="A936" s="8">
        <v>1398</v>
      </c>
      <c r="B936" s="8" t="s">
        <v>21</v>
      </c>
      <c r="C936" s="71">
        <f t="shared" si="50"/>
        <v>43711</v>
      </c>
      <c r="D936" s="7">
        <v>43711</v>
      </c>
      <c r="E936" s="22">
        <v>7.69</v>
      </c>
      <c r="F936" s="22">
        <v>1.0940000000000001</v>
      </c>
      <c r="G936" s="27">
        <f t="shared" si="48"/>
        <v>8.1565549427238024E-2</v>
      </c>
      <c r="H936" s="28">
        <f t="shared" si="49"/>
        <v>8.9232711073398405E-2</v>
      </c>
    </row>
    <row r="937" spans="1:8" x14ac:dyDescent="0.45">
      <c r="A937" s="8">
        <v>1398</v>
      </c>
      <c r="B937" s="8" t="s">
        <v>21</v>
      </c>
      <c r="C937" s="71">
        <f t="shared" si="50"/>
        <v>43710</v>
      </c>
      <c r="D937" s="7">
        <v>43710</v>
      </c>
      <c r="E937" s="22">
        <v>9.3010000000000002</v>
      </c>
      <c r="F937" s="22">
        <v>1.0964</v>
      </c>
      <c r="G937" s="27">
        <f t="shared" si="48"/>
        <v>9.8652948663555368E-2</v>
      </c>
      <c r="H937" s="28">
        <f t="shared" si="49"/>
        <v>0.10816309291472211</v>
      </c>
    </row>
    <row r="938" spans="1:8" x14ac:dyDescent="0.45">
      <c r="A938" s="8">
        <v>1398</v>
      </c>
      <c r="B938" s="8" t="s">
        <v>21</v>
      </c>
      <c r="C938" s="71">
        <f t="shared" si="50"/>
        <v>43707</v>
      </c>
      <c r="D938" s="7">
        <v>43707</v>
      </c>
      <c r="E938" s="22">
        <v>9.9090000000000007</v>
      </c>
      <c r="F938" s="22">
        <v>1.0991</v>
      </c>
      <c r="G938" s="27">
        <f t="shared" ref="G938:G1001" si="51">E938/94.28</f>
        <v>0.10510182435299109</v>
      </c>
      <c r="H938" s="28">
        <f t="shared" si="49"/>
        <v>0.11551741514637251</v>
      </c>
    </row>
    <row r="939" spans="1:8" x14ac:dyDescent="0.45">
      <c r="A939" s="8">
        <v>1398</v>
      </c>
      <c r="B939" s="8" t="s">
        <v>21</v>
      </c>
      <c r="C939" s="71">
        <f t="shared" si="50"/>
        <v>43706</v>
      </c>
      <c r="D939" s="7">
        <v>43706</v>
      </c>
      <c r="E939" s="22">
        <v>10.154</v>
      </c>
      <c r="F939" s="22">
        <v>1.1056999999999999</v>
      </c>
      <c r="G939" s="27">
        <f t="shared" si="51"/>
        <v>0.1077004666949512</v>
      </c>
      <c r="H939" s="28">
        <f t="shared" si="49"/>
        <v>0.11908440602460753</v>
      </c>
    </row>
    <row r="940" spans="1:8" x14ac:dyDescent="0.45">
      <c r="A940" s="8">
        <v>1398</v>
      </c>
      <c r="B940" s="8" t="s">
        <v>21</v>
      </c>
      <c r="C940" s="71">
        <f t="shared" si="50"/>
        <v>43705</v>
      </c>
      <c r="D940" s="7">
        <v>43705</v>
      </c>
      <c r="E940" s="22">
        <v>10.17</v>
      </c>
      <c r="F940" s="22">
        <v>1.1077999999999999</v>
      </c>
      <c r="G940" s="27">
        <f t="shared" si="51"/>
        <v>0.10787017394993635</v>
      </c>
      <c r="H940" s="28">
        <f t="shared" si="49"/>
        <v>0.11949857870173948</v>
      </c>
    </row>
    <row r="941" spans="1:8" x14ac:dyDescent="0.45">
      <c r="A941" s="8">
        <v>1398</v>
      </c>
      <c r="B941" s="8" t="s">
        <v>21</v>
      </c>
      <c r="C941" s="71">
        <f t="shared" si="50"/>
        <v>43704</v>
      </c>
      <c r="D941" s="7">
        <v>43704</v>
      </c>
      <c r="E941" s="22">
        <v>9.8160000000000007</v>
      </c>
      <c r="F941" s="22">
        <v>1.1091</v>
      </c>
      <c r="G941" s="27">
        <f t="shared" si="51"/>
        <v>0.1041154009333899</v>
      </c>
      <c r="H941" s="28">
        <f t="shared" si="49"/>
        <v>0.11547439117522273</v>
      </c>
    </row>
    <row r="942" spans="1:8" x14ac:dyDescent="0.45">
      <c r="A942" s="8">
        <v>1398</v>
      </c>
      <c r="B942" s="8" t="s">
        <v>21</v>
      </c>
      <c r="C942" s="71">
        <f t="shared" si="50"/>
        <v>43700</v>
      </c>
      <c r="D942" s="7">
        <v>43700</v>
      </c>
      <c r="E942" s="22">
        <v>10.129</v>
      </c>
      <c r="F942" s="22">
        <v>1.1144000000000001</v>
      </c>
      <c r="G942" s="27">
        <f t="shared" si="51"/>
        <v>0.1074352991090369</v>
      </c>
      <c r="H942" s="28">
        <f t="shared" si="49"/>
        <v>0.11972589732711073</v>
      </c>
    </row>
    <row r="943" spans="1:8" x14ac:dyDescent="0.45">
      <c r="A943" s="8">
        <v>1398</v>
      </c>
      <c r="B943" s="8" t="s">
        <v>22</v>
      </c>
      <c r="C943" s="71">
        <f t="shared" si="50"/>
        <v>43699</v>
      </c>
      <c r="D943" s="7">
        <v>43699</v>
      </c>
      <c r="E943" s="22">
        <v>10.012</v>
      </c>
      <c r="F943" s="22">
        <v>1.1079000000000001</v>
      </c>
      <c r="G943" s="27">
        <f t="shared" si="51"/>
        <v>0.106194314806958</v>
      </c>
      <c r="H943" s="28">
        <f t="shared" ref="H943:H1006" si="52">G943*F943</f>
        <v>0.11765268137462878</v>
      </c>
    </row>
    <row r="944" spans="1:8" x14ac:dyDescent="0.45">
      <c r="A944" s="8">
        <v>1398</v>
      </c>
      <c r="B944" s="8" t="s">
        <v>22</v>
      </c>
      <c r="C944" s="71">
        <f t="shared" si="50"/>
        <v>43698</v>
      </c>
      <c r="D944" s="7">
        <v>43698</v>
      </c>
      <c r="E944" s="22">
        <v>9.9060000000000006</v>
      </c>
      <c r="F944" s="22">
        <v>1.1085</v>
      </c>
      <c r="G944" s="27">
        <f t="shared" si="51"/>
        <v>0.10507000424268138</v>
      </c>
      <c r="H944" s="28">
        <f t="shared" si="52"/>
        <v>0.11647009970301232</v>
      </c>
    </row>
    <row r="945" spans="1:8" x14ac:dyDescent="0.45">
      <c r="A945" s="8">
        <v>1398</v>
      </c>
      <c r="B945" s="8" t="s">
        <v>22</v>
      </c>
      <c r="C945" s="71">
        <f t="shared" si="50"/>
        <v>43697</v>
      </c>
      <c r="D945" s="7">
        <v>43697</v>
      </c>
      <c r="E945" s="22">
        <v>9.5489999999999995</v>
      </c>
      <c r="F945" s="22">
        <v>1.1100000000000001</v>
      </c>
      <c r="G945" s="27">
        <f t="shared" si="51"/>
        <v>0.1012834111158252</v>
      </c>
      <c r="H945" s="28">
        <f t="shared" si="52"/>
        <v>0.11242458633856599</v>
      </c>
    </row>
    <row r="946" spans="1:8" x14ac:dyDescent="0.45">
      <c r="A946" s="8">
        <v>1398</v>
      </c>
      <c r="B946" s="8" t="s">
        <v>22</v>
      </c>
      <c r="C946" s="71">
        <f t="shared" si="50"/>
        <v>43696</v>
      </c>
      <c r="D946" s="7">
        <v>43696</v>
      </c>
      <c r="E946" s="22">
        <v>9.5440000000000005</v>
      </c>
      <c r="F946" s="22">
        <v>1.1077999999999999</v>
      </c>
      <c r="G946" s="27">
        <f t="shared" si="51"/>
        <v>0.10123037759864234</v>
      </c>
      <c r="H946" s="28">
        <f t="shared" si="52"/>
        <v>0.11214301230377598</v>
      </c>
    </row>
    <row r="947" spans="1:8" x14ac:dyDescent="0.45">
      <c r="A947" s="8">
        <v>1398</v>
      </c>
      <c r="B947" s="8" t="s">
        <v>22</v>
      </c>
      <c r="C947" s="71">
        <f t="shared" si="50"/>
        <v>43693</v>
      </c>
      <c r="D947" s="7">
        <v>43693</v>
      </c>
      <c r="E947" s="22">
        <v>9.4849999999999994</v>
      </c>
      <c r="F947" s="22">
        <v>1.109</v>
      </c>
      <c r="G947" s="27">
        <f t="shared" si="51"/>
        <v>0.10060458209588459</v>
      </c>
      <c r="H947" s="28">
        <f t="shared" si="52"/>
        <v>0.11157048154433601</v>
      </c>
    </row>
    <row r="948" spans="1:8" x14ac:dyDescent="0.45">
      <c r="A948" s="8">
        <v>1398</v>
      </c>
      <c r="B948" s="8" t="s">
        <v>22</v>
      </c>
      <c r="C948" s="71">
        <f t="shared" si="50"/>
        <v>43692</v>
      </c>
      <c r="D948" s="7">
        <v>43692</v>
      </c>
      <c r="E948" s="22">
        <v>9.6980000000000004</v>
      </c>
      <c r="F948" s="22">
        <v>1.1107</v>
      </c>
      <c r="G948" s="27">
        <f t="shared" si="51"/>
        <v>0.10286380992787442</v>
      </c>
      <c r="H948" s="28">
        <f t="shared" si="52"/>
        <v>0.11425083368689011</v>
      </c>
    </row>
    <row r="949" spans="1:8" x14ac:dyDescent="0.45">
      <c r="A949" s="8">
        <v>1398</v>
      </c>
      <c r="B949" s="8" t="s">
        <v>22</v>
      </c>
      <c r="C949" s="71">
        <f t="shared" si="50"/>
        <v>43691</v>
      </c>
      <c r="D949" s="7">
        <v>43691</v>
      </c>
      <c r="E949" s="22">
        <v>10.693</v>
      </c>
      <c r="F949" s="24">
        <v>1.1172</v>
      </c>
      <c r="G949" s="27">
        <f t="shared" si="51"/>
        <v>0.11341747984726347</v>
      </c>
      <c r="H949" s="28">
        <f t="shared" si="52"/>
        <v>0.12671000848536274</v>
      </c>
    </row>
    <row r="950" spans="1:8" x14ac:dyDescent="0.45">
      <c r="A950" s="8">
        <v>1398</v>
      </c>
      <c r="B950" s="8" t="s">
        <v>22</v>
      </c>
      <c r="C950" s="71">
        <f t="shared" si="50"/>
        <v>43690</v>
      </c>
      <c r="D950" s="7">
        <v>43690</v>
      </c>
      <c r="E950" s="22">
        <v>10.438000000000001</v>
      </c>
      <c r="F950" s="24">
        <v>1.1176999999999999</v>
      </c>
      <c r="G950" s="27">
        <f t="shared" si="51"/>
        <v>0.11071277047093764</v>
      </c>
      <c r="H950" s="28">
        <f t="shared" si="52"/>
        <v>0.12374366355536699</v>
      </c>
    </row>
    <row r="951" spans="1:8" x14ac:dyDescent="0.45">
      <c r="A951" s="8">
        <v>1398</v>
      </c>
      <c r="B951" s="8" t="s">
        <v>22</v>
      </c>
      <c r="C951" s="71">
        <f t="shared" si="50"/>
        <v>43689</v>
      </c>
      <c r="D951" s="7">
        <v>43689</v>
      </c>
      <c r="E951" s="22">
        <v>10.542999999999999</v>
      </c>
      <c r="F951" s="24">
        <v>1.1214</v>
      </c>
      <c r="G951" s="27">
        <f t="shared" si="51"/>
        <v>0.11182647433177767</v>
      </c>
      <c r="H951" s="28">
        <f t="shared" si="52"/>
        <v>0.12540220831565546</v>
      </c>
    </row>
    <row r="952" spans="1:8" x14ac:dyDescent="0.45">
      <c r="A952" s="8">
        <v>1398</v>
      </c>
      <c r="B952" s="8" t="s">
        <v>22</v>
      </c>
      <c r="C952" s="71">
        <f t="shared" si="50"/>
        <v>43688</v>
      </c>
      <c r="D952" s="7">
        <v>43688</v>
      </c>
      <c r="E952" s="22">
        <v>10.385</v>
      </c>
      <c r="F952" s="24">
        <v>1.1200000000000001</v>
      </c>
      <c r="G952" s="27">
        <f t="shared" si="51"/>
        <v>0.11015061518879932</v>
      </c>
      <c r="H952" s="28">
        <f t="shared" si="52"/>
        <v>0.12336868901145524</v>
      </c>
    </row>
    <row r="953" spans="1:8" x14ac:dyDescent="0.45">
      <c r="A953" s="8">
        <v>1398</v>
      </c>
      <c r="B953" s="8" t="s">
        <v>22</v>
      </c>
      <c r="C953" s="71">
        <f t="shared" si="50"/>
        <v>43686</v>
      </c>
      <c r="D953" s="7">
        <v>43686</v>
      </c>
      <c r="E953" s="22">
        <v>9.9329999999999998</v>
      </c>
      <c r="F953" s="24">
        <v>1.1200000000000001</v>
      </c>
      <c r="G953" s="27">
        <f t="shared" si="51"/>
        <v>0.10535638523546881</v>
      </c>
      <c r="H953" s="28">
        <f t="shared" si="52"/>
        <v>0.11799915146372508</v>
      </c>
    </row>
    <row r="954" spans="1:8" x14ac:dyDescent="0.45">
      <c r="A954" s="8">
        <v>1398</v>
      </c>
      <c r="B954" s="8" t="s">
        <v>22</v>
      </c>
      <c r="C954" s="71">
        <f t="shared" si="50"/>
        <v>43685</v>
      </c>
      <c r="D954" s="7">
        <v>43685</v>
      </c>
      <c r="E954" s="22">
        <v>9.6790000000000003</v>
      </c>
      <c r="F954" s="24">
        <v>1.1180000000000001</v>
      </c>
      <c r="G954" s="27">
        <f t="shared" si="51"/>
        <v>0.10266228256257955</v>
      </c>
      <c r="H954" s="28">
        <f t="shared" si="52"/>
        <v>0.11477643190496395</v>
      </c>
    </row>
    <row r="955" spans="1:8" x14ac:dyDescent="0.45">
      <c r="A955" s="8">
        <v>1398</v>
      </c>
      <c r="B955" s="8" t="s">
        <v>22</v>
      </c>
      <c r="C955" s="71">
        <f t="shared" si="50"/>
        <v>43684</v>
      </c>
      <c r="D955" s="7">
        <v>43684</v>
      </c>
      <c r="E955" s="22">
        <v>9.3460000000000001</v>
      </c>
      <c r="F955" s="24">
        <v>1.1198999999999999</v>
      </c>
      <c r="G955" s="27">
        <f t="shared" si="51"/>
        <v>9.9130250318201107E-2</v>
      </c>
      <c r="H955" s="28">
        <f t="shared" si="52"/>
        <v>0.11101596733135341</v>
      </c>
    </row>
    <row r="956" spans="1:8" x14ac:dyDescent="0.45">
      <c r="A956" s="8">
        <v>1398</v>
      </c>
      <c r="B956" s="8" t="s">
        <v>22</v>
      </c>
      <c r="C956" s="71">
        <f t="shared" si="50"/>
        <v>43683</v>
      </c>
      <c r="D956" s="7">
        <v>43683</v>
      </c>
      <c r="E956" s="22">
        <v>10.118</v>
      </c>
      <c r="F956" s="24">
        <v>1.1200000000000001</v>
      </c>
      <c r="G956" s="27">
        <f t="shared" si="51"/>
        <v>0.10731862537123463</v>
      </c>
      <c r="H956" s="28">
        <f t="shared" si="52"/>
        <v>0.1201968604157828</v>
      </c>
    </row>
    <row r="957" spans="1:8" x14ac:dyDescent="0.45">
      <c r="A957" s="8">
        <v>1398</v>
      </c>
      <c r="B957" s="8" t="s">
        <v>22</v>
      </c>
      <c r="C957" s="71">
        <f t="shared" si="50"/>
        <v>43682</v>
      </c>
      <c r="D957" s="7">
        <v>43682</v>
      </c>
      <c r="E957" s="22">
        <v>11.378</v>
      </c>
      <c r="F957" s="24">
        <v>1.1202000000000001</v>
      </c>
      <c r="G957" s="27">
        <f t="shared" si="51"/>
        <v>0.12068307170131523</v>
      </c>
      <c r="H957" s="28">
        <f t="shared" si="52"/>
        <v>0.13518917691981333</v>
      </c>
    </row>
    <row r="958" spans="1:8" x14ac:dyDescent="0.45">
      <c r="A958" s="8">
        <v>1398</v>
      </c>
      <c r="B958" s="8" t="s">
        <v>22</v>
      </c>
      <c r="C958" s="71">
        <f t="shared" si="50"/>
        <v>43681</v>
      </c>
      <c r="D958" s="7">
        <v>43681</v>
      </c>
      <c r="E958" s="22">
        <v>11.295999999999999</v>
      </c>
      <c r="F958" s="24">
        <v>1.1109</v>
      </c>
      <c r="G958" s="27">
        <f t="shared" si="51"/>
        <v>0.11981332201951633</v>
      </c>
      <c r="H958" s="28">
        <f t="shared" si="52"/>
        <v>0.13310061943148069</v>
      </c>
    </row>
    <row r="959" spans="1:8" x14ac:dyDescent="0.45">
      <c r="A959" s="8">
        <v>1398</v>
      </c>
      <c r="B959" s="8" t="s">
        <v>22</v>
      </c>
      <c r="C959" s="71">
        <f t="shared" si="50"/>
        <v>43679</v>
      </c>
      <c r="D959" s="7">
        <v>43679</v>
      </c>
      <c r="E959" s="22">
        <v>11.329000000000001</v>
      </c>
      <c r="F959" s="24">
        <v>1.1109</v>
      </c>
      <c r="G959" s="27">
        <f t="shared" si="51"/>
        <v>0.12016334323292321</v>
      </c>
      <c r="H959" s="28">
        <f t="shared" si="52"/>
        <v>0.1334894579974544</v>
      </c>
    </row>
    <row r="960" spans="1:8" x14ac:dyDescent="0.45">
      <c r="A960" s="8">
        <v>1398</v>
      </c>
      <c r="B960" s="8" t="s">
        <v>22</v>
      </c>
      <c r="C960" s="71">
        <f t="shared" si="50"/>
        <v>43678</v>
      </c>
      <c r="D960" s="7">
        <v>43678</v>
      </c>
      <c r="E960" s="22">
        <v>10.167</v>
      </c>
      <c r="F960" s="24">
        <v>1.1085</v>
      </c>
      <c r="G960" s="27">
        <f t="shared" si="51"/>
        <v>0.10783835383962664</v>
      </c>
      <c r="H960" s="28">
        <f t="shared" si="52"/>
        <v>0.11953881523122614</v>
      </c>
    </row>
    <row r="961" spans="1:8" x14ac:dyDescent="0.45">
      <c r="A961" s="8">
        <v>1398</v>
      </c>
      <c r="B961" s="8" t="s">
        <v>22</v>
      </c>
      <c r="C961" s="71">
        <f t="shared" si="50"/>
        <v>43676</v>
      </c>
      <c r="D961" s="7">
        <v>43676</v>
      </c>
      <c r="E961" s="22">
        <v>9.5649999999999995</v>
      </c>
      <c r="F961" s="24">
        <v>1.1154999999999999</v>
      </c>
      <c r="G961" s="27">
        <f t="shared" si="51"/>
        <v>0.10145311837081035</v>
      </c>
      <c r="H961" s="28">
        <f t="shared" si="52"/>
        <v>0.11317095354263894</v>
      </c>
    </row>
    <row r="962" spans="1:8" x14ac:dyDescent="0.45">
      <c r="A962" s="8">
        <v>1398</v>
      </c>
      <c r="B962" s="8" t="s">
        <v>22</v>
      </c>
      <c r="C962" s="71">
        <f t="shared" si="50"/>
        <v>43675</v>
      </c>
      <c r="D962" s="7">
        <v>43675</v>
      </c>
      <c r="E962" s="22">
        <v>10.025</v>
      </c>
      <c r="F962" s="24">
        <v>1.1144000000000001</v>
      </c>
      <c r="G962" s="27">
        <f t="shared" si="51"/>
        <v>0.10633220195163344</v>
      </c>
      <c r="H962" s="28">
        <f t="shared" si="52"/>
        <v>0.11849660585490031</v>
      </c>
    </row>
    <row r="963" spans="1:8" x14ac:dyDescent="0.45">
      <c r="A963" s="8">
        <v>1398</v>
      </c>
      <c r="B963" s="8" t="s">
        <v>22</v>
      </c>
      <c r="C963" s="71">
        <f t="shared" si="50"/>
        <v>43673</v>
      </c>
      <c r="D963" s="7">
        <v>43673</v>
      </c>
      <c r="E963" s="22">
        <v>10.012</v>
      </c>
      <c r="F963" s="24">
        <v>1.1127</v>
      </c>
      <c r="G963" s="27">
        <f t="shared" si="51"/>
        <v>0.106194314806958</v>
      </c>
      <c r="H963" s="28">
        <f t="shared" si="52"/>
        <v>0.11816241408570216</v>
      </c>
    </row>
    <row r="964" spans="1:8" x14ac:dyDescent="0.45">
      <c r="A964" s="8">
        <v>1398</v>
      </c>
      <c r="B964" s="8" t="s">
        <v>22</v>
      </c>
      <c r="C964" s="71">
        <f t="shared" si="50"/>
        <v>43672</v>
      </c>
      <c r="D964" s="7">
        <v>43672</v>
      </c>
      <c r="E964" s="22">
        <v>10.032999999999999</v>
      </c>
      <c r="F964" s="24">
        <v>1.1127</v>
      </c>
      <c r="G964" s="27">
        <f t="shared" si="51"/>
        <v>0.10641705557912601</v>
      </c>
      <c r="H964" s="28">
        <f t="shared" si="52"/>
        <v>0.11841025774289352</v>
      </c>
    </row>
    <row r="965" spans="1:8" x14ac:dyDescent="0.45">
      <c r="A965" s="8">
        <v>1398</v>
      </c>
      <c r="B965" s="8" t="s">
        <v>22</v>
      </c>
      <c r="C965" s="71">
        <f t="shared" si="50"/>
        <v>43671</v>
      </c>
      <c r="D965" s="7">
        <v>43671</v>
      </c>
      <c r="E965" s="22">
        <v>10.279</v>
      </c>
      <c r="F965" s="24">
        <v>1.1147</v>
      </c>
      <c r="G965" s="27">
        <f t="shared" si="51"/>
        <v>0.1090263046245227</v>
      </c>
      <c r="H965" s="28">
        <f t="shared" si="52"/>
        <v>0.12153162176495545</v>
      </c>
    </row>
    <row r="966" spans="1:8" x14ac:dyDescent="0.45">
      <c r="A966" s="8">
        <v>1398</v>
      </c>
      <c r="B966" s="8" t="s">
        <v>22</v>
      </c>
      <c r="C966" s="71">
        <f t="shared" si="50"/>
        <v>43670</v>
      </c>
      <c r="D966" s="7">
        <v>43670</v>
      </c>
      <c r="E966" s="22">
        <v>10.787000000000001</v>
      </c>
      <c r="F966" s="24">
        <v>1.1141000000000001</v>
      </c>
      <c r="G966" s="27">
        <f t="shared" si="51"/>
        <v>0.11441450997030124</v>
      </c>
      <c r="H966" s="28">
        <f t="shared" si="52"/>
        <v>0.12746920555791263</v>
      </c>
    </row>
    <row r="967" spans="1:8" x14ac:dyDescent="0.45">
      <c r="A967" s="8">
        <v>1398</v>
      </c>
      <c r="B967" s="8" t="s">
        <v>22</v>
      </c>
      <c r="C967" s="71">
        <f t="shared" si="50"/>
        <v>43669</v>
      </c>
      <c r="D967" s="7">
        <v>43669</v>
      </c>
      <c r="E967" s="22">
        <v>10.19</v>
      </c>
      <c r="F967" s="24">
        <v>1.1153</v>
      </c>
      <c r="G967" s="27">
        <f t="shared" si="51"/>
        <v>0.10808230801866779</v>
      </c>
      <c r="H967" s="28">
        <f t="shared" si="52"/>
        <v>0.12054419813322019</v>
      </c>
    </row>
    <row r="968" spans="1:8" x14ac:dyDescent="0.45">
      <c r="A968" s="8">
        <v>1398</v>
      </c>
      <c r="B968" s="8" t="s">
        <v>23</v>
      </c>
      <c r="C968" s="71">
        <f t="shared" si="50"/>
        <v>43668</v>
      </c>
      <c r="D968" s="7">
        <v>43668</v>
      </c>
      <c r="E968" s="22">
        <v>10.757</v>
      </c>
      <c r="F968" s="24">
        <v>1.121</v>
      </c>
      <c r="G968" s="27">
        <f t="shared" si="51"/>
        <v>0.11409630886720407</v>
      </c>
      <c r="H968" s="28">
        <f t="shared" si="52"/>
        <v>0.12790196224013575</v>
      </c>
    </row>
    <row r="969" spans="1:8" x14ac:dyDescent="0.45">
      <c r="A969" s="8">
        <v>1398</v>
      </c>
      <c r="B969" s="8" t="s">
        <v>23</v>
      </c>
      <c r="C969" s="71">
        <f t="shared" si="50"/>
        <v>43666</v>
      </c>
      <c r="D969" s="7">
        <v>43666</v>
      </c>
      <c r="E969" s="22">
        <v>10.701000000000001</v>
      </c>
      <c r="F969" s="24">
        <v>1.1222000000000001</v>
      </c>
      <c r="G969" s="27">
        <f t="shared" si="51"/>
        <v>0.11350233347475605</v>
      </c>
      <c r="H969" s="28">
        <f t="shared" si="52"/>
        <v>0.12737231862537124</v>
      </c>
    </row>
    <row r="970" spans="1:8" x14ac:dyDescent="0.45">
      <c r="A970" s="8">
        <v>1398</v>
      </c>
      <c r="B970" s="8" t="s">
        <v>23</v>
      </c>
      <c r="C970" s="71">
        <f t="shared" si="50"/>
        <v>43665</v>
      </c>
      <c r="D970" s="7">
        <v>43665</v>
      </c>
      <c r="E970" s="11">
        <v>10.749000000000001</v>
      </c>
      <c r="F970" s="25">
        <v>1.1222000000000001</v>
      </c>
      <c r="G970" s="27">
        <f t="shared" si="51"/>
        <v>0.1140114552397115</v>
      </c>
      <c r="H970" s="28">
        <f t="shared" si="52"/>
        <v>0.12794365507000424</v>
      </c>
    </row>
    <row r="971" spans="1:8" x14ac:dyDescent="0.45">
      <c r="A971" s="8">
        <v>1398</v>
      </c>
      <c r="B971" s="8" t="s">
        <v>23</v>
      </c>
      <c r="C971" s="71">
        <f t="shared" si="50"/>
        <v>43664</v>
      </c>
      <c r="D971" s="7">
        <v>43664</v>
      </c>
      <c r="E971" s="11">
        <v>11.164999999999999</v>
      </c>
      <c r="F971" s="25">
        <v>1.1276999999999999</v>
      </c>
      <c r="G971" s="27">
        <f t="shared" si="51"/>
        <v>0.1184238438693254</v>
      </c>
      <c r="H971" s="28">
        <f t="shared" si="52"/>
        <v>0.13354656873143825</v>
      </c>
    </row>
    <row r="972" spans="1:8" x14ac:dyDescent="0.45">
      <c r="A972" s="8">
        <v>1398</v>
      </c>
      <c r="B972" s="8" t="s">
        <v>23</v>
      </c>
      <c r="C972" s="71">
        <f t="shared" si="50"/>
        <v>43663</v>
      </c>
      <c r="D972" s="7">
        <v>43663</v>
      </c>
      <c r="E972" s="11">
        <v>11.252000000000001</v>
      </c>
      <c r="F972" s="25">
        <v>1.1224000000000001</v>
      </c>
      <c r="G972" s="27">
        <f t="shared" si="51"/>
        <v>0.11934662706830718</v>
      </c>
      <c r="H972" s="28">
        <f t="shared" si="52"/>
        <v>0.13395465422146799</v>
      </c>
    </row>
    <row r="973" spans="1:8" x14ac:dyDescent="0.45">
      <c r="A973" s="8">
        <v>1398</v>
      </c>
      <c r="B973" s="8" t="s">
        <v>23</v>
      </c>
      <c r="C973" s="71">
        <f t="shared" si="50"/>
        <v>43662</v>
      </c>
      <c r="D973" s="7">
        <v>43662</v>
      </c>
      <c r="E973" s="11">
        <v>12.946</v>
      </c>
      <c r="F973" s="25">
        <v>1.1211</v>
      </c>
      <c r="G973" s="27">
        <f t="shared" si="51"/>
        <v>0.13731438268985999</v>
      </c>
      <c r="H973" s="28">
        <f t="shared" si="52"/>
        <v>0.15394315443360204</v>
      </c>
    </row>
    <row r="974" spans="1:8" x14ac:dyDescent="0.45">
      <c r="A974" s="8">
        <v>1398</v>
      </c>
      <c r="B974" s="8" t="s">
        <v>23</v>
      </c>
      <c r="C974" s="71">
        <f t="shared" si="50"/>
        <v>43661</v>
      </c>
      <c r="D974" s="7">
        <v>43661</v>
      </c>
      <c r="E974" s="11">
        <v>12.909000000000001</v>
      </c>
      <c r="F974" s="25">
        <v>1.1257999999999999</v>
      </c>
      <c r="G974" s="27">
        <f t="shared" si="51"/>
        <v>0.13692193466270683</v>
      </c>
      <c r="H974" s="28">
        <f t="shared" si="52"/>
        <v>0.15414671404327535</v>
      </c>
    </row>
    <row r="975" spans="1:8" x14ac:dyDescent="0.45">
      <c r="A975" s="8">
        <v>1398</v>
      </c>
      <c r="B975" s="8" t="s">
        <v>23</v>
      </c>
      <c r="C975" s="71">
        <f t="shared" si="50"/>
        <v>43658</v>
      </c>
      <c r="D975" s="7">
        <v>43658</v>
      </c>
      <c r="E975" s="11">
        <v>12.775</v>
      </c>
      <c r="F975" s="25">
        <v>1.1271</v>
      </c>
      <c r="G975" s="27">
        <f t="shared" si="51"/>
        <v>0.13550063640220619</v>
      </c>
      <c r="H975" s="28">
        <f t="shared" si="52"/>
        <v>0.15272276728892659</v>
      </c>
    </row>
    <row r="976" spans="1:8" x14ac:dyDescent="0.45">
      <c r="A976" s="8">
        <v>1398</v>
      </c>
      <c r="B976" s="8" t="s">
        <v>23</v>
      </c>
      <c r="C976" s="71">
        <f t="shared" si="50"/>
        <v>43657</v>
      </c>
      <c r="D976" s="7">
        <v>43657</v>
      </c>
      <c r="E976" s="11">
        <v>12.201000000000001</v>
      </c>
      <c r="F976" s="25">
        <v>1.1254</v>
      </c>
      <c r="G976" s="27">
        <f t="shared" si="51"/>
        <v>0.12941238862961393</v>
      </c>
      <c r="H976" s="28">
        <f t="shared" si="52"/>
        <v>0.14564070216376751</v>
      </c>
    </row>
    <row r="977" spans="1:8" x14ac:dyDescent="0.45">
      <c r="A977" s="8">
        <v>1398</v>
      </c>
      <c r="B977" s="8" t="s">
        <v>23</v>
      </c>
      <c r="C977" s="71">
        <f t="shared" si="50"/>
        <v>43656</v>
      </c>
      <c r="D977" s="7">
        <v>43656</v>
      </c>
      <c r="E977" s="11">
        <v>11.699</v>
      </c>
      <c r="F977" s="25">
        <v>1.1251</v>
      </c>
      <c r="G977" s="27">
        <f t="shared" si="51"/>
        <v>0.12408782350445481</v>
      </c>
      <c r="H977" s="28">
        <f t="shared" si="52"/>
        <v>0.13961121022486211</v>
      </c>
    </row>
    <row r="978" spans="1:8" x14ac:dyDescent="0.45">
      <c r="A978" s="8">
        <v>1398</v>
      </c>
      <c r="B978" s="8" t="s">
        <v>23</v>
      </c>
      <c r="C978" s="71">
        <f t="shared" si="50"/>
        <v>43655</v>
      </c>
      <c r="D978" s="7">
        <v>43655</v>
      </c>
      <c r="E978" s="11">
        <v>11.894</v>
      </c>
      <c r="F978" s="25">
        <v>1.1208</v>
      </c>
      <c r="G978" s="27">
        <f t="shared" si="51"/>
        <v>0.12615613067458634</v>
      </c>
      <c r="H978" s="28">
        <f t="shared" si="52"/>
        <v>0.14139579126007637</v>
      </c>
    </row>
    <row r="979" spans="1:8" x14ac:dyDescent="0.45">
      <c r="A979" s="8">
        <v>1398</v>
      </c>
      <c r="B979" s="8" t="s">
        <v>23</v>
      </c>
      <c r="C979" s="71">
        <f t="shared" si="50"/>
        <v>43654</v>
      </c>
      <c r="D979" s="7">
        <v>43654</v>
      </c>
      <c r="E979" s="11">
        <v>11.105</v>
      </c>
      <c r="F979" s="25">
        <v>1.1214999999999999</v>
      </c>
      <c r="G979" s="27">
        <f t="shared" si="51"/>
        <v>0.1177874416631311</v>
      </c>
      <c r="H979" s="28">
        <f t="shared" si="52"/>
        <v>0.13209861582520152</v>
      </c>
    </row>
    <row r="980" spans="1:8" x14ac:dyDescent="0.45">
      <c r="A980" s="8">
        <v>1398</v>
      </c>
      <c r="B980" s="8" t="s">
        <v>23</v>
      </c>
      <c r="C980" s="71">
        <f t="shared" si="50"/>
        <v>43651</v>
      </c>
      <c r="D980" s="7">
        <v>43651</v>
      </c>
      <c r="E980" s="11">
        <v>10.340999999999999</v>
      </c>
      <c r="F980" s="25">
        <v>1.1226</v>
      </c>
      <c r="G980" s="27">
        <f t="shared" si="51"/>
        <v>0.10968392023759015</v>
      </c>
      <c r="H980" s="28">
        <f t="shared" si="52"/>
        <v>0.12313116885871871</v>
      </c>
    </row>
    <row r="981" spans="1:8" x14ac:dyDescent="0.45">
      <c r="A981" s="8">
        <v>1398</v>
      </c>
      <c r="B981" s="8" t="s">
        <v>23</v>
      </c>
      <c r="C981" s="71">
        <f t="shared" si="50"/>
        <v>43650</v>
      </c>
      <c r="D981" s="7">
        <v>43650</v>
      </c>
      <c r="E981" s="11">
        <v>10.282</v>
      </c>
      <c r="F981" s="25">
        <v>1.1285000000000001</v>
      </c>
      <c r="G981" s="27">
        <f t="shared" si="51"/>
        <v>0.10905812473483241</v>
      </c>
      <c r="H981" s="28">
        <f t="shared" si="52"/>
        <v>0.12307209376325838</v>
      </c>
    </row>
    <row r="982" spans="1:8" x14ac:dyDescent="0.45">
      <c r="A982" s="8">
        <v>1398</v>
      </c>
      <c r="B982" s="8" t="s">
        <v>23</v>
      </c>
      <c r="C982" s="71">
        <f t="shared" si="50"/>
        <v>43649</v>
      </c>
      <c r="D982" s="7">
        <v>43649</v>
      </c>
      <c r="E982" s="11">
        <v>10.287000000000001</v>
      </c>
      <c r="F982" s="25">
        <v>1.1277999999999999</v>
      </c>
      <c r="G982" s="27">
        <f t="shared" si="51"/>
        <v>0.10911115825201528</v>
      </c>
      <c r="H982" s="28">
        <f t="shared" si="52"/>
        <v>0.12305556427662283</v>
      </c>
    </row>
    <row r="983" spans="1:8" x14ac:dyDescent="0.45">
      <c r="A983" s="8">
        <v>1398</v>
      </c>
      <c r="B983" s="8" t="s">
        <v>23</v>
      </c>
      <c r="C983" s="71">
        <f t="shared" si="50"/>
        <v>43648</v>
      </c>
      <c r="D983" s="7">
        <v>43648</v>
      </c>
      <c r="E983" s="11">
        <v>10.185</v>
      </c>
      <c r="F983" s="25">
        <v>1.1285000000000001</v>
      </c>
      <c r="G983" s="27">
        <f t="shared" si="51"/>
        <v>0.10802927450148495</v>
      </c>
      <c r="H983" s="28">
        <f t="shared" si="52"/>
        <v>0.12191103627492576</v>
      </c>
    </row>
    <row r="984" spans="1:8" x14ac:dyDescent="0.45">
      <c r="A984" s="8">
        <v>1398</v>
      </c>
      <c r="B984" s="8" t="s">
        <v>23</v>
      </c>
      <c r="C984" s="71">
        <f t="shared" si="50"/>
        <v>43647</v>
      </c>
      <c r="D984" s="7">
        <v>43647</v>
      </c>
      <c r="E984" s="11">
        <v>9.3919999999999995</v>
      </c>
      <c r="F984" s="25">
        <v>1.1285000000000001</v>
      </c>
      <c r="G984" s="27">
        <f t="shared" si="51"/>
        <v>9.9618158676283403E-2</v>
      </c>
      <c r="H984" s="28">
        <f t="shared" si="52"/>
        <v>0.11241909206618582</v>
      </c>
    </row>
    <row r="985" spans="1:8" x14ac:dyDescent="0.45">
      <c r="A985" s="8">
        <v>1398</v>
      </c>
      <c r="B985" s="8" t="s">
        <v>23</v>
      </c>
      <c r="C985" s="71">
        <f t="shared" ref="C985:C1048" si="53">D985</f>
        <v>43644</v>
      </c>
      <c r="D985" s="7">
        <v>43644</v>
      </c>
      <c r="E985" s="11">
        <v>10.119999999999999</v>
      </c>
      <c r="F985" s="25">
        <v>1.137</v>
      </c>
      <c r="G985" s="27">
        <f t="shared" si="51"/>
        <v>0.10733983877810775</v>
      </c>
      <c r="H985" s="28">
        <f t="shared" si="52"/>
        <v>0.12204539669070852</v>
      </c>
    </row>
    <row r="986" spans="1:8" x14ac:dyDescent="0.45">
      <c r="A986" s="8">
        <v>1398</v>
      </c>
      <c r="B986" s="8" t="s">
        <v>23</v>
      </c>
      <c r="C986" s="71">
        <f t="shared" si="53"/>
        <v>43643</v>
      </c>
      <c r="D986" s="7">
        <v>43643</v>
      </c>
      <c r="E986" s="11">
        <v>10.09</v>
      </c>
      <c r="F986" s="25">
        <v>1.137</v>
      </c>
      <c r="G986" s="27">
        <f t="shared" si="51"/>
        <v>0.10702163767501061</v>
      </c>
      <c r="H986" s="28">
        <f t="shared" si="52"/>
        <v>0.12168360203648707</v>
      </c>
    </row>
    <row r="987" spans="1:8" x14ac:dyDescent="0.45">
      <c r="A987" s="8">
        <v>1398</v>
      </c>
      <c r="B987" s="8" t="s">
        <v>23</v>
      </c>
      <c r="C987" s="71">
        <f t="shared" si="53"/>
        <v>43642</v>
      </c>
      <c r="D987" s="7">
        <v>43642</v>
      </c>
      <c r="E987" s="11">
        <v>9.6199999999999992</v>
      </c>
      <c r="F987" s="25">
        <v>1.1369</v>
      </c>
      <c r="G987" s="27">
        <f t="shared" si="51"/>
        <v>0.1020364870598218</v>
      </c>
      <c r="H987" s="28">
        <f t="shared" si="52"/>
        <v>0.11600528213831141</v>
      </c>
    </row>
    <row r="988" spans="1:8" x14ac:dyDescent="0.45">
      <c r="A988" s="8">
        <v>1398</v>
      </c>
      <c r="B988" s="8" t="s">
        <v>23</v>
      </c>
      <c r="C988" s="71">
        <f t="shared" si="53"/>
        <v>43641</v>
      </c>
      <c r="D988" s="7">
        <v>43641</v>
      </c>
      <c r="E988" s="11">
        <v>9.85</v>
      </c>
      <c r="F988" s="25">
        <v>1.1367</v>
      </c>
      <c r="G988" s="27">
        <f t="shared" si="51"/>
        <v>0.10447602885023334</v>
      </c>
      <c r="H988" s="28">
        <f t="shared" si="52"/>
        <v>0.11875790199406024</v>
      </c>
    </row>
    <row r="989" spans="1:8" x14ac:dyDescent="0.45">
      <c r="A989" s="8">
        <v>1398</v>
      </c>
      <c r="B989" s="8" t="s">
        <v>23</v>
      </c>
      <c r="C989" s="71">
        <f t="shared" si="53"/>
        <v>43640</v>
      </c>
      <c r="D989" s="7">
        <v>43640</v>
      </c>
      <c r="E989" s="11">
        <v>10.199999999999999</v>
      </c>
      <c r="F989" s="25">
        <v>1.1397999999999999</v>
      </c>
      <c r="G989" s="27">
        <f t="shared" si="51"/>
        <v>0.10818837505303351</v>
      </c>
      <c r="H989" s="28">
        <f t="shared" si="52"/>
        <v>0.12331310988544759</v>
      </c>
    </row>
    <row r="990" spans="1:8" x14ac:dyDescent="0.45">
      <c r="A990" s="8">
        <v>1398</v>
      </c>
      <c r="B990" s="8" t="s">
        <v>12</v>
      </c>
      <c r="C990" s="71">
        <f t="shared" si="53"/>
        <v>43637</v>
      </c>
      <c r="D990" s="7">
        <v>43637</v>
      </c>
      <c r="E990" s="11">
        <v>10.36</v>
      </c>
      <c r="F990" s="25">
        <v>1.1368</v>
      </c>
      <c r="G990" s="27">
        <f t="shared" si="51"/>
        <v>0.10988544760288502</v>
      </c>
      <c r="H990" s="28">
        <f t="shared" si="52"/>
        <v>0.12491777683495969</v>
      </c>
    </row>
    <row r="991" spans="1:8" x14ac:dyDescent="0.45">
      <c r="A991" s="8">
        <v>1398</v>
      </c>
      <c r="B991" s="8" t="s">
        <v>12</v>
      </c>
      <c r="C991" s="71">
        <f t="shared" si="53"/>
        <v>43636</v>
      </c>
      <c r="D991" s="7">
        <v>43636</v>
      </c>
      <c r="E991" s="11">
        <v>10.15</v>
      </c>
      <c r="F991" s="25">
        <v>1.1292</v>
      </c>
      <c r="G991" s="27">
        <f t="shared" si="51"/>
        <v>0.10765803988120493</v>
      </c>
      <c r="H991" s="28">
        <f t="shared" si="52"/>
        <v>0.1215674586338566</v>
      </c>
    </row>
    <row r="992" spans="1:8" x14ac:dyDescent="0.45">
      <c r="A992" s="8">
        <v>1398</v>
      </c>
      <c r="B992" s="8" t="s">
        <v>12</v>
      </c>
      <c r="C992" s="71">
        <f t="shared" si="53"/>
        <v>43635</v>
      </c>
      <c r="D992" s="7">
        <v>43635</v>
      </c>
      <c r="E992" s="11">
        <v>10.48</v>
      </c>
      <c r="F992" s="25">
        <v>1.1226</v>
      </c>
      <c r="G992" s="27">
        <f t="shared" si="51"/>
        <v>0.11115825201527366</v>
      </c>
      <c r="H992" s="28">
        <f t="shared" si="52"/>
        <v>0.12478625371234621</v>
      </c>
    </row>
    <row r="993" spans="1:8" x14ac:dyDescent="0.45">
      <c r="A993" s="8">
        <v>1398</v>
      </c>
      <c r="B993" s="8" t="s">
        <v>12</v>
      </c>
      <c r="C993" s="71">
        <f t="shared" si="53"/>
        <v>43634</v>
      </c>
      <c r="D993" s="7">
        <v>43634</v>
      </c>
      <c r="E993" s="11">
        <v>11.03</v>
      </c>
      <c r="F993" s="25">
        <v>1.1193</v>
      </c>
      <c r="G993" s="27">
        <f t="shared" si="51"/>
        <v>0.1169919389053882</v>
      </c>
      <c r="H993" s="28">
        <f t="shared" si="52"/>
        <v>0.13094907721680102</v>
      </c>
    </row>
    <row r="994" spans="1:8" x14ac:dyDescent="0.45">
      <c r="A994" s="8">
        <v>1398</v>
      </c>
      <c r="B994" s="8" t="s">
        <v>12</v>
      </c>
      <c r="C994" s="71">
        <f t="shared" si="53"/>
        <v>43633</v>
      </c>
      <c r="D994" s="7">
        <v>43633</v>
      </c>
      <c r="E994" s="11">
        <v>11.57</v>
      </c>
      <c r="F994" s="25">
        <v>1.1217999999999999</v>
      </c>
      <c r="G994" s="27">
        <f t="shared" si="51"/>
        <v>0.12271955876113703</v>
      </c>
      <c r="H994" s="28">
        <f t="shared" si="52"/>
        <v>0.13766680101824352</v>
      </c>
    </row>
    <row r="995" spans="1:8" x14ac:dyDescent="0.45">
      <c r="A995" s="8">
        <v>1398</v>
      </c>
      <c r="B995" s="8" t="s">
        <v>12</v>
      </c>
      <c r="C995" s="71">
        <f t="shared" si="53"/>
        <v>43630</v>
      </c>
      <c r="D995" s="7">
        <v>43630</v>
      </c>
      <c r="E995" s="11">
        <v>11.32</v>
      </c>
      <c r="F995" s="25">
        <v>1.1209</v>
      </c>
      <c r="G995" s="27">
        <f t="shared" si="51"/>
        <v>0.12006788290199406</v>
      </c>
      <c r="H995" s="28">
        <f t="shared" si="52"/>
        <v>0.13458408994484514</v>
      </c>
    </row>
    <row r="996" spans="1:8" x14ac:dyDescent="0.45">
      <c r="A996" s="8">
        <v>1398</v>
      </c>
      <c r="B996" s="8" t="s">
        <v>12</v>
      </c>
      <c r="C996" s="71">
        <f t="shared" si="53"/>
        <v>43629</v>
      </c>
      <c r="D996" s="7">
        <v>43629</v>
      </c>
      <c r="E996" s="11">
        <v>11.4</v>
      </c>
      <c r="F996" s="25">
        <v>1.1276999999999999</v>
      </c>
      <c r="G996" s="27">
        <f t="shared" si="51"/>
        <v>0.12091641917691981</v>
      </c>
      <c r="H996" s="28">
        <f t="shared" si="52"/>
        <v>0.13635744590581245</v>
      </c>
    </row>
    <row r="997" spans="1:8" x14ac:dyDescent="0.45">
      <c r="A997" s="8">
        <v>1398</v>
      </c>
      <c r="B997" s="8" t="s">
        <v>12</v>
      </c>
      <c r="C997" s="71">
        <f t="shared" si="53"/>
        <v>43628</v>
      </c>
      <c r="D997" s="7">
        <v>43628</v>
      </c>
      <c r="E997" s="11">
        <v>11.14</v>
      </c>
      <c r="F997" s="25">
        <v>1.1289</v>
      </c>
      <c r="G997" s="27">
        <f t="shared" si="51"/>
        <v>0.11815867628341112</v>
      </c>
      <c r="H997" s="28">
        <f t="shared" si="52"/>
        <v>0.13338932965634281</v>
      </c>
    </row>
    <row r="998" spans="1:8" x14ac:dyDescent="0.45">
      <c r="A998" s="8">
        <v>1398</v>
      </c>
      <c r="B998" s="8" t="s">
        <v>12</v>
      </c>
      <c r="C998" s="71">
        <f t="shared" si="53"/>
        <v>43627</v>
      </c>
      <c r="D998" s="7">
        <v>43627</v>
      </c>
      <c r="E998" s="11">
        <v>11.2</v>
      </c>
      <c r="F998" s="25">
        <v>1.1332</v>
      </c>
      <c r="G998" s="27">
        <f t="shared" si="51"/>
        <v>0.11879507848960542</v>
      </c>
      <c r="H998" s="28">
        <f t="shared" si="52"/>
        <v>0.13461858294442086</v>
      </c>
    </row>
    <row r="999" spans="1:8" x14ac:dyDescent="0.45">
      <c r="A999" s="8">
        <v>1398</v>
      </c>
      <c r="B999" s="8" t="s">
        <v>12</v>
      </c>
      <c r="C999" s="71">
        <f t="shared" si="53"/>
        <v>43626</v>
      </c>
      <c r="D999" s="7">
        <v>43626</v>
      </c>
      <c r="E999" s="11">
        <v>11.8</v>
      </c>
      <c r="F999" s="25">
        <v>1.1315</v>
      </c>
      <c r="G999" s="27">
        <f t="shared" si="51"/>
        <v>0.12515910055154858</v>
      </c>
      <c r="H999" s="28">
        <f t="shared" si="52"/>
        <v>0.1416175222740772</v>
      </c>
    </row>
    <row r="1000" spans="1:8" x14ac:dyDescent="0.45">
      <c r="A1000" s="8">
        <v>1398</v>
      </c>
      <c r="B1000" s="8" t="s">
        <v>12</v>
      </c>
      <c r="C1000" s="71">
        <f t="shared" si="53"/>
        <v>43623</v>
      </c>
      <c r="D1000" s="7">
        <v>43623</v>
      </c>
      <c r="E1000" s="11">
        <v>11.52</v>
      </c>
      <c r="F1000" s="25">
        <v>1.1333</v>
      </c>
      <c r="G1000" s="27">
        <f t="shared" si="51"/>
        <v>0.12218922358930843</v>
      </c>
      <c r="H1000" s="28">
        <f t="shared" si="52"/>
        <v>0.13847704709376324</v>
      </c>
    </row>
    <row r="1001" spans="1:8" x14ac:dyDescent="0.45">
      <c r="A1001" s="8">
        <v>1398</v>
      </c>
      <c r="B1001" s="8" t="s">
        <v>12</v>
      </c>
      <c r="C1001" s="71">
        <f t="shared" si="53"/>
        <v>43622</v>
      </c>
      <c r="D1001" s="7">
        <v>43622</v>
      </c>
      <c r="E1001" s="11">
        <v>11.1</v>
      </c>
      <c r="F1001" s="25">
        <v>1.1275999999999999</v>
      </c>
      <c r="G1001" s="27">
        <f t="shared" si="51"/>
        <v>0.11773440814594824</v>
      </c>
      <c r="H1001" s="28">
        <f t="shared" si="52"/>
        <v>0.13275731862537121</v>
      </c>
    </row>
    <row r="1002" spans="1:8" x14ac:dyDescent="0.45">
      <c r="A1002" s="8">
        <v>1398</v>
      </c>
      <c r="B1002" s="8" t="s">
        <v>12</v>
      </c>
      <c r="C1002" s="71">
        <f t="shared" si="53"/>
        <v>43621</v>
      </c>
      <c r="D1002" s="7">
        <v>43621</v>
      </c>
      <c r="E1002" s="11">
        <v>11.6</v>
      </c>
      <c r="F1002" s="25">
        <v>1.1221000000000001</v>
      </c>
      <c r="G1002" s="27">
        <f t="shared" ref="G1002:G1065" si="54">E1002/94.28</f>
        <v>0.12303775986423419</v>
      </c>
      <c r="H1002" s="28">
        <f t="shared" si="52"/>
        <v>0.13806067034365721</v>
      </c>
    </row>
    <row r="1003" spans="1:8" x14ac:dyDescent="0.45">
      <c r="A1003" s="8">
        <v>1398</v>
      </c>
      <c r="B1003" s="8" t="s">
        <v>12</v>
      </c>
      <c r="C1003" s="71">
        <f t="shared" si="53"/>
        <v>43620</v>
      </c>
      <c r="D1003" s="7">
        <v>43620</v>
      </c>
      <c r="E1003" s="11">
        <v>11.91</v>
      </c>
      <c r="F1003" s="25">
        <v>1.1252</v>
      </c>
      <c r="G1003" s="27">
        <f t="shared" si="54"/>
        <v>0.1263258379295715</v>
      </c>
      <c r="H1003" s="28">
        <f t="shared" si="52"/>
        <v>0.14214183283835385</v>
      </c>
    </row>
    <row r="1004" spans="1:8" x14ac:dyDescent="0.45">
      <c r="A1004" s="8">
        <v>1398</v>
      </c>
      <c r="B1004" s="8" t="s">
        <v>12</v>
      </c>
      <c r="C1004" s="71">
        <f t="shared" si="53"/>
        <v>43619</v>
      </c>
      <c r="D1004" s="7">
        <v>43619</v>
      </c>
      <c r="E1004" s="11">
        <v>11.1</v>
      </c>
      <c r="F1004" s="25">
        <v>1.1241000000000001</v>
      </c>
      <c r="G1004" s="27">
        <f t="shared" si="54"/>
        <v>0.11773440814594824</v>
      </c>
      <c r="H1004" s="28">
        <f t="shared" si="52"/>
        <v>0.13234524819686042</v>
      </c>
    </row>
    <row r="1005" spans="1:8" x14ac:dyDescent="0.45">
      <c r="A1005" s="8">
        <v>1398</v>
      </c>
      <c r="B1005" s="8" t="s">
        <v>12</v>
      </c>
      <c r="C1005" s="71">
        <f t="shared" si="53"/>
        <v>43616</v>
      </c>
      <c r="D1005" s="7">
        <v>43616</v>
      </c>
      <c r="E1005" s="11">
        <v>11.21</v>
      </c>
      <c r="F1005" s="25">
        <v>1.1169</v>
      </c>
      <c r="G1005" s="27">
        <f t="shared" si="54"/>
        <v>0.11890114552397116</v>
      </c>
      <c r="H1005" s="28">
        <f t="shared" si="52"/>
        <v>0.13280068943572337</v>
      </c>
    </row>
    <row r="1006" spans="1:8" x14ac:dyDescent="0.45">
      <c r="A1006" s="8">
        <v>1398</v>
      </c>
      <c r="B1006" s="8" t="s">
        <v>12</v>
      </c>
      <c r="C1006" s="71">
        <f t="shared" si="53"/>
        <v>43615</v>
      </c>
      <c r="D1006" s="7">
        <v>43615</v>
      </c>
      <c r="E1006" s="11">
        <v>11.78</v>
      </c>
      <c r="F1006" s="25">
        <v>1.1131</v>
      </c>
      <c r="G1006" s="27">
        <f t="shared" si="54"/>
        <v>0.12494696648281713</v>
      </c>
      <c r="H1006" s="28">
        <f t="shared" si="52"/>
        <v>0.13907846839202373</v>
      </c>
    </row>
    <row r="1007" spans="1:8" x14ac:dyDescent="0.45">
      <c r="A1007" s="8">
        <v>1398</v>
      </c>
      <c r="B1007" s="8" t="s">
        <v>12</v>
      </c>
      <c r="C1007" s="71">
        <f t="shared" si="53"/>
        <v>43614</v>
      </c>
      <c r="D1007" s="7">
        <v>43614</v>
      </c>
      <c r="E1007" s="11">
        <v>12.22</v>
      </c>
      <c r="F1007" s="25">
        <v>1.1131</v>
      </c>
      <c r="G1007" s="27">
        <f t="shared" si="54"/>
        <v>0.12961391599490879</v>
      </c>
      <c r="H1007" s="28">
        <f t="shared" ref="H1007:H1070" si="55">G1007*F1007</f>
        <v>0.14427324989393298</v>
      </c>
    </row>
    <row r="1008" spans="1:8" x14ac:dyDescent="0.45">
      <c r="A1008" s="8">
        <v>1398</v>
      </c>
      <c r="B1008" s="8" t="s">
        <v>12</v>
      </c>
      <c r="C1008" s="71">
        <f t="shared" si="53"/>
        <v>43613</v>
      </c>
      <c r="D1008" s="7">
        <v>43613</v>
      </c>
      <c r="E1008" s="11">
        <v>12.52</v>
      </c>
      <c r="F1008" s="25">
        <v>1.1160000000000001</v>
      </c>
      <c r="G1008" s="27">
        <f t="shared" si="54"/>
        <v>0.13279592702588036</v>
      </c>
      <c r="H1008" s="28">
        <f t="shared" si="55"/>
        <v>0.14820025456088251</v>
      </c>
    </row>
    <row r="1009" spans="1:8" x14ac:dyDescent="0.45">
      <c r="A1009" s="8">
        <v>1398</v>
      </c>
      <c r="B1009" s="8" t="s">
        <v>12</v>
      </c>
      <c r="C1009" s="71">
        <f t="shared" si="53"/>
        <v>43612</v>
      </c>
      <c r="D1009" s="7">
        <v>43612</v>
      </c>
      <c r="E1009" s="11">
        <v>12.16</v>
      </c>
      <c r="F1009" s="25">
        <v>1.1198999999999999</v>
      </c>
      <c r="G1009" s="27">
        <f t="shared" si="54"/>
        <v>0.12897751378871447</v>
      </c>
      <c r="H1009" s="28">
        <f t="shared" si="55"/>
        <v>0.14444191769198131</v>
      </c>
    </row>
    <row r="1010" spans="1:8" x14ac:dyDescent="0.45">
      <c r="A1010" s="8">
        <v>1398</v>
      </c>
      <c r="B1010" s="8" t="s">
        <v>12</v>
      </c>
      <c r="C1010" s="71">
        <f t="shared" si="53"/>
        <v>43609</v>
      </c>
      <c r="D1010" s="7">
        <v>43609</v>
      </c>
      <c r="E1010" s="11">
        <v>12.25</v>
      </c>
      <c r="F1010" s="25">
        <v>1.1204000000000001</v>
      </c>
      <c r="G1010" s="27">
        <f t="shared" si="54"/>
        <v>0.12993211709800595</v>
      </c>
      <c r="H1010" s="28">
        <f t="shared" si="55"/>
        <v>0.14557594399660587</v>
      </c>
    </row>
    <row r="1011" spans="1:8" x14ac:dyDescent="0.45">
      <c r="A1011" s="8">
        <v>1398</v>
      </c>
      <c r="B1011" s="8" t="s">
        <v>12</v>
      </c>
      <c r="C1011" s="71">
        <f t="shared" si="53"/>
        <v>43608</v>
      </c>
      <c r="D1011" s="7">
        <v>43608</v>
      </c>
      <c r="E1011" s="11">
        <v>12.6</v>
      </c>
      <c r="F1011" s="25">
        <v>1.1180000000000001</v>
      </c>
      <c r="G1011" s="27">
        <f t="shared" si="54"/>
        <v>0.13364446330080609</v>
      </c>
      <c r="H1011" s="28">
        <f t="shared" si="55"/>
        <v>0.14941450997030123</v>
      </c>
    </row>
    <row r="1012" spans="1:8" x14ac:dyDescent="0.45">
      <c r="A1012" s="8">
        <v>1398</v>
      </c>
      <c r="B1012" s="8" t="s">
        <v>12</v>
      </c>
      <c r="C1012" s="71">
        <f t="shared" si="53"/>
        <v>43607</v>
      </c>
      <c r="D1012" s="7">
        <v>43607</v>
      </c>
      <c r="E1012" s="11">
        <v>12.65</v>
      </c>
      <c r="F1012" s="25">
        <v>1.1153</v>
      </c>
      <c r="G1012" s="27">
        <f t="shared" si="54"/>
        <v>0.13417479847263472</v>
      </c>
      <c r="H1012" s="28">
        <f t="shared" si="55"/>
        <v>0.14964515273652951</v>
      </c>
    </row>
    <row r="1013" spans="1:8" x14ac:dyDescent="0.45">
      <c r="A1013" s="8">
        <v>1398</v>
      </c>
      <c r="B1013" s="8" t="s">
        <v>13</v>
      </c>
      <c r="C1013" s="71">
        <f t="shared" si="53"/>
        <v>43606</v>
      </c>
      <c r="D1013" s="7">
        <v>43606</v>
      </c>
      <c r="E1013" s="11">
        <v>12.71</v>
      </c>
      <c r="F1013" s="25">
        <v>1.1160000000000001</v>
      </c>
      <c r="G1013" s="27">
        <f t="shared" si="54"/>
        <v>0.13481120067882904</v>
      </c>
      <c r="H1013" s="28">
        <f t="shared" si="55"/>
        <v>0.15044929995757322</v>
      </c>
    </row>
    <row r="1014" spans="1:8" x14ac:dyDescent="0.45">
      <c r="A1014" s="8">
        <v>1398</v>
      </c>
      <c r="B1014" s="8" t="s">
        <v>13</v>
      </c>
      <c r="C1014" s="71">
        <f t="shared" si="53"/>
        <v>43605</v>
      </c>
      <c r="D1014" s="7">
        <v>43605</v>
      </c>
      <c r="E1014" s="11">
        <v>12.9</v>
      </c>
      <c r="F1014" s="25">
        <v>1.1171</v>
      </c>
      <c r="G1014" s="27">
        <f t="shared" si="54"/>
        <v>0.13682647433177769</v>
      </c>
      <c r="H1014" s="28">
        <f t="shared" si="55"/>
        <v>0.15284885447602886</v>
      </c>
    </row>
    <row r="1015" spans="1:8" x14ac:dyDescent="0.45">
      <c r="A1015" s="8">
        <v>1398</v>
      </c>
      <c r="B1015" s="8" t="s">
        <v>13</v>
      </c>
      <c r="C1015" s="71">
        <f t="shared" si="53"/>
        <v>43602</v>
      </c>
      <c r="D1015" s="7">
        <v>43602</v>
      </c>
      <c r="E1015" s="11">
        <v>12.86</v>
      </c>
      <c r="F1015" s="25">
        <v>1.1157999999999999</v>
      </c>
      <c r="G1015" s="27">
        <f t="shared" si="54"/>
        <v>0.13640220619431481</v>
      </c>
      <c r="H1015" s="28">
        <f t="shared" si="55"/>
        <v>0.15219758167161646</v>
      </c>
    </row>
    <row r="1016" spans="1:8" x14ac:dyDescent="0.45">
      <c r="A1016" s="8">
        <v>1398</v>
      </c>
      <c r="B1016" s="8" t="s">
        <v>13</v>
      </c>
      <c r="C1016" s="71">
        <f t="shared" si="53"/>
        <v>43601</v>
      </c>
      <c r="D1016" s="7">
        <v>43601</v>
      </c>
      <c r="E1016" s="11">
        <v>13.39</v>
      </c>
      <c r="F1016" s="25">
        <v>1.1173999999999999</v>
      </c>
      <c r="G1016" s="27">
        <f t="shared" si="54"/>
        <v>0.14202375901569791</v>
      </c>
      <c r="H1016" s="28">
        <f t="shared" si="55"/>
        <v>0.15869734832414084</v>
      </c>
    </row>
    <row r="1017" spans="1:8" x14ac:dyDescent="0.45">
      <c r="A1017" s="8">
        <v>1398</v>
      </c>
      <c r="B1017" s="8" t="s">
        <v>13</v>
      </c>
      <c r="C1017" s="71">
        <f t="shared" si="53"/>
        <v>43600</v>
      </c>
      <c r="D1017" s="7">
        <v>43600</v>
      </c>
      <c r="E1017" s="11">
        <v>13.86</v>
      </c>
      <c r="F1017" s="25">
        <v>1.1202000000000001</v>
      </c>
      <c r="G1017" s="27">
        <f t="shared" si="54"/>
        <v>0.14700890963088672</v>
      </c>
      <c r="H1017" s="28">
        <f t="shared" si="55"/>
        <v>0.16467938056851933</v>
      </c>
    </row>
    <row r="1018" spans="1:8" x14ac:dyDescent="0.45">
      <c r="A1018" s="8">
        <v>1398</v>
      </c>
      <c r="B1018" s="8" t="s">
        <v>13</v>
      </c>
      <c r="C1018" s="71">
        <f t="shared" si="53"/>
        <v>43599</v>
      </c>
      <c r="D1018" s="7">
        <v>43599</v>
      </c>
      <c r="E1018" s="11">
        <v>13.78</v>
      </c>
      <c r="F1018" s="25">
        <v>1.1204000000000001</v>
      </c>
      <c r="G1018" s="27">
        <f t="shared" si="54"/>
        <v>0.14616037335596097</v>
      </c>
      <c r="H1018" s="28">
        <f t="shared" si="55"/>
        <v>0.16375808230801867</v>
      </c>
    </row>
    <row r="1019" spans="1:8" x14ac:dyDescent="0.45">
      <c r="A1019" s="8">
        <v>1398</v>
      </c>
      <c r="B1019" s="8" t="s">
        <v>13</v>
      </c>
      <c r="C1019" s="71">
        <f t="shared" si="53"/>
        <v>43598</v>
      </c>
      <c r="D1019" s="7">
        <v>43598</v>
      </c>
      <c r="E1019" s="11">
        <v>13.76</v>
      </c>
      <c r="F1019" s="25">
        <v>1.1224000000000001</v>
      </c>
      <c r="G1019" s="27">
        <f t="shared" si="54"/>
        <v>0.14594823928722953</v>
      </c>
      <c r="H1019" s="28">
        <f t="shared" si="55"/>
        <v>0.16381230377598643</v>
      </c>
    </row>
    <row r="1020" spans="1:8" x14ac:dyDescent="0.45">
      <c r="A1020" s="8">
        <v>1398</v>
      </c>
      <c r="B1020" s="8" t="s">
        <v>13</v>
      </c>
      <c r="C1020" s="71">
        <f t="shared" si="53"/>
        <v>43595</v>
      </c>
      <c r="D1020" s="7">
        <v>43595</v>
      </c>
      <c r="E1020" s="11">
        <v>14</v>
      </c>
      <c r="F1020" s="25">
        <v>1.1234999999999999</v>
      </c>
      <c r="G1020" s="27">
        <f t="shared" si="54"/>
        <v>0.14849384811200678</v>
      </c>
      <c r="H1020" s="28">
        <f t="shared" si="55"/>
        <v>0.16683283835383961</v>
      </c>
    </row>
    <row r="1021" spans="1:8" x14ac:dyDescent="0.45">
      <c r="A1021" s="8">
        <v>1398</v>
      </c>
      <c r="B1021" s="8" t="s">
        <v>13</v>
      </c>
      <c r="C1021" s="71">
        <f t="shared" si="53"/>
        <v>43594</v>
      </c>
      <c r="D1021" s="7">
        <v>43594</v>
      </c>
      <c r="E1021" s="11">
        <v>14.46</v>
      </c>
      <c r="F1021" s="25">
        <v>1.1222000000000001</v>
      </c>
      <c r="G1021" s="27">
        <f t="shared" si="54"/>
        <v>0.15337293169282987</v>
      </c>
      <c r="H1021" s="28">
        <f t="shared" si="55"/>
        <v>0.17211510394569368</v>
      </c>
    </row>
    <row r="1022" spans="1:8" x14ac:dyDescent="0.45">
      <c r="A1022" s="8">
        <v>1398</v>
      </c>
      <c r="B1022" s="8" t="s">
        <v>13</v>
      </c>
      <c r="C1022" s="71">
        <f t="shared" si="53"/>
        <v>43593</v>
      </c>
      <c r="D1022" s="7">
        <v>43593</v>
      </c>
      <c r="E1022" s="11">
        <v>14.32</v>
      </c>
      <c r="F1022" s="25">
        <v>1.1192</v>
      </c>
      <c r="G1022" s="27">
        <f t="shared" si="54"/>
        <v>0.15188799321170982</v>
      </c>
      <c r="H1022" s="28">
        <f t="shared" si="55"/>
        <v>0.16999304200254561</v>
      </c>
    </row>
    <row r="1023" spans="1:8" x14ac:dyDescent="0.45">
      <c r="A1023" s="8">
        <v>1398</v>
      </c>
      <c r="B1023" s="8" t="s">
        <v>13</v>
      </c>
      <c r="C1023" s="71">
        <f t="shared" si="53"/>
        <v>43592</v>
      </c>
      <c r="D1023" s="7">
        <v>43592</v>
      </c>
      <c r="E1023" s="11">
        <v>14.16</v>
      </c>
      <c r="F1023" s="25">
        <v>1.1191</v>
      </c>
      <c r="G1023" s="27">
        <f t="shared" si="54"/>
        <v>0.1501909206618583</v>
      </c>
      <c r="H1023" s="28">
        <f t="shared" si="55"/>
        <v>0.16807865931268562</v>
      </c>
    </row>
    <row r="1024" spans="1:8" x14ac:dyDescent="0.45">
      <c r="A1024" s="8">
        <v>1398</v>
      </c>
      <c r="B1024" s="8" t="s">
        <v>13</v>
      </c>
      <c r="C1024" s="71">
        <f t="shared" si="53"/>
        <v>43591</v>
      </c>
      <c r="D1024" s="7">
        <v>43591</v>
      </c>
      <c r="E1024" s="11">
        <v>14.34</v>
      </c>
      <c r="F1024" s="25">
        <v>1.1200000000000001</v>
      </c>
      <c r="G1024" s="27">
        <f t="shared" si="54"/>
        <v>0.15210012728044123</v>
      </c>
      <c r="H1024" s="28">
        <f t="shared" si="55"/>
        <v>0.1703521425540942</v>
      </c>
    </row>
    <row r="1025" spans="1:8" x14ac:dyDescent="0.45">
      <c r="A1025" s="8">
        <v>1398</v>
      </c>
      <c r="B1025" s="8" t="s">
        <v>13</v>
      </c>
      <c r="C1025" s="71">
        <f t="shared" si="53"/>
        <v>43588</v>
      </c>
      <c r="D1025" s="7">
        <v>43588</v>
      </c>
      <c r="E1025" s="11">
        <v>14.57</v>
      </c>
      <c r="F1025" s="25">
        <v>1.1202000000000001</v>
      </c>
      <c r="G1025" s="27">
        <f t="shared" si="54"/>
        <v>0.15453966907085279</v>
      </c>
      <c r="H1025" s="28">
        <f t="shared" si="55"/>
        <v>0.1731153372931693</v>
      </c>
    </row>
    <row r="1026" spans="1:8" x14ac:dyDescent="0.45">
      <c r="A1026" s="8">
        <v>1398</v>
      </c>
      <c r="B1026" s="8" t="s">
        <v>13</v>
      </c>
      <c r="C1026" s="71">
        <f t="shared" si="53"/>
        <v>43587</v>
      </c>
      <c r="D1026" s="7">
        <v>43587</v>
      </c>
      <c r="E1026" s="11">
        <v>14.37</v>
      </c>
      <c r="F1026" s="25">
        <v>1.1178999999999999</v>
      </c>
      <c r="G1026" s="27">
        <f t="shared" si="54"/>
        <v>0.15241832838353839</v>
      </c>
      <c r="H1026" s="28">
        <f t="shared" si="55"/>
        <v>0.17038844929995756</v>
      </c>
    </row>
    <row r="1027" spans="1:8" x14ac:dyDescent="0.45">
      <c r="A1027" s="8">
        <v>1398</v>
      </c>
      <c r="B1027" s="8" t="s">
        <v>13</v>
      </c>
      <c r="C1027" s="71">
        <f t="shared" si="53"/>
        <v>43586</v>
      </c>
      <c r="D1027" s="7">
        <v>43586</v>
      </c>
      <c r="E1027" s="11">
        <v>14.06</v>
      </c>
      <c r="F1027" s="25">
        <v>1.1195999999999999</v>
      </c>
      <c r="G1027" s="27">
        <f t="shared" si="54"/>
        <v>0.1491302503182011</v>
      </c>
      <c r="H1027" s="28">
        <f t="shared" si="55"/>
        <v>0.16696622825625793</v>
      </c>
    </row>
    <row r="1028" spans="1:8" x14ac:dyDescent="0.45">
      <c r="A1028" s="8">
        <v>1398</v>
      </c>
      <c r="B1028" s="8" t="s">
        <v>13</v>
      </c>
      <c r="C1028" s="71">
        <f t="shared" si="53"/>
        <v>43585</v>
      </c>
      <c r="D1028" s="7">
        <v>43585</v>
      </c>
      <c r="E1028" s="11">
        <v>14.39</v>
      </c>
      <c r="F1028" s="25">
        <v>1.1216999999999999</v>
      </c>
      <c r="G1028" s="27">
        <f t="shared" si="54"/>
        <v>0.15263046245226983</v>
      </c>
      <c r="H1028" s="28">
        <f t="shared" si="55"/>
        <v>0.17120558973271105</v>
      </c>
    </row>
    <row r="1029" spans="1:8" x14ac:dyDescent="0.45">
      <c r="A1029" s="8">
        <v>1398</v>
      </c>
      <c r="B1029" s="8" t="s">
        <v>13</v>
      </c>
      <c r="C1029" s="71">
        <f t="shared" si="53"/>
        <v>43584</v>
      </c>
      <c r="D1029" s="7">
        <v>43584</v>
      </c>
      <c r="E1029" s="11">
        <v>14.49</v>
      </c>
      <c r="F1029" s="25">
        <v>1.1186</v>
      </c>
      <c r="G1029" s="27">
        <f t="shared" si="54"/>
        <v>0.15369113279592703</v>
      </c>
      <c r="H1029" s="28">
        <f t="shared" si="55"/>
        <v>0.17191890114552397</v>
      </c>
    </row>
    <row r="1030" spans="1:8" x14ac:dyDescent="0.45">
      <c r="A1030" s="8">
        <v>1398</v>
      </c>
      <c r="B1030" s="8" t="s">
        <v>13</v>
      </c>
      <c r="C1030" s="71">
        <f t="shared" si="53"/>
        <v>43581</v>
      </c>
      <c r="D1030" s="7">
        <v>43581</v>
      </c>
      <c r="E1030" s="11">
        <v>14.42</v>
      </c>
      <c r="F1030" s="25">
        <v>1.1149</v>
      </c>
      <c r="G1030" s="27">
        <f t="shared" si="54"/>
        <v>0.15294866355536699</v>
      </c>
      <c r="H1030" s="28">
        <f t="shared" si="55"/>
        <v>0.17052246499787865</v>
      </c>
    </row>
    <row r="1031" spans="1:8" x14ac:dyDescent="0.45">
      <c r="A1031" s="8">
        <v>1398</v>
      </c>
      <c r="B1031" s="8" t="s">
        <v>13</v>
      </c>
      <c r="C1031" s="71">
        <f t="shared" si="53"/>
        <v>43580</v>
      </c>
      <c r="D1031" s="7">
        <v>43580</v>
      </c>
      <c r="E1031" s="11">
        <v>14.54</v>
      </c>
      <c r="F1031" s="25">
        <v>1.1132</v>
      </c>
      <c r="G1031" s="27">
        <f t="shared" si="54"/>
        <v>0.1542214679677556</v>
      </c>
      <c r="H1031" s="28">
        <f t="shared" si="55"/>
        <v>0.17167933814170552</v>
      </c>
    </row>
    <row r="1032" spans="1:8" x14ac:dyDescent="0.45">
      <c r="A1032" s="8">
        <v>1398</v>
      </c>
      <c r="B1032" s="8" t="s">
        <v>13</v>
      </c>
      <c r="C1032" s="71">
        <f t="shared" si="53"/>
        <v>43579</v>
      </c>
      <c r="D1032" s="7">
        <v>43579</v>
      </c>
      <c r="E1032" s="11">
        <v>14.26</v>
      </c>
      <c r="F1032" s="25">
        <v>1.1153999999999999</v>
      </c>
      <c r="G1032" s="27">
        <f t="shared" si="54"/>
        <v>0.1512515910055155</v>
      </c>
      <c r="H1032" s="28">
        <f t="shared" si="55"/>
        <v>0.16870602460755196</v>
      </c>
    </row>
    <row r="1033" spans="1:8" x14ac:dyDescent="0.45">
      <c r="A1033" s="8">
        <v>1398</v>
      </c>
      <c r="B1033" s="8" t="s">
        <v>13</v>
      </c>
      <c r="C1033" s="71">
        <f t="shared" si="53"/>
        <v>43578</v>
      </c>
      <c r="D1033" s="7">
        <v>43578</v>
      </c>
      <c r="E1033" s="11">
        <v>14.42</v>
      </c>
      <c r="F1033" s="25">
        <v>1.1227</v>
      </c>
      <c r="G1033" s="27">
        <f t="shared" si="54"/>
        <v>0.15294866355536699</v>
      </c>
      <c r="H1033" s="28">
        <f t="shared" si="55"/>
        <v>0.17171546457361053</v>
      </c>
    </row>
    <row r="1034" spans="1:8" x14ac:dyDescent="0.45">
      <c r="A1034" s="8">
        <v>1398</v>
      </c>
      <c r="B1034" s="8" t="s">
        <v>13</v>
      </c>
      <c r="C1034" s="71">
        <f t="shared" si="53"/>
        <v>43577</v>
      </c>
      <c r="D1034" s="7">
        <v>43577</v>
      </c>
      <c r="E1034" s="11">
        <v>14.46</v>
      </c>
      <c r="F1034" s="25">
        <v>1.1257999999999999</v>
      </c>
      <c r="G1034" s="27">
        <f t="shared" si="54"/>
        <v>0.15337293169282987</v>
      </c>
      <c r="H1034" s="28">
        <f t="shared" si="55"/>
        <v>0.17266724649978785</v>
      </c>
    </row>
    <row r="1035" spans="1:8" x14ac:dyDescent="0.45">
      <c r="A1035" s="8">
        <v>1398</v>
      </c>
      <c r="B1035" s="8" t="s">
        <v>14</v>
      </c>
      <c r="C1035" s="71">
        <f t="shared" si="53"/>
        <v>43573</v>
      </c>
      <c r="D1035" s="7">
        <v>43573</v>
      </c>
      <c r="E1035" s="11">
        <v>14.46</v>
      </c>
      <c r="F1035" s="25">
        <v>1.1231</v>
      </c>
      <c r="G1035" s="27">
        <f t="shared" si="54"/>
        <v>0.15337293169282987</v>
      </c>
      <c r="H1035" s="28">
        <f t="shared" si="55"/>
        <v>0.17225313958421723</v>
      </c>
    </row>
    <row r="1036" spans="1:8" x14ac:dyDescent="0.45">
      <c r="A1036" s="8">
        <v>1398</v>
      </c>
      <c r="B1036" s="8" t="s">
        <v>14</v>
      </c>
      <c r="C1036" s="71">
        <f t="shared" si="53"/>
        <v>43572</v>
      </c>
      <c r="D1036" s="7">
        <v>43572</v>
      </c>
      <c r="E1036" s="11">
        <v>15.2</v>
      </c>
      <c r="F1036" s="25">
        <v>1.1296999999999999</v>
      </c>
      <c r="G1036" s="27">
        <f t="shared" si="54"/>
        <v>0.16122189223589309</v>
      </c>
      <c r="H1036" s="28">
        <f t="shared" si="55"/>
        <v>0.1821323716588884</v>
      </c>
    </row>
    <row r="1037" spans="1:8" x14ac:dyDescent="0.45">
      <c r="A1037" s="8">
        <v>1398</v>
      </c>
      <c r="B1037" s="8" t="s">
        <v>14</v>
      </c>
      <c r="C1037" s="71">
        <f t="shared" si="53"/>
        <v>43571</v>
      </c>
      <c r="D1037" s="7">
        <v>43571</v>
      </c>
      <c r="E1037" s="11">
        <v>14.84</v>
      </c>
      <c r="F1037" s="25">
        <v>1.1281000000000001</v>
      </c>
      <c r="G1037" s="27">
        <f t="shared" si="54"/>
        <v>0.1574034789987272</v>
      </c>
      <c r="H1037" s="28">
        <f t="shared" si="55"/>
        <v>0.17756686465846416</v>
      </c>
    </row>
    <row r="1038" spans="1:8" x14ac:dyDescent="0.45">
      <c r="A1038" s="8">
        <v>1398</v>
      </c>
      <c r="B1038" s="8" t="s">
        <v>14</v>
      </c>
      <c r="C1038" s="71">
        <f t="shared" si="53"/>
        <v>43570</v>
      </c>
      <c r="D1038" s="7">
        <v>43570</v>
      </c>
      <c r="E1038" s="11">
        <v>15.01</v>
      </c>
      <c r="F1038" s="25">
        <v>1.1309</v>
      </c>
      <c r="G1038" s="27">
        <f t="shared" si="54"/>
        <v>0.15920661858294441</v>
      </c>
      <c r="H1038" s="28">
        <f t="shared" si="55"/>
        <v>0.18004676495545183</v>
      </c>
    </row>
    <row r="1039" spans="1:8" x14ac:dyDescent="0.45">
      <c r="A1039" s="8">
        <v>1398</v>
      </c>
      <c r="B1039" s="8" t="s">
        <v>14</v>
      </c>
      <c r="C1039" s="71">
        <f t="shared" si="53"/>
        <v>43567</v>
      </c>
      <c r="D1039" s="7">
        <v>43567</v>
      </c>
      <c r="E1039" s="11">
        <v>15.85</v>
      </c>
      <c r="F1039" s="25">
        <v>1.1302000000000001</v>
      </c>
      <c r="G1039" s="27">
        <f t="shared" si="54"/>
        <v>0.16811624946966483</v>
      </c>
      <c r="H1039" s="28">
        <f t="shared" si="55"/>
        <v>0.1900049851506152</v>
      </c>
    </row>
    <row r="1040" spans="1:8" x14ac:dyDescent="0.45">
      <c r="A1040" s="8">
        <v>1398</v>
      </c>
      <c r="B1040" s="8" t="s">
        <v>14</v>
      </c>
      <c r="C1040" s="71">
        <f t="shared" si="53"/>
        <v>43566</v>
      </c>
      <c r="D1040" s="7">
        <v>43566</v>
      </c>
      <c r="E1040" s="11">
        <v>16</v>
      </c>
      <c r="F1040" s="25">
        <v>1.1253</v>
      </c>
      <c r="G1040" s="27">
        <f t="shared" si="54"/>
        <v>0.1697072549851506</v>
      </c>
      <c r="H1040" s="28">
        <f t="shared" si="55"/>
        <v>0.19097157403478995</v>
      </c>
    </row>
    <row r="1041" spans="1:8" x14ac:dyDescent="0.45">
      <c r="A1041" s="8">
        <v>1398</v>
      </c>
      <c r="B1041" s="8" t="s">
        <v>14</v>
      </c>
      <c r="C1041" s="71">
        <f t="shared" si="53"/>
        <v>43565</v>
      </c>
      <c r="D1041" s="7">
        <v>43565</v>
      </c>
      <c r="E1041" s="11">
        <v>15.73</v>
      </c>
      <c r="F1041" s="25">
        <v>1.1274</v>
      </c>
      <c r="G1041" s="27">
        <f t="shared" si="54"/>
        <v>0.16684344505727619</v>
      </c>
      <c r="H1041" s="28">
        <f t="shared" si="55"/>
        <v>0.18809929995757316</v>
      </c>
    </row>
    <row r="1042" spans="1:8" x14ac:dyDescent="0.45">
      <c r="A1042" s="8">
        <v>1398</v>
      </c>
      <c r="B1042" s="8" t="s">
        <v>14</v>
      </c>
      <c r="C1042" s="71">
        <f t="shared" si="53"/>
        <v>43564</v>
      </c>
      <c r="D1042" s="7">
        <v>43564</v>
      </c>
      <c r="E1042" s="11">
        <v>16.760000000000002</v>
      </c>
      <c r="F1042" s="25">
        <v>1.1263000000000001</v>
      </c>
      <c r="G1042" s="27">
        <f t="shared" si="54"/>
        <v>0.17776834959694529</v>
      </c>
      <c r="H1042" s="28">
        <f t="shared" si="55"/>
        <v>0.20022049215103949</v>
      </c>
    </row>
    <row r="1043" spans="1:8" x14ac:dyDescent="0.45">
      <c r="A1043" s="8">
        <v>1398</v>
      </c>
      <c r="B1043" s="8" t="s">
        <v>14</v>
      </c>
      <c r="C1043" s="71">
        <f t="shared" si="53"/>
        <v>43563</v>
      </c>
      <c r="D1043" s="7">
        <v>43563</v>
      </c>
      <c r="E1043" s="11">
        <v>15.96</v>
      </c>
      <c r="F1043" s="25">
        <v>1.1261000000000001</v>
      </c>
      <c r="G1043" s="27">
        <f t="shared" si="54"/>
        <v>0.16928298684768775</v>
      </c>
      <c r="H1043" s="28">
        <f t="shared" si="55"/>
        <v>0.19062957148918119</v>
      </c>
    </row>
    <row r="1044" spans="1:8" x14ac:dyDescent="0.45">
      <c r="A1044" s="8">
        <v>1398</v>
      </c>
      <c r="B1044" s="8" t="s">
        <v>14</v>
      </c>
      <c r="C1044" s="71">
        <f t="shared" si="53"/>
        <v>43560</v>
      </c>
      <c r="D1044" s="7">
        <v>43560</v>
      </c>
      <c r="E1044" s="11">
        <v>16.63</v>
      </c>
      <c r="F1044" s="25">
        <v>1.1215999999999999</v>
      </c>
      <c r="G1044" s="27">
        <f t="shared" si="54"/>
        <v>0.1763894781501909</v>
      </c>
      <c r="H1044" s="28">
        <f t="shared" si="55"/>
        <v>0.1978384386932541</v>
      </c>
    </row>
    <row r="1045" spans="1:8" x14ac:dyDescent="0.45">
      <c r="A1045" s="8">
        <v>1398</v>
      </c>
      <c r="B1045" s="8" t="s">
        <v>14</v>
      </c>
      <c r="C1045" s="71">
        <f t="shared" si="53"/>
        <v>43559</v>
      </c>
      <c r="D1045" s="7">
        <v>43559</v>
      </c>
      <c r="E1045" s="11">
        <v>14.81</v>
      </c>
      <c r="F1045" s="25">
        <v>1.1221000000000001</v>
      </c>
      <c r="G1045" s="27">
        <f t="shared" si="54"/>
        <v>0.15708527789563004</v>
      </c>
      <c r="H1045" s="28">
        <f t="shared" si="55"/>
        <v>0.17626539032668648</v>
      </c>
    </row>
    <row r="1046" spans="1:8" x14ac:dyDescent="0.45">
      <c r="A1046" s="8">
        <v>1398</v>
      </c>
      <c r="B1046" s="8" t="s">
        <v>14</v>
      </c>
      <c r="C1046" s="71">
        <f t="shared" si="53"/>
        <v>43558</v>
      </c>
      <c r="D1046" s="7">
        <v>43558</v>
      </c>
      <c r="E1046" s="11">
        <v>14.19</v>
      </c>
      <c r="F1046" s="25">
        <v>1.1234999999999999</v>
      </c>
      <c r="G1046" s="27">
        <f t="shared" si="54"/>
        <v>0.15050912176495546</v>
      </c>
      <c r="H1046" s="28">
        <f t="shared" si="55"/>
        <v>0.16909699830292746</v>
      </c>
    </row>
    <row r="1047" spans="1:8" x14ac:dyDescent="0.45">
      <c r="A1047" s="8">
        <v>1398</v>
      </c>
      <c r="B1047" s="8" t="s">
        <v>14</v>
      </c>
      <c r="C1047" s="71">
        <f t="shared" si="53"/>
        <v>43557</v>
      </c>
      <c r="D1047" s="7">
        <v>43557</v>
      </c>
      <c r="E1047" s="11">
        <v>13.46</v>
      </c>
      <c r="F1047" s="25">
        <v>1.1204000000000001</v>
      </c>
      <c r="G1047" s="27">
        <f t="shared" si="54"/>
        <v>0.14276622825625795</v>
      </c>
      <c r="H1047" s="28">
        <f t="shared" si="55"/>
        <v>0.15995528213831142</v>
      </c>
    </row>
    <row r="1048" spans="1:8" x14ac:dyDescent="0.45">
      <c r="A1048" s="8">
        <v>1398</v>
      </c>
      <c r="B1048" s="8" t="s">
        <v>14</v>
      </c>
      <c r="C1048" s="71">
        <f t="shared" si="53"/>
        <v>43556</v>
      </c>
      <c r="D1048" s="7">
        <v>43556</v>
      </c>
      <c r="E1048" s="11">
        <v>13.84</v>
      </c>
      <c r="F1048" s="25">
        <v>1.1213</v>
      </c>
      <c r="G1048" s="27">
        <f t="shared" si="54"/>
        <v>0.14679677556215528</v>
      </c>
      <c r="H1048" s="28">
        <f t="shared" si="55"/>
        <v>0.16460322443784473</v>
      </c>
    </row>
    <row r="1049" spans="1:8" x14ac:dyDescent="0.45">
      <c r="A1049" s="8">
        <v>1398</v>
      </c>
      <c r="B1049" s="8" t="s">
        <v>14</v>
      </c>
      <c r="C1049" s="71">
        <f t="shared" ref="C1049:C1112" si="56">D1049</f>
        <v>43553</v>
      </c>
      <c r="D1049" s="7">
        <v>43553</v>
      </c>
      <c r="E1049" s="11">
        <v>14.21</v>
      </c>
      <c r="F1049" s="25">
        <v>1.1217999999999999</v>
      </c>
      <c r="G1049" s="27">
        <f t="shared" si="54"/>
        <v>0.1507212558336869</v>
      </c>
      <c r="H1049" s="28">
        <f t="shared" si="55"/>
        <v>0.16907910479422994</v>
      </c>
    </row>
    <row r="1050" spans="1:8" x14ac:dyDescent="0.45">
      <c r="A1050" s="8">
        <v>1398</v>
      </c>
      <c r="B1050" s="8" t="s">
        <v>14</v>
      </c>
      <c r="C1050" s="71">
        <f t="shared" si="56"/>
        <v>43552</v>
      </c>
      <c r="D1050" s="7">
        <v>43552</v>
      </c>
      <c r="E1050" s="11">
        <v>14.4</v>
      </c>
      <c r="F1050" s="25">
        <v>1.1222000000000001</v>
      </c>
      <c r="G1050" s="27">
        <f t="shared" si="54"/>
        <v>0.15273652948663555</v>
      </c>
      <c r="H1050" s="28">
        <f t="shared" si="55"/>
        <v>0.17140093338990242</v>
      </c>
    </row>
    <row r="1051" spans="1:8" x14ac:dyDescent="0.45">
      <c r="A1051" s="8">
        <v>1398</v>
      </c>
      <c r="B1051" s="8" t="s">
        <v>14</v>
      </c>
      <c r="C1051" s="71">
        <f t="shared" si="56"/>
        <v>43551</v>
      </c>
      <c r="D1051" s="7">
        <v>43551</v>
      </c>
      <c r="E1051" s="11">
        <v>14.99</v>
      </c>
      <c r="F1051" s="25">
        <v>1.1247</v>
      </c>
      <c r="G1051" s="27">
        <f t="shared" si="54"/>
        <v>0.15899448451421297</v>
      </c>
      <c r="H1051" s="28">
        <f t="shared" si="55"/>
        <v>0.17882109673313534</v>
      </c>
    </row>
    <row r="1052" spans="1:8" x14ac:dyDescent="0.45">
      <c r="A1052" s="8">
        <v>1398</v>
      </c>
      <c r="B1052" s="8" t="s">
        <v>14</v>
      </c>
      <c r="C1052" s="71">
        <f t="shared" si="56"/>
        <v>43550</v>
      </c>
      <c r="D1052" s="7">
        <v>43550</v>
      </c>
      <c r="E1052" s="11">
        <v>14.38</v>
      </c>
      <c r="F1052" s="25">
        <v>1.1266</v>
      </c>
      <c r="G1052" s="27">
        <f t="shared" si="54"/>
        <v>0.15252439541790414</v>
      </c>
      <c r="H1052" s="28">
        <f t="shared" si="55"/>
        <v>0.17183398387781079</v>
      </c>
    </row>
    <row r="1053" spans="1:8" x14ac:dyDescent="0.45">
      <c r="A1053" s="8">
        <v>1398</v>
      </c>
      <c r="B1053" s="8" t="s">
        <v>14</v>
      </c>
      <c r="C1053" s="71">
        <f t="shared" si="56"/>
        <v>43549</v>
      </c>
      <c r="D1053" s="7">
        <v>43549</v>
      </c>
      <c r="E1053" s="11">
        <v>14.19</v>
      </c>
      <c r="F1053" s="25">
        <v>1.1313</v>
      </c>
      <c r="G1053" s="27">
        <f t="shared" si="54"/>
        <v>0.15050912176495546</v>
      </c>
      <c r="H1053" s="28">
        <f t="shared" si="55"/>
        <v>0.1702709694526941</v>
      </c>
    </row>
    <row r="1054" spans="1:8" x14ac:dyDescent="0.45">
      <c r="A1054" s="8">
        <v>1398</v>
      </c>
      <c r="B1054" s="8" t="s">
        <v>14</v>
      </c>
      <c r="C1054" s="71">
        <f t="shared" si="56"/>
        <v>43546</v>
      </c>
      <c r="D1054" s="7">
        <v>43546</v>
      </c>
      <c r="E1054" s="11">
        <v>14.45</v>
      </c>
      <c r="F1054" s="25">
        <v>1.1314</v>
      </c>
      <c r="G1054" s="27">
        <f t="shared" si="54"/>
        <v>0.15326686465846415</v>
      </c>
      <c r="H1054" s="28">
        <f t="shared" si="55"/>
        <v>0.17340613067458632</v>
      </c>
    </row>
    <row r="1055" spans="1:8" x14ac:dyDescent="0.45">
      <c r="A1055" s="8">
        <v>1398</v>
      </c>
      <c r="B1055" s="8" t="s">
        <v>14</v>
      </c>
      <c r="C1055" s="71">
        <f t="shared" si="56"/>
        <v>43545</v>
      </c>
      <c r="D1055" s="7">
        <v>43545</v>
      </c>
      <c r="E1055" s="11">
        <v>14.56</v>
      </c>
      <c r="F1055" s="25">
        <v>1.1375</v>
      </c>
      <c r="G1055" s="27">
        <f t="shared" si="54"/>
        <v>0.15443360203648707</v>
      </c>
      <c r="H1055" s="28">
        <f t="shared" si="55"/>
        <v>0.17566822231650403</v>
      </c>
    </row>
    <row r="1056" spans="1:8" x14ac:dyDescent="0.45">
      <c r="A1056" s="8">
        <v>1397</v>
      </c>
      <c r="B1056" s="8" t="s">
        <v>15</v>
      </c>
      <c r="C1056" s="71">
        <f t="shared" si="56"/>
        <v>43544</v>
      </c>
      <c r="D1056" s="7">
        <v>43544</v>
      </c>
      <c r="E1056" s="11">
        <v>15.21</v>
      </c>
      <c r="F1056" s="25">
        <v>1.1414</v>
      </c>
      <c r="G1056" s="27">
        <f t="shared" si="54"/>
        <v>0.16132795927025881</v>
      </c>
      <c r="H1056" s="28">
        <f t="shared" si="55"/>
        <v>0.1841397327110734</v>
      </c>
    </row>
    <row r="1057" spans="1:8" x14ac:dyDescent="0.45">
      <c r="A1057" s="8">
        <v>1397</v>
      </c>
      <c r="B1057" s="8" t="s">
        <v>15</v>
      </c>
      <c r="C1057" s="71">
        <f t="shared" si="56"/>
        <v>43543</v>
      </c>
      <c r="D1057" s="7">
        <v>43543</v>
      </c>
      <c r="E1057" s="11">
        <v>15</v>
      </c>
      <c r="F1057" s="25">
        <v>1.1352</v>
      </c>
      <c r="G1057" s="27">
        <f t="shared" si="54"/>
        <v>0.15910055154857869</v>
      </c>
      <c r="H1057" s="28">
        <f t="shared" si="55"/>
        <v>0.18061094611794654</v>
      </c>
    </row>
    <row r="1058" spans="1:8" x14ac:dyDescent="0.45">
      <c r="A1058" s="8">
        <v>1397</v>
      </c>
      <c r="B1058" s="8" t="s">
        <v>15</v>
      </c>
      <c r="C1058" s="71">
        <f t="shared" si="56"/>
        <v>43542</v>
      </c>
      <c r="D1058" s="7">
        <v>43542</v>
      </c>
      <c r="E1058" s="11">
        <v>14.98</v>
      </c>
      <c r="F1058" s="25">
        <v>1.1336999999999999</v>
      </c>
      <c r="G1058" s="27">
        <f t="shared" si="54"/>
        <v>0.15888841747984728</v>
      </c>
      <c r="H1058" s="28">
        <f t="shared" si="55"/>
        <v>0.18013179889690284</v>
      </c>
    </row>
    <row r="1059" spans="1:8" x14ac:dyDescent="0.45">
      <c r="A1059" s="8">
        <v>1397</v>
      </c>
      <c r="B1059" s="8" t="s">
        <v>15</v>
      </c>
      <c r="C1059" s="71">
        <f t="shared" si="56"/>
        <v>43539</v>
      </c>
      <c r="D1059" s="7">
        <v>43539</v>
      </c>
      <c r="E1059" s="11">
        <v>15.25</v>
      </c>
      <c r="F1059" s="25">
        <v>1.1325000000000001</v>
      </c>
      <c r="G1059" s="27">
        <f t="shared" si="54"/>
        <v>0.16175222740772169</v>
      </c>
      <c r="H1059" s="28">
        <f t="shared" si="55"/>
        <v>0.18318439753924481</v>
      </c>
    </row>
    <row r="1060" spans="1:8" x14ac:dyDescent="0.45">
      <c r="A1060" s="8">
        <v>1397</v>
      </c>
      <c r="B1060" s="8" t="s">
        <v>15</v>
      </c>
      <c r="C1060" s="71">
        <f t="shared" si="56"/>
        <v>43538</v>
      </c>
      <c r="D1060" s="7">
        <v>43538</v>
      </c>
      <c r="E1060" s="11">
        <v>15.6</v>
      </c>
      <c r="F1060" s="25">
        <v>1.1304000000000001</v>
      </c>
      <c r="G1060" s="27">
        <f t="shared" si="54"/>
        <v>0.16546457361052183</v>
      </c>
      <c r="H1060" s="28">
        <f t="shared" si="55"/>
        <v>0.18704115400933388</v>
      </c>
    </row>
    <row r="1061" spans="1:8" x14ac:dyDescent="0.45">
      <c r="A1061" s="8">
        <v>1397</v>
      </c>
      <c r="B1061" s="8" t="s">
        <v>15</v>
      </c>
      <c r="C1061" s="71">
        <f t="shared" si="56"/>
        <v>43537</v>
      </c>
      <c r="D1061" s="7">
        <v>43537</v>
      </c>
      <c r="E1061" s="11">
        <v>15.73</v>
      </c>
      <c r="F1061" s="25">
        <v>1.1327</v>
      </c>
      <c r="G1061" s="27">
        <f t="shared" si="54"/>
        <v>0.16684344505727619</v>
      </c>
      <c r="H1061" s="28">
        <f t="shared" si="55"/>
        <v>0.18898357021637674</v>
      </c>
    </row>
    <row r="1062" spans="1:8" x14ac:dyDescent="0.45">
      <c r="A1062" s="8">
        <v>1397</v>
      </c>
      <c r="B1062" s="8" t="s">
        <v>15</v>
      </c>
      <c r="C1062" s="71">
        <f t="shared" si="56"/>
        <v>43536</v>
      </c>
      <c r="D1062" s="7">
        <v>43536</v>
      </c>
      <c r="E1062" s="11">
        <v>16.21</v>
      </c>
      <c r="F1062" s="25">
        <v>1.1288</v>
      </c>
      <c r="G1062" s="27">
        <f t="shared" si="54"/>
        <v>0.17193466270683072</v>
      </c>
      <c r="H1062" s="28">
        <f t="shared" si="55"/>
        <v>0.19407984726347052</v>
      </c>
    </row>
    <row r="1063" spans="1:8" x14ac:dyDescent="0.45">
      <c r="A1063" s="8">
        <v>1397</v>
      </c>
      <c r="B1063" s="8" t="s">
        <v>15</v>
      </c>
      <c r="C1063" s="71">
        <f t="shared" si="56"/>
        <v>43535</v>
      </c>
      <c r="D1063" s="7">
        <v>43535</v>
      </c>
      <c r="E1063" s="11">
        <v>16.62</v>
      </c>
      <c r="F1063" s="25">
        <v>1.1249</v>
      </c>
      <c r="G1063" s="27">
        <f t="shared" si="54"/>
        <v>0.17628341111582521</v>
      </c>
      <c r="H1063" s="28">
        <f t="shared" si="55"/>
        <v>0.19830120916419178</v>
      </c>
    </row>
    <row r="1064" spans="1:8" x14ac:dyDescent="0.45">
      <c r="A1064" s="8">
        <v>1397</v>
      </c>
      <c r="B1064" s="8" t="s">
        <v>15</v>
      </c>
      <c r="C1064" s="71">
        <f t="shared" si="56"/>
        <v>43532</v>
      </c>
      <c r="D1064" s="7">
        <v>43532</v>
      </c>
      <c r="E1064" s="11">
        <v>16.73</v>
      </c>
      <c r="F1064" s="25">
        <v>1.1240000000000001</v>
      </c>
      <c r="G1064" s="27">
        <f t="shared" si="54"/>
        <v>0.1774501484938481</v>
      </c>
      <c r="H1064" s="28">
        <f t="shared" si="55"/>
        <v>0.19945396690708528</v>
      </c>
    </row>
    <row r="1065" spans="1:8" x14ac:dyDescent="0.45">
      <c r="A1065" s="8">
        <v>1397</v>
      </c>
      <c r="B1065" s="8" t="s">
        <v>15</v>
      </c>
      <c r="C1065" s="71">
        <f t="shared" si="56"/>
        <v>43531</v>
      </c>
      <c r="D1065" s="7">
        <v>43531</v>
      </c>
      <c r="E1065" s="11">
        <v>16.87</v>
      </c>
      <c r="F1065" s="25">
        <v>1.1194</v>
      </c>
      <c r="G1065" s="27">
        <f t="shared" si="54"/>
        <v>0.17893508697496818</v>
      </c>
      <c r="H1065" s="28">
        <f t="shared" si="55"/>
        <v>0.20029993635977938</v>
      </c>
    </row>
    <row r="1066" spans="1:8" x14ac:dyDescent="0.45">
      <c r="A1066" s="8">
        <v>1397</v>
      </c>
      <c r="B1066" s="8" t="s">
        <v>15</v>
      </c>
      <c r="C1066" s="71">
        <f t="shared" si="56"/>
        <v>43530</v>
      </c>
      <c r="D1066" s="7">
        <v>43530</v>
      </c>
      <c r="E1066" s="11">
        <v>16.850000000000001</v>
      </c>
      <c r="F1066" s="25">
        <v>1.1307</v>
      </c>
      <c r="G1066" s="27">
        <f t="shared" ref="G1066:G1129" si="57">E1066/94.28</f>
        <v>0.17872295290623674</v>
      </c>
      <c r="H1066" s="28">
        <f t="shared" si="55"/>
        <v>0.20208204285108189</v>
      </c>
    </row>
    <row r="1067" spans="1:8" x14ac:dyDescent="0.45">
      <c r="A1067" s="8">
        <v>1397</v>
      </c>
      <c r="B1067" s="8" t="s">
        <v>15</v>
      </c>
      <c r="C1067" s="71">
        <f t="shared" si="56"/>
        <v>43529</v>
      </c>
      <c r="D1067" s="7">
        <v>43529</v>
      </c>
      <c r="E1067" s="11">
        <v>17.18</v>
      </c>
      <c r="F1067" s="25">
        <v>1.1308</v>
      </c>
      <c r="G1067" s="27">
        <f t="shared" si="57"/>
        <v>0.18222316504030547</v>
      </c>
      <c r="H1067" s="28">
        <f t="shared" si="55"/>
        <v>0.20605795502757743</v>
      </c>
    </row>
    <row r="1068" spans="1:8" x14ac:dyDescent="0.45">
      <c r="A1068" s="8">
        <v>1397</v>
      </c>
      <c r="B1068" s="8" t="s">
        <v>15</v>
      </c>
      <c r="C1068" s="71">
        <f t="shared" si="56"/>
        <v>43528</v>
      </c>
      <c r="D1068" s="7">
        <v>43528</v>
      </c>
      <c r="E1068" s="11">
        <v>17.399999999999999</v>
      </c>
      <c r="F1068" s="25">
        <v>1.1339999999999999</v>
      </c>
      <c r="G1068" s="27">
        <f t="shared" si="57"/>
        <v>0.18455663979635129</v>
      </c>
      <c r="H1068" s="28">
        <f t="shared" si="55"/>
        <v>0.20928722952906234</v>
      </c>
    </row>
    <row r="1069" spans="1:8" x14ac:dyDescent="0.45">
      <c r="A1069" s="8">
        <v>1397</v>
      </c>
      <c r="B1069" s="8" t="s">
        <v>15</v>
      </c>
      <c r="C1069" s="71">
        <f t="shared" si="56"/>
        <v>43525</v>
      </c>
      <c r="D1069" s="7">
        <v>43525</v>
      </c>
      <c r="E1069" s="11">
        <v>17.32</v>
      </c>
      <c r="F1069" s="25">
        <v>1.1376999999999999</v>
      </c>
      <c r="G1069" s="27">
        <f t="shared" si="57"/>
        <v>0.18370810352142555</v>
      </c>
      <c r="H1069" s="28">
        <f t="shared" si="55"/>
        <v>0.20900470937632584</v>
      </c>
    </row>
    <row r="1070" spans="1:8" x14ac:dyDescent="0.45">
      <c r="A1070" s="8">
        <v>1397</v>
      </c>
      <c r="B1070" s="8" t="s">
        <v>15</v>
      </c>
      <c r="C1070" s="71">
        <f t="shared" si="56"/>
        <v>43524</v>
      </c>
      <c r="D1070" s="7">
        <v>43524</v>
      </c>
      <c r="E1070" s="11">
        <v>17.809999999999999</v>
      </c>
      <c r="F1070" s="25">
        <v>1.1371</v>
      </c>
      <c r="G1070" s="27">
        <f t="shared" si="57"/>
        <v>0.18890538820534578</v>
      </c>
      <c r="H1070" s="28">
        <f t="shared" si="55"/>
        <v>0.21480431692829868</v>
      </c>
    </row>
    <row r="1071" spans="1:8" x14ac:dyDescent="0.45">
      <c r="A1071" s="8">
        <v>1397</v>
      </c>
      <c r="B1071" s="8" t="s">
        <v>15</v>
      </c>
      <c r="C1071" s="71">
        <f t="shared" si="56"/>
        <v>43523</v>
      </c>
      <c r="D1071" s="7">
        <v>43523</v>
      </c>
      <c r="E1071" s="11">
        <v>17.690000000000001</v>
      </c>
      <c r="F1071" s="25">
        <v>1.1369</v>
      </c>
      <c r="G1071" s="27">
        <f t="shared" si="57"/>
        <v>0.18763258379295716</v>
      </c>
      <c r="H1071" s="28">
        <f t="shared" ref="H1071:H1134" si="58">G1071*F1071</f>
        <v>0.21331948451421301</v>
      </c>
    </row>
    <row r="1072" spans="1:8" x14ac:dyDescent="0.45">
      <c r="A1072" s="8">
        <v>1397</v>
      </c>
      <c r="B1072" s="8" t="s">
        <v>15</v>
      </c>
      <c r="C1072" s="71">
        <f t="shared" si="56"/>
        <v>43522</v>
      </c>
      <c r="D1072" s="7">
        <v>43522</v>
      </c>
      <c r="E1072" s="11">
        <v>17.04</v>
      </c>
      <c r="F1072" s="25">
        <v>1.1387</v>
      </c>
      <c r="G1072" s="27">
        <f t="shared" si="57"/>
        <v>0.18073822655918539</v>
      </c>
      <c r="H1072" s="28">
        <f t="shared" si="58"/>
        <v>0.20580661858294441</v>
      </c>
    </row>
    <row r="1073" spans="1:8" x14ac:dyDescent="0.45">
      <c r="A1073" s="8">
        <v>1397</v>
      </c>
      <c r="B1073" s="8" t="s">
        <v>15</v>
      </c>
      <c r="C1073" s="71">
        <f t="shared" si="56"/>
        <v>43521</v>
      </c>
      <c r="D1073" s="7">
        <v>43521</v>
      </c>
      <c r="E1073" s="11">
        <v>16.95</v>
      </c>
      <c r="F1073" s="25">
        <v>1.1358999999999999</v>
      </c>
      <c r="G1073" s="27">
        <f t="shared" si="57"/>
        <v>0.17978362324989391</v>
      </c>
      <c r="H1073" s="28">
        <f t="shared" si="58"/>
        <v>0.20421621764955447</v>
      </c>
    </row>
    <row r="1074" spans="1:8" x14ac:dyDescent="0.45">
      <c r="A1074" s="8">
        <v>1397</v>
      </c>
      <c r="B1074" s="8" t="s">
        <v>15</v>
      </c>
      <c r="C1074" s="71">
        <f t="shared" si="56"/>
        <v>43518</v>
      </c>
      <c r="D1074" s="7">
        <v>43518</v>
      </c>
      <c r="E1074" s="11">
        <v>17.23</v>
      </c>
      <c r="F1074" s="25">
        <v>1.1343000000000001</v>
      </c>
      <c r="G1074" s="27">
        <f t="shared" si="57"/>
        <v>0.18275350021213407</v>
      </c>
      <c r="H1074" s="28">
        <f t="shared" si="58"/>
        <v>0.20729729529062368</v>
      </c>
    </row>
    <row r="1075" spans="1:8" x14ac:dyDescent="0.45">
      <c r="A1075" s="8">
        <v>1397</v>
      </c>
      <c r="B1075" s="8" t="s">
        <v>15</v>
      </c>
      <c r="C1075" s="71">
        <f t="shared" si="56"/>
        <v>43517</v>
      </c>
      <c r="D1075" s="7">
        <v>43517</v>
      </c>
      <c r="E1075" s="11">
        <v>17.52</v>
      </c>
      <c r="F1075" s="25">
        <v>1.1335999999999999</v>
      </c>
      <c r="G1075" s="27">
        <f t="shared" si="57"/>
        <v>0.18582944420873992</v>
      </c>
      <c r="H1075" s="28">
        <f t="shared" si="58"/>
        <v>0.21065625795502757</v>
      </c>
    </row>
    <row r="1076" spans="1:8" x14ac:dyDescent="0.45">
      <c r="A1076" s="8">
        <v>1397</v>
      </c>
      <c r="B1076" s="8" t="s">
        <v>15</v>
      </c>
      <c r="C1076" s="71">
        <f t="shared" si="56"/>
        <v>43516</v>
      </c>
      <c r="D1076" s="7">
        <v>43516</v>
      </c>
      <c r="E1076" s="11">
        <v>18.14</v>
      </c>
      <c r="F1076" s="25">
        <v>1.1336999999999999</v>
      </c>
      <c r="G1076" s="27">
        <f t="shared" si="57"/>
        <v>0.19240560033941451</v>
      </c>
      <c r="H1076" s="28">
        <f t="shared" si="58"/>
        <v>0.21813022910479421</v>
      </c>
    </row>
    <row r="1077" spans="1:8" x14ac:dyDescent="0.45">
      <c r="A1077" s="8">
        <v>1397</v>
      </c>
      <c r="B1077" s="8" t="s">
        <v>16</v>
      </c>
      <c r="C1077" s="71">
        <f t="shared" si="56"/>
        <v>43515</v>
      </c>
      <c r="D1077" s="7">
        <v>43515</v>
      </c>
      <c r="E1077" s="11">
        <v>17.7</v>
      </c>
      <c r="F1077" s="25">
        <v>1.1341000000000001</v>
      </c>
      <c r="G1077" s="27">
        <f t="shared" si="57"/>
        <v>0.18773865082732286</v>
      </c>
      <c r="H1077" s="28">
        <f t="shared" si="58"/>
        <v>0.21291440390326688</v>
      </c>
    </row>
    <row r="1078" spans="1:8" x14ac:dyDescent="0.45">
      <c r="A1078" s="8">
        <v>1397</v>
      </c>
      <c r="B1078" s="8" t="s">
        <v>16</v>
      </c>
      <c r="C1078" s="71">
        <f t="shared" si="56"/>
        <v>43514</v>
      </c>
      <c r="D1078" s="7">
        <v>43514</v>
      </c>
      <c r="E1078" s="11">
        <v>17.43</v>
      </c>
      <c r="F1078" s="25">
        <v>1.1311</v>
      </c>
      <c r="G1078" s="27">
        <f t="shared" si="57"/>
        <v>0.18487484089944844</v>
      </c>
      <c r="H1078" s="28">
        <f t="shared" si="58"/>
        <v>0.20911193254136615</v>
      </c>
    </row>
    <row r="1079" spans="1:8" x14ac:dyDescent="0.45">
      <c r="A1079" s="8">
        <v>1397</v>
      </c>
      <c r="B1079" s="8" t="s">
        <v>16</v>
      </c>
      <c r="C1079" s="71">
        <f t="shared" si="56"/>
        <v>43511</v>
      </c>
      <c r="D1079" s="7">
        <v>43511</v>
      </c>
      <c r="E1079" s="11">
        <v>18.100000000000001</v>
      </c>
      <c r="F1079" s="25">
        <v>1.1294999999999999</v>
      </c>
      <c r="G1079" s="27">
        <f t="shared" si="57"/>
        <v>0.19198133220195165</v>
      </c>
      <c r="H1079" s="28">
        <f t="shared" si="58"/>
        <v>0.21684291472210437</v>
      </c>
    </row>
    <row r="1080" spans="1:8" x14ac:dyDescent="0.45">
      <c r="A1080" s="8">
        <v>1397</v>
      </c>
      <c r="B1080" s="8" t="s">
        <v>16</v>
      </c>
      <c r="C1080" s="71">
        <f t="shared" si="56"/>
        <v>43510</v>
      </c>
      <c r="D1080" s="7">
        <v>43510</v>
      </c>
      <c r="E1080" s="11">
        <v>17.760000000000002</v>
      </c>
      <c r="F1080" s="25">
        <v>1.1301000000000001</v>
      </c>
      <c r="G1080" s="27">
        <f t="shared" si="57"/>
        <v>0.1883750530335172</v>
      </c>
      <c r="H1080" s="28">
        <f t="shared" si="58"/>
        <v>0.21288264743317781</v>
      </c>
    </row>
    <row r="1081" spans="1:8" x14ac:dyDescent="0.45">
      <c r="A1081" s="8">
        <v>1397</v>
      </c>
      <c r="B1081" s="8" t="s">
        <v>16</v>
      </c>
      <c r="C1081" s="71">
        <f t="shared" si="56"/>
        <v>43509</v>
      </c>
      <c r="D1081" s="7">
        <v>43509</v>
      </c>
      <c r="E1081" s="11">
        <v>18.02</v>
      </c>
      <c r="F1081" s="25">
        <v>1.1267</v>
      </c>
      <c r="G1081" s="27">
        <f t="shared" si="57"/>
        <v>0.19113279592702587</v>
      </c>
      <c r="H1081" s="28">
        <f t="shared" si="58"/>
        <v>0.21534932117098005</v>
      </c>
    </row>
    <row r="1082" spans="1:8" x14ac:dyDescent="0.45">
      <c r="A1082" s="8">
        <v>1397</v>
      </c>
      <c r="B1082" s="8" t="s">
        <v>16</v>
      </c>
      <c r="C1082" s="71">
        <f t="shared" si="56"/>
        <v>43508</v>
      </c>
      <c r="D1082" s="7">
        <v>43508</v>
      </c>
      <c r="E1082" s="11">
        <v>17.79</v>
      </c>
      <c r="F1082" s="25">
        <v>1.1325000000000001</v>
      </c>
      <c r="G1082" s="27">
        <f t="shared" si="57"/>
        <v>0.18869325413661434</v>
      </c>
      <c r="H1082" s="28">
        <f t="shared" si="58"/>
        <v>0.21369511030971575</v>
      </c>
    </row>
    <row r="1083" spans="1:8" x14ac:dyDescent="0.45">
      <c r="A1083" s="8">
        <v>1397</v>
      </c>
      <c r="B1083" s="8" t="s">
        <v>16</v>
      </c>
      <c r="C1083" s="71">
        <f t="shared" si="56"/>
        <v>43507</v>
      </c>
      <c r="D1083" s="7">
        <v>43507</v>
      </c>
      <c r="E1083" s="11">
        <v>18.05</v>
      </c>
      <c r="F1083" s="25">
        <v>1.1275999999999999</v>
      </c>
      <c r="G1083" s="27">
        <f t="shared" si="57"/>
        <v>0.19145099703012305</v>
      </c>
      <c r="H1083" s="28">
        <f t="shared" si="58"/>
        <v>0.21588014425116675</v>
      </c>
    </row>
    <row r="1084" spans="1:8" x14ac:dyDescent="0.45">
      <c r="A1084" s="8">
        <v>1397</v>
      </c>
      <c r="B1084" s="8" t="s">
        <v>16</v>
      </c>
      <c r="C1084" s="71">
        <f t="shared" si="56"/>
        <v>43504</v>
      </c>
      <c r="D1084" s="7">
        <v>43504</v>
      </c>
      <c r="E1084" s="11">
        <v>18.260000000000002</v>
      </c>
      <c r="F1084" s="25">
        <v>1.133</v>
      </c>
      <c r="G1084" s="27">
        <f t="shared" si="57"/>
        <v>0.19367840475180315</v>
      </c>
      <c r="H1084" s="28">
        <f t="shared" si="58"/>
        <v>0.21943763258379295</v>
      </c>
    </row>
    <row r="1085" spans="1:8" x14ac:dyDescent="0.45">
      <c r="A1085" s="8">
        <v>1397</v>
      </c>
      <c r="B1085" s="8" t="s">
        <v>16</v>
      </c>
      <c r="C1085" s="71">
        <f t="shared" si="56"/>
        <v>43503</v>
      </c>
      <c r="D1085" s="7">
        <v>43503</v>
      </c>
      <c r="E1085" s="11">
        <v>18.91</v>
      </c>
      <c r="F1085" s="25">
        <v>1.1341000000000001</v>
      </c>
      <c r="G1085" s="27">
        <f t="shared" si="57"/>
        <v>0.20057276198557489</v>
      </c>
      <c r="H1085" s="28">
        <f t="shared" si="58"/>
        <v>0.22746956936784049</v>
      </c>
    </row>
    <row r="1086" spans="1:8" x14ac:dyDescent="0.45">
      <c r="A1086" s="8">
        <v>1397</v>
      </c>
      <c r="B1086" s="8" t="s">
        <v>16</v>
      </c>
      <c r="C1086" s="71">
        <f t="shared" si="56"/>
        <v>43502</v>
      </c>
      <c r="D1086" s="7">
        <v>43502</v>
      </c>
      <c r="E1086" s="11">
        <v>18.920000000000002</v>
      </c>
      <c r="F1086" s="25">
        <v>1.1362000000000001</v>
      </c>
      <c r="G1086" s="27">
        <f t="shared" si="57"/>
        <v>0.20067882901994061</v>
      </c>
      <c r="H1086" s="28">
        <f t="shared" si="58"/>
        <v>0.22801128553245653</v>
      </c>
    </row>
    <row r="1087" spans="1:8" x14ac:dyDescent="0.45">
      <c r="A1087" s="8">
        <v>1397</v>
      </c>
      <c r="B1087" s="8" t="s">
        <v>16</v>
      </c>
      <c r="C1087" s="71">
        <f t="shared" si="56"/>
        <v>43501</v>
      </c>
      <c r="D1087" s="7">
        <v>43501</v>
      </c>
      <c r="E1087" s="11">
        <v>19.14</v>
      </c>
      <c r="F1087" s="25">
        <v>1.1415</v>
      </c>
      <c r="G1087" s="27">
        <f t="shared" si="57"/>
        <v>0.20301230377598642</v>
      </c>
      <c r="H1087" s="28">
        <f t="shared" si="58"/>
        <v>0.23173854476028849</v>
      </c>
    </row>
    <row r="1088" spans="1:8" x14ac:dyDescent="0.45">
      <c r="A1088" s="8">
        <v>1397</v>
      </c>
      <c r="B1088" s="8" t="s">
        <v>16</v>
      </c>
      <c r="C1088" s="71">
        <f t="shared" si="56"/>
        <v>43500</v>
      </c>
      <c r="D1088" s="7">
        <v>43500</v>
      </c>
      <c r="E1088" s="11">
        <v>19.36</v>
      </c>
      <c r="F1088" s="25">
        <v>1.1437999999999999</v>
      </c>
      <c r="G1088" s="27">
        <f t="shared" si="57"/>
        <v>0.20534577853203223</v>
      </c>
      <c r="H1088" s="28">
        <f t="shared" si="58"/>
        <v>0.23487450148493846</v>
      </c>
    </row>
    <row r="1089" spans="1:8" x14ac:dyDescent="0.45">
      <c r="A1089" s="8">
        <v>1397</v>
      </c>
      <c r="B1089" s="8" t="s">
        <v>16</v>
      </c>
      <c r="C1089" s="71">
        <f t="shared" si="56"/>
        <v>43497</v>
      </c>
      <c r="D1089" s="7">
        <v>43497</v>
      </c>
      <c r="E1089" s="11">
        <v>19.3</v>
      </c>
      <c r="F1089" s="25">
        <v>1.1456</v>
      </c>
      <c r="G1089" s="27">
        <f t="shared" si="57"/>
        <v>0.20470937632583794</v>
      </c>
      <c r="H1089" s="28">
        <f t="shared" si="58"/>
        <v>0.23451506151887994</v>
      </c>
    </row>
    <row r="1090" spans="1:8" x14ac:dyDescent="0.45">
      <c r="A1090" s="8">
        <v>1397</v>
      </c>
      <c r="B1090" s="8" t="s">
        <v>16</v>
      </c>
      <c r="C1090" s="71">
        <f t="shared" si="56"/>
        <v>43496</v>
      </c>
      <c r="D1090" s="7">
        <v>43496</v>
      </c>
      <c r="E1090" s="11">
        <v>19.850000000000001</v>
      </c>
      <c r="F1090" s="25">
        <v>1.1446000000000001</v>
      </c>
      <c r="G1090" s="27">
        <f t="shared" si="57"/>
        <v>0.21054306321595248</v>
      </c>
      <c r="H1090" s="28">
        <f t="shared" si="58"/>
        <v>0.24098759015697921</v>
      </c>
    </row>
    <row r="1091" spans="1:8" x14ac:dyDescent="0.45">
      <c r="A1091" s="8">
        <v>1397</v>
      </c>
      <c r="B1091" s="8" t="s">
        <v>16</v>
      </c>
      <c r="C1091" s="71">
        <f t="shared" si="56"/>
        <v>43495</v>
      </c>
      <c r="D1091" s="7">
        <v>43495</v>
      </c>
      <c r="E1091" s="11">
        <v>20.149999999999999</v>
      </c>
      <c r="F1091" s="25">
        <v>1.1478999999999999</v>
      </c>
      <c r="G1091" s="27">
        <f t="shared" si="57"/>
        <v>0.21372507424692405</v>
      </c>
      <c r="H1091" s="28">
        <f t="shared" si="58"/>
        <v>0.24533501272804409</v>
      </c>
    </row>
    <row r="1092" spans="1:8" x14ac:dyDescent="0.45">
      <c r="A1092" s="8">
        <v>1397</v>
      </c>
      <c r="B1092" s="8" t="s">
        <v>16</v>
      </c>
      <c r="C1092" s="71">
        <f t="shared" si="56"/>
        <v>43494</v>
      </c>
      <c r="D1092" s="7">
        <v>43494</v>
      </c>
      <c r="E1092" s="11">
        <v>20.59</v>
      </c>
      <c r="F1092" s="25">
        <v>1.1432</v>
      </c>
      <c r="G1092" s="27">
        <f t="shared" si="57"/>
        <v>0.2183920237590157</v>
      </c>
      <c r="H1092" s="28">
        <f t="shared" si="58"/>
        <v>0.24966576156130674</v>
      </c>
    </row>
    <row r="1093" spans="1:8" x14ac:dyDescent="0.45">
      <c r="A1093" s="8">
        <v>1397</v>
      </c>
      <c r="B1093" s="8" t="s">
        <v>16</v>
      </c>
      <c r="C1093" s="71">
        <f t="shared" si="56"/>
        <v>43493</v>
      </c>
      <c r="D1093" s="7">
        <v>43493</v>
      </c>
      <c r="E1093" s="11">
        <v>20.55</v>
      </c>
      <c r="F1093" s="25">
        <v>1.1434</v>
      </c>
      <c r="G1093" s="27">
        <f t="shared" si="57"/>
        <v>0.21796775562155282</v>
      </c>
      <c r="H1093" s="28">
        <f t="shared" si="58"/>
        <v>0.24922433177768349</v>
      </c>
    </row>
    <row r="1094" spans="1:8" x14ac:dyDescent="0.45">
      <c r="A1094" s="8">
        <v>1397</v>
      </c>
      <c r="B1094" s="8" t="s">
        <v>16</v>
      </c>
      <c r="C1094" s="71">
        <f t="shared" si="56"/>
        <v>43490</v>
      </c>
      <c r="D1094" s="7">
        <v>43490</v>
      </c>
      <c r="E1094" s="11">
        <v>20.89</v>
      </c>
      <c r="F1094" s="25">
        <v>1.1415</v>
      </c>
      <c r="G1094" s="27">
        <f t="shared" si="57"/>
        <v>0.22157403478998727</v>
      </c>
      <c r="H1094" s="28">
        <f t="shared" si="58"/>
        <v>0.25292676071277048</v>
      </c>
    </row>
    <row r="1095" spans="1:8" x14ac:dyDescent="0.45">
      <c r="A1095" s="8">
        <v>1397</v>
      </c>
      <c r="B1095" s="8" t="s">
        <v>16</v>
      </c>
      <c r="C1095" s="71">
        <f t="shared" si="56"/>
        <v>43489</v>
      </c>
      <c r="D1095" s="7">
        <v>43489</v>
      </c>
      <c r="E1095" s="11">
        <v>21.28</v>
      </c>
      <c r="F1095" s="25">
        <v>1.1306</v>
      </c>
      <c r="G1095" s="27">
        <f t="shared" si="57"/>
        <v>0.22571064913025032</v>
      </c>
      <c r="H1095" s="28">
        <f t="shared" si="58"/>
        <v>0.255188459906661</v>
      </c>
    </row>
    <row r="1096" spans="1:8" x14ac:dyDescent="0.45">
      <c r="A1096" s="8">
        <v>1397</v>
      </c>
      <c r="B1096" s="8" t="s">
        <v>16</v>
      </c>
      <c r="C1096" s="71">
        <f t="shared" si="56"/>
        <v>43488</v>
      </c>
      <c r="D1096" s="7">
        <v>43488</v>
      </c>
      <c r="E1096" s="11">
        <v>22.19</v>
      </c>
      <c r="F1096" s="25">
        <v>1.1380999999999999</v>
      </c>
      <c r="G1096" s="27">
        <f t="shared" si="57"/>
        <v>0.23536274925753076</v>
      </c>
      <c r="H1096" s="28">
        <f t="shared" si="58"/>
        <v>0.26786634492999573</v>
      </c>
    </row>
    <row r="1097" spans="1:8" x14ac:dyDescent="0.45">
      <c r="A1097" s="8">
        <v>1397</v>
      </c>
      <c r="B1097" s="8" t="s">
        <v>16</v>
      </c>
      <c r="C1097" s="71">
        <f t="shared" si="56"/>
        <v>43487</v>
      </c>
      <c r="D1097" s="7">
        <v>43487</v>
      </c>
      <c r="E1097" s="11">
        <v>21.81</v>
      </c>
      <c r="F1097" s="25">
        <v>1.1358999999999999</v>
      </c>
      <c r="G1097" s="27">
        <f t="shared" si="57"/>
        <v>0.23133220195163343</v>
      </c>
      <c r="H1097" s="28">
        <f t="shared" si="58"/>
        <v>0.2627702481968604</v>
      </c>
    </row>
    <row r="1098" spans="1:8" x14ac:dyDescent="0.45">
      <c r="A1098" s="8">
        <v>1397</v>
      </c>
      <c r="B1098" s="8" t="s">
        <v>16</v>
      </c>
      <c r="C1098" s="71">
        <f t="shared" si="56"/>
        <v>43486</v>
      </c>
      <c r="D1098" s="7">
        <v>43486</v>
      </c>
      <c r="E1098" s="11">
        <v>21.77</v>
      </c>
      <c r="F1098" s="25">
        <v>1.1366000000000001</v>
      </c>
      <c r="G1098" s="27">
        <f t="shared" si="57"/>
        <v>0.23090793381417055</v>
      </c>
      <c r="H1098" s="28">
        <f t="shared" si="58"/>
        <v>0.26244995757318623</v>
      </c>
    </row>
    <row r="1099" spans="1:8" x14ac:dyDescent="0.45">
      <c r="A1099" s="8">
        <v>1397</v>
      </c>
      <c r="B1099" s="8" t="s">
        <v>17</v>
      </c>
      <c r="C1099" s="71">
        <f t="shared" si="56"/>
        <v>43483</v>
      </c>
      <c r="D1099" s="7">
        <v>43483</v>
      </c>
      <c r="E1099" s="11">
        <v>22.6</v>
      </c>
      <c r="F1099" s="25">
        <v>1.1363000000000001</v>
      </c>
      <c r="G1099" s="27">
        <f t="shared" si="57"/>
        <v>0.23971149766652525</v>
      </c>
      <c r="H1099" s="28">
        <f t="shared" si="58"/>
        <v>0.27238417479847266</v>
      </c>
    </row>
    <row r="1100" spans="1:8" x14ac:dyDescent="0.45">
      <c r="A1100" s="8">
        <v>1397</v>
      </c>
      <c r="B1100" s="8" t="s">
        <v>17</v>
      </c>
      <c r="C1100" s="71">
        <f t="shared" si="56"/>
        <v>43482</v>
      </c>
      <c r="D1100" s="7">
        <v>43482</v>
      </c>
      <c r="E1100" s="11">
        <v>22.99</v>
      </c>
      <c r="F1100" s="25">
        <v>1.1397999999999999</v>
      </c>
      <c r="G1100" s="27">
        <f t="shared" si="57"/>
        <v>0.24384811200678827</v>
      </c>
      <c r="H1100" s="28">
        <f t="shared" si="58"/>
        <v>0.27793807806533727</v>
      </c>
    </row>
    <row r="1101" spans="1:8" x14ac:dyDescent="0.45">
      <c r="A1101" s="8">
        <v>1397</v>
      </c>
      <c r="B1101" s="8" t="s">
        <v>17</v>
      </c>
      <c r="C1101" s="71">
        <f t="shared" si="56"/>
        <v>43481</v>
      </c>
      <c r="D1101" s="7">
        <v>43481</v>
      </c>
      <c r="E1101" s="11">
        <v>22.01</v>
      </c>
      <c r="F1101" s="25">
        <v>1.1399999999999999</v>
      </c>
      <c r="G1101" s="27">
        <f t="shared" si="57"/>
        <v>0.23345354263894783</v>
      </c>
      <c r="H1101" s="28">
        <f t="shared" si="58"/>
        <v>0.26613703860840049</v>
      </c>
    </row>
    <row r="1102" spans="1:8" x14ac:dyDescent="0.45">
      <c r="A1102" s="8">
        <v>1397</v>
      </c>
      <c r="B1102" s="8" t="s">
        <v>17</v>
      </c>
      <c r="C1102" s="71">
        <f t="shared" si="56"/>
        <v>43480</v>
      </c>
      <c r="D1102" s="7">
        <v>43480</v>
      </c>
      <c r="E1102" s="11">
        <v>22</v>
      </c>
      <c r="F1102" s="25">
        <v>1.1416999999999999</v>
      </c>
      <c r="G1102" s="27">
        <f t="shared" si="57"/>
        <v>0.23334747560458211</v>
      </c>
      <c r="H1102" s="28">
        <f t="shared" si="58"/>
        <v>0.26641281289775137</v>
      </c>
    </row>
    <row r="1103" spans="1:8" x14ac:dyDescent="0.45">
      <c r="A1103" s="8">
        <v>1397</v>
      </c>
      <c r="B1103" s="8" t="s">
        <v>17</v>
      </c>
      <c r="C1103" s="71">
        <f t="shared" si="56"/>
        <v>43479</v>
      </c>
      <c r="D1103" s="7">
        <v>43479</v>
      </c>
      <c r="E1103" s="11">
        <v>21.68</v>
      </c>
      <c r="F1103" s="25">
        <v>1.1476999999999999</v>
      </c>
      <c r="G1103" s="27">
        <f t="shared" si="57"/>
        <v>0.22995333050487907</v>
      </c>
      <c r="H1103" s="28">
        <f t="shared" si="58"/>
        <v>0.26391743742044971</v>
      </c>
    </row>
    <row r="1104" spans="1:8" x14ac:dyDescent="0.45">
      <c r="A1104" s="8">
        <v>1397</v>
      </c>
      <c r="B1104" s="8" t="s">
        <v>17</v>
      </c>
      <c r="C1104" s="71">
        <f t="shared" si="56"/>
        <v>43476</v>
      </c>
      <c r="D1104" s="7">
        <v>43476</v>
      </c>
      <c r="E1104" s="11">
        <v>22.26</v>
      </c>
      <c r="F1104" s="25">
        <v>1.1469</v>
      </c>
      <c r="G1104" s="27">
        <f t="shared" si="57"/>
        <v>0.2361052184980908</v>
      </c>
      <c r="H1104" s="28">
        <f t="shared" si="58"/>
        <v>0.27078907509546035</v>
      </c>
    </row>
    <row r="1105" spans="1:8" x14ac:dyDescent="0.45">
      <c r="A1105" s="8">
        <v>1397</v>
      </c>
      <c r="B1105" s="8" t="s">
        <v>17</v>
      </c>
      <c r="C1105" s="71">
        <f t="shared" si="56"/>
        <v>43475</v>
      </c>
      <c r="D1105" s="7">
        <v>43475</v>
      </c>
      <c r="E1105" s="11">
        <v>21.67</v>
      </c>
      <c r="F1105" s="25">
        <v>1.1499999999999999</v>
      </c>
      <c r="G1105" s="27">
        <f t="shared" si="57"/>
        <v>0.22984726347051337</v>
      </c>
      <c r="H1105" s="28">
        <f t="shared" si="58"/>
        <v>0.26432435299109036</v>
      </c>
    </row>
    <row r="1106" spans="1:8" x14ac:dyDescent="0.45">
      <c r="A1106" s="8">
        <v>1397</v>
      </c>
      <c r="B1106" s="8" t="s">
        <v>17</v>
      </c>
      <c r="C1106" s="71">
        <f t="shared" si="56"/>
        <v>43474</v>
      </c>
      <c r="D1106" s="7">
        <v>43474</v>
      </c>
      <c r="E1106" s="11">
        <v>21.72</v>
      </c>
      <c r="F1106" s="25">
        <v>1.1543000000000001</v>
      </c>
      <c r="G1106" s="27">
        <f t="shared" si="57"/>
        <v>0.23037759864234195</v>
      </c>
      <c r="H1106" s="28">
        <f t="shared" si="58"/>
        <v>0.26592486211285532</v>
      </c>
    </row>
    <row r="1107" spans="1:8" x14ac:dyDescent="0.45">
      <c r="A1107" s="8">
        <v>1397</v>
      </c>
      <c r="B1107" s="8" t="s">
        <v>17</v>
      </c>
      <c r="C1107" s="71">
        <f t="shared" si="56"/>
        <v>43473</v>
      </c>
      <c r="D1107" s="7">
        <v>43473</v>
      </c>
      <c r="E1107" s="11">
        <v>22.09</v>
      </c>
      <c r="F1107" s="25">
        <v>1.1442000000000001</v>
      </c>
      <c r="G1107" s="27">
        <f t="shared" si="57"/>
        <v>0.23430207891387356</v>
      </c>
      <c r="H1107" s="28">
        <f t="shared" si="58"/>
        <v>0.26808843869325416</v>
      </c>
    </row>
    <row r="1108" spans="1:8" x14ac:dyDescent="0.45">
      <c r="A1108" s="8">
        <v>1397</v>
      </c>
      <c r="B1108" s="8" t="s">
        <v>17</v>
      </c>
      <c r="C1108" s="71">
        <f t="shared" si="56"/>
        <v>43472</v>
      </c>
      <c r="D1108" s="7">
        <v>43472</v>
      </c>
      <c r="E1108" s="11">
        <v>21.53</v>
      </c>
      <c r="F1108" s="25">
        <v>1.1476</v>
      </c>
      <c r="G1108" s="27">
        <f t="shared" si="57"/>
        <v>0.22836232498939329</v>
      </c>
      <c r="H1108" s="28">
        <f t="shared" si="58"/>
        <v>0.26206860415782773</v>
      </c>
    </row>
    <row r="1109" spans="1:8" x14ac:dyDescent="0.45">
      <c r="A1109" s="8">
        <v>1397</v>
      </c>
      <c r="B1109" s="8" t="s">
        <v>17</v>
      </c>
      <c r="C1109" s="71">
        <f t="shared" si="56"/>
        <v>43469</v>
      </c>
      <c r="D1109" s="7">
        <v>43469</v>
      </c>
      <c r="E1109" s="11">
        <v>22.93</v>
      </c>
      <c r="F1109" s="25">
        <v>1.1395</v>
      </c>
      <c r="G1109" s="27">
        <f t="shared" si="57"/>
        <v>0.24321170980059398</v>
      </c>
      <c r="H1109" s="28">
        <f t="shared" si="58"/>
        <v>0.27713974331777685</v>
      </c>
    </row>
    <row r="1110" spans="1:8" x14ac:dyDescent="0.45">
      <c r="A1110" s="8">
        <v>1397</v>
      </c>
      <c r="B1110" s="8" t="s">
        <v>17</v>
      </c>
      <c r="C1110" s="71">
        <f t="shared" si="56"/>
        <v>43468</v>
      </c>
      <c r="D1110" s="7">
        <v>43468</v>
      </c>
      <c r="E1110" s="11">
        <v>22.26</v>
      </c>
      <c r="F1110" s="25">
        <v>1.1394</v>
      </c>
      <c r="G1110" s="27">
        <f t="shared" si="57"/>
        <v>0.2361052184980908</v>
      </c>
      <c r="H1110" s="28">
        <f t="shared" si="58"/>
        <v>0.26901828595672467</v>
      </c>
    </row>
    <row r="1111" spans="1:8" x14ac:dyDescent="0.45">
      <c r="A1111" s="8">
        <v>1397</v>
      </c>
      <c r="B1111" s="8" t="s">
        <v>17</v>
      </c>
      <c r="C1111" s="71">
        <f t="shared" si="56"/>
        <v>43467</v>
      </c>
      <c r="D1111" s="7">
        <v>43467</v>
      </c>
      <c r="E1111" s="11">
        <v>22.47</v>
      </c>
      <c r="F1111" s="25">
        <v>1.1343000000000001</v>
      </c>
      <c r="G1111" s="27">
        <f t="shared" si="57"/>
        <v>0.23833262621977089</v>
      </c>
      <c r="H1111" s="28">
        <f t="shared" si="58"/>
        <v>0.27034069792108611</v>
      </c>
    </row>
    <row r="1112" spans="1:8" x14ac:dyDescent="0.45">
      <c r="A1112" s="8">
        <v>1397</v>
      </c>
      <c r="B1112" s="8" t="s">
        <v>18</v>
      </c>
      <c r="C1112" s="71">
        <f t="shared" si="56"/>
        <v>43452</v>
      </c>
      <c r="D1112" s="7">
        <v>43452</v>
      </c>
      <c r="E1112" s="11">
        <v>23.73</v>
      </c>
      <c r="F1112" s="25">
        <v>1.1361000000000001</v>
      </c>
      <c r="G1112" s="27">
        <f t="shared" si="57"/>
        <v>0.25169707254985152</v>
      </c>
      <c r="H1112" s="28">
        <f t="shared" si="58"/>
        <v>0.28595304412388634</v>
      </c>
    </row>
    <row r="1113" spans="1:8" x14ac:dyDescent="0.45">
      <c r="A1113" s="8">
        <v>1397</v>
      </c>
      <c r="B1113" s="8" t="s">
        <v>18</v>
      </c>
      <c r="C1113" s="71">
        <f t="shared" ref="C1113:C1176" si="59">D1113</f>
        <v>43451</v>
      </c>
      <c r="D1113" s="7">
        <v>43451</v>
      </c>
      <c r="E1113" s="11">
        <v>24.68</v>
      </c>
      <c r="F1113" s="25">
        <v>1.1347</v>
      </c>
      <c r="G1113" s="27">
        <f t="shared" si="57"/>
        <v>0.2617734408145948</v>
      </c>
      <c r="H1113" s="28">
        <f t="shared" si="58"/>
        <v>0.29703432329232071</v>
      </c>
    </row>
    <row r="1114" spans="1:8" x14ac:dyDescent="0.45">
      <c r="A1114" s="8">
        <v>1397</v>
      </c>
      <c r="B1114" s="8" t="s">
        <v>18</v>
      </c>
      <c r="C1114" s="71">
        <f t="shared" si="59"/>
        <v>43448</v>
      </c>
      <c r="D1114" s="7">
        <v>43448</v>
      </c>
      <c r="E1114" s="11">
        <v>24.65</v>
      </c>
      <c r="F1114" s="25">
        <v>1.1309</v>
      </c>
      <c r="G1114" s="27">
        <f t="shared" si="57"/>
        <v>0.26145523971149764</v>
      </c>
      <c r="H1114" s="28">
        <f t="shared" si="58"/>
        <v>0.29567973058973268</v>
      </c>
    </row>
    <row r="1115" spans="1:8" x14ac:dyDescent="0.45">
      <c r="A1115" s="8">
        <v>1397</v>
      </c>
      <c r="B1115" s="8" t="s">
        <v>18</v>
      </c>
      <c r="C1115" s="71">
        <f t="shared" si="59"/>
        <v>43447</v>
      </c>
      <c r="D1115" s="7">
        <v>43447</v>
      </c>
      <c r="E1115" s="11">
        <v>24.23</v>
      </c>
      <c r="F1115" s="25">
        <v>1.1363000000000001</v>
      </c>
      <c r="G1115" s="27">
        <f t="shared" si="57"/>
        <v>0.25700042426813746</v>
      </c>
      <c r="H1115" s="28">
        <f t="shared" si="58"/>
        <v>0.29202958209588464</v>
      </c>
    </row>
    <row r="1116" spans="1:8" x14ac:dyDescent="0.45">
      <c r="A1116" s="8">
        <v>1397</v>
      </c>
      <c r="B1116" s="8" t="s">
        <v>18</v>
      </c>
      <c r="C1116" s="71">
        <f t="shared" si="59"/>
        <v>43446</v>
      </c>
      <c r="D1116" s="7">
        <v>43446</v>
      </c>
      <c r="E1116" s="11">
        <v>23.92</v>
      </c>
      <c r="F1116" s="25">
        <v>1.1368</v>
      </c>
      <c r="G1116" s="27">
        <f t="shared" si="57"/>
        <v>0.2537123462028002</v>
      </c>
      <c r="H1116" s="28">
        <f t="shared" si="58"/>
        <v>0.28842019516334327</v>
      </c>
    </row>
    <row r="1117" spans="1:8" x14ac:dyDescent="0.45">
      <c r="A1117" s="8">
        <v>1397</v>
      </c>
      <c r="B1117" s="8" t="s">
        <v>18</v>
      </c>
      <c r="C1117" s="71">
        <f t="shared" si="59"/>
        <v>43445</v>
      </c>
      <c r="D1117" s="7">
        <v>43445</v>
      </c>
      <c r="E1117" s="11">
        <v>23.62</v>
      </c>
      <c r="F1117" s="25">
        <v>1.1315999999999999</v>
      </c>
      <c r="G1117" s="27">
        <f t="shared" si="57"/>
        <v>0.2505303351718286</v>
      </c>
      <c r="H1117" s="28">
        <f t="shared" si="58"/>
        <v>0.28350012728044122</v>
      </c>
    </row>
    <row r="1118" spans="1:8" x14ac:dyDescent="0.45">
      <c r="A1118" s="8">
        <v>1397</v>
      </c>
      <c r="B1118" s="8" t="s">
        <v>18</v>
      </c>
      <c r="C1118" s="71">
        <f t="shared" si="59"/>
        <v>43444</v>
      </c>
      <c r="D1118" s="7">
        <v>43444</v>
      </c>
      <c r="E1118" s="11">
        <v>23.25</v>
      </c>
      <c r="F1118" s="25">
        <v>1.1355999999999999</v>
      </c>
      <c r="G1118" s="27">
        <f t="shared" si="57"/>
        <v>0.24660585490029699</v>
      </c>
      <c r="H1118" s="28">
        <f t="shared" si="58"/>
        <v>0.28004560882477725</v>
      </c>
    </row>
    <row r="1119" spans="1:8" x14ac:dyDescent="0.45">
      <c r="A1119" s="8">
        <v>1397</v>
      </c>
      <c r="B1119" s="8" t="s">
        <v>18</v>
      </c>
      <c r="C1119" s="71">
        <f t="shared" si="59"/>
        <v>43441</v>
      </c>
      <c r="D1119" s="7">
        <v>43441</v>
      </c>
      <c r="E1119" s="11">
        <v>23.14</v>
      </c>
      <c r="F1119" s="25">
        <v>1.1377999999999999</v>
      </c>
      <c r="G1119" s="27">
        <f t="shared" si="57"/>
        <v>0.24543911752227407</v>
      </c>
      <c r="H1119" s="28">
        <f t="shared" si="58"/>
        <v>0.27926062791684342</v>
      </c>
    </row>
    <row r="1120" spans="1:8" x14ac:dyDescent="0.45">
      <c r="A1120" s="8">
        <v>1397</v>
      </c>
      <c r="B1120" s="8" t="s">
        <v>18</v>
      </c>
      <c r="C1120" s="71">
        <f t="shared" si="59"/>
        <v>43440</v>
      </c>
      <c r="D1120" s="7">
        <v>43440</v>
      </c>
      <c r="E1120" s="11">
        <v>23.17</v>
      </c>
      <c r="F1120" s="25">
        <v>1.1375999999999999</v>
      </c>
      <c r="G1120" s="27">
        <f t="shared" si="57"/>
        <v>0.24575731862537126</v>
      </c>
      <c r="H1120" s="28">
        <f t="shared" si="58"/>
        <v>0.27957352566822236</v>
      </c>
    </row>
    <row r="1121" spans="1:8" x14ac:dyDescent="0.45">
      <c r="A1121" s="8">
        <v>1397</v>
      </c>
      <c r="B1121" s="8" t="s">
        <v>18</v>
      </c>
      <c r="C1121" s="71">
        <f t="shared" si="59"/>
        <v>43439</v>
      </c>
      <c r="D1121" s="7">
        <v>43439</v>
      </c>
      <c r="E1121" s="11">
        <v>23.82</v>
      </c>
      <c r="F1121" s="25">
        <v>1.1344000000000001</v>
      </c>
      <c r="G1121" s="27">
        <f t="shared" si="57"/>
        <v>0.252651675859143</v>
      </c>
      <c r="H1121" s="28">
        <f t="shared" si="58"/>
        <v>0.28660806109461184</v>
      </c>
    </row>
    <row r="1122" spans="1:8" x14ac:dyDescent="0.45">
      <c r="A1122" s="8">
        <v>1397</v>
      </c>
      <c r="B1122" s="8" t="s">
        <v>18</v>
      </c>
      <c r="C1122" s="71">
        <f t="shared" si="59"/>
        <v>43438</v>
      </c>
      <c r="D1122" s="7">
        <v>43438</v>
      </c>
      <c r="E1122" s="11">
        <v>24.42</v>
      </c>
      <c r="F1122" s="25">
        <v>1.1345000000000001</v>
      </c>
      <c r="G1122" s="27">
        <f t="shared" si="57"/>
        <v>0.25901569792108614</v>
      </c>
      <c r="H1122" s="28">
        <f t="shared" si="58"/>
        <v>0.29385330929147224</v>
      </c>
    </row>
    <row r="1123" spans="1:8" x14ac:dyDescent="0.45">
      <c r="A1123" s="8">
        <v>1397</v>
      </c>
      <c r="B1123" s="8" t="s">
        <v>18</v>
      </c>
      <c r="C1123" s="71">
        <f t="shared" si="59"/>
        <v>43437</v>
      </c>
      <c r="D1123" s="7">
        <v>43437</v>
      </c>
      <c r="E1123" s="11">
        <v>25.08</v>
      </c>
      <c r="F1123" s="25">
        <v>1.1354</v>
      </c>
      <c r="G1123" s="27">
        <f t="shared" si="57"/>
        <v>0.26601612218922355</v>
      </c>
      <c r="H1123" s="28">
        <f t="shared" si="58"/>
        <v>0.30203470513364439</v>
      </c>
    </row>
    <row r="1124" spans="1:8" x14ac:dyDescent="0.45">
      <c r="A1124" s="8">
        <v>1397</v>
      </c>
      <c r="B1124" s="8" t="s">
        <v>18</v>
      </c>
      <c r="C1124" s="71">
        <f t="shared" si="59"/>
        <v>43434</v>
      </c>
      <c r="D1124" s="7">
        <v>43434</v>
      </c>
      <c r="E1124" s="11">
        <v>24.69</v>
      </c>
      <c r="F1124" s="25">
        <v>1.1316999999999999</v>
      </c>
      <c r="G1124" s="27">
        <f t="shared" si="57"/>
        <v>0.26187950784896058</v>
      </c>
      <c r="H1124" s="28">
        <f t="shared" si="58"/>
        <v>0.29636903903266865</v>
      </c>
    </row>
    <row r="1125" spans="1:8" x14ac:dyDescent="0.45">
      <c r="A1125" s="8">
        <v>1397</v>
      </c>
      <c r="B1125" s="8" t="s">
        <v>18</v>
      </c>
      <c r="C1125" s="71">
        <f t="shared" si="59"/>
        <v>43433</v>
      </c>
      <c r="D1125" s="7">
        <v>43433</v>
      </c>
      <c r="E1125" s="11">
        <v>24.98</v>
      </c>
      <c r="F1125" s="25">
        <v>1.1393</v>
      </c>
      <c r="G1125" s="27">
        <f t="shared" si="57"/>
        <v>0.2649554518455664</v>
      </c>
      <c r="H1125" s="28">
        <f t="shared" si="58"/>
        <v>0.30186374628765378</v>
      </c>
    </row>
    <row r="1126" spans="1:8" x14ac:dyDescent="0.45">
      <c r="A1126" s="8">
        <v>1397</v>
      </c>
      <c r="B1126" s="8" t="s">
        <v>18</v>
      </c>
      <c r="C1126" s="71">
        <f t="shared" si="59"/>
        <v>43432</v>
      </c>
      <c r="D1126" s="7">
        <v>43432</v>
      </c>
      <c r="E1126" s="11">
        <v>24.3</v>
      </c>
      <c r="F1126" s="25">
        <v>1.1366000000000001</v>
      </c>
      <c r="G1126" s="27">
        <f t="shared" si="57"/>
        <v>0.2577428935086975</v>
      </c>
      <c r="H1126" s="28">
        <f t="shared" si="58"/>
        <v>0.29295057276198561</v>
      </c>
    </row>
    <row r="1127" spans="1:8" x14ac:dyDescent="0.45">
      <c r="A1127" s="8">
        <v>1397</v>
      </c>
      <c r="B1127" s="8" t="s">
        <v>18</v>
      </c>
      <c r="C1127" s="71">
        <f t="shared" si="59"/>
        <v>43431</v>
      </c>
      <c r="D1127" s="7">
        <v>43431</v>
      </c>
      <c r="E1127" s="11">
        <v>25.16</v>
      </c>
      <c r="F1127" s="25">
        <v>1.1288</v>
      </c>
      <c r="G1127" s="27">
        <f t="shared" si="57"/>
        <v>0.26686465846414936</v>
      </c>
      <c r="H1127" s="28">
        <f t="shared" si="58"/>
        <v>0.30123682647433181</v>
      </c>
    </row>
    <row r="1128" spans="1:8" x14ac:dyDescent="0.45">
      <c r="A1128" s="8">
        <v>1397</v>
      </c>
      <c r="B1128" s="8" t="s">
        <v>18</v>
      </c>
      <c r="C1128" s="71">
        <f t="shared" si="59"/>
        <v>43430</v>
      </c>
      <c r="D1128" s="7">
        <v>43430</v>
      </c>
      <c r="E1128" s="11">
        <v>24.54</v>
      </c>
      <c r="F1128" s="25">
        <v>1.1328</v>
      </c>
      <c r="G1128" s="27">
        <f t="shared" si="57"/>
        <v>0.26028850233347472</v>
      </c>
      <c r="H1128" s="28">
        <f t="shared" si="58"/>
        <v>0.29485481544336017</v>
      </c>
    </row>
    <row r="1129" spans="1:8" x14ac:dyDescent="0.45">
      <c r="A1129" s="8">
        <v>1397</v>
      </c>
      <c r="B1129" s="8" t="s">
        <v>18</v>
      </c>
      <c r="C1129" s="71">
        <f t="shared" si="59"/>
        <v>43427</v>
      </c>
      <c r="D1129" s="7">
        <v>43427</v>
      </c>
      <c r="E1129" s="11">
        <v>24.82</v>
      </c>
      <c r="F1129" s="25">
        <v>1.1341000000000001</v>
      </c>
      <c r="G1129" s="27">
        <f t="shared" si="57"/>
        <v>0.26325837929571488</v>
      </c>
      <c r="H1129" s="28">
        <f t="shared" si="58"/>
        <v>0.29856132795927026</v>
      </c>
    </row>
    <row r="1130" spans="1:8" x14ac:dyDescent="0.45">
      <c r="A1130" s="8">
        <v>1397</v>
      </c>
      <c r="B1130" s="8" t="s">
        <v>18</v>
      </c>
      <c r="C1130" s="71">
        <f t="shared" si="59"/>
        <v>43426</v>
      </c>
      <c r="D1130" s="7">
        <v>43426</v>
      </c>
      <c r="E1130" s="11">
        <v>24.71</v>
      </c>
      <c r="F1130" s="25">
        <v>1.1408</v>
      </c>
      <c r="G1130" s="27">
        <f t="shared" ref="G1130:G1193" si="60">E1130/94.28</f>
        <v>0.26209164191769196</v>
      </c>
      <c r="H1130" s="28">
        <f t="shared" si="58"/>
        <v>0.29899414509970301</v>
      </c>
    </row>
    <row r="1131" spans="1:8" x14ac:dyDescent="0.45">
      <c r="A1131" s="8">
        <v>1397</v>
      </c>
      <c r="B1131" s="8" t="s">
        <v>19</v>
      </c>
      <c r="C1131" s="71">
        <f t="shared" si="59"/>
        <v>43425</v>
      </c>
      <c r="D1131" s="7">
        <v>43425</v>
      </c>
      <c r="E1131" s="11">
        <v>24.5</v>
      </c>
      <c r="F1131" s="25">
        <v>1.1385000000000001</v>
      </c>
      <c r="G1131" s="27">
        <f t="shared" si="60"/>
        <v>0.2598642341960119</v>
      </c>
      <c r="H1131" s="28">
        <f t="shared" si="58"/>
        <v>0.29585543063215958</v>
      </c>
    </row>
    <row r="1132" spans="1:8" x14ac:dyDescent="0.45">
      <c r="A1132" s="8">
        <v>1397</v>
      </c>
      <c r="B1132" s="8" t="s">
        <v>19</v>
      </c>
      <c r="C1132" s="71">
        <f t="shared" si="59"/>
        <v>43424</v>
      </c>
      <c r="D1132" s="7">
        <v>43424</v>
      </c>
      <c r="E1132" s="11">
        <v>24.35</v>
      </c>
      <c r="F1132" s="25">
        <v>1.1371</v>
      </c>
      <c r="G1132" s="27">
        <f t="shared" si="60"/>
        <v>0.2582732286805261</v>
      </c>
      <c r="H1132" s="28">
        <f t="shared" si="58"/>
        <v>0.29368248833262622</v>
      </c>
    </row>
    <row r="1133" spans="1:8" x14ac:dyDescent="0.45">
      <c r="A1133" s="8">
        <v>1397</v>
      </c>
      <c r="B1133" s="8" t="s">
        <v>19</v>
      </c>
      <c r="C1133" s="71">
        <f t="shared" si="59"/>
        <v>43423</v>
      </c>
      <c r="D1133" s="7">
        <v>43423</v>
      </c>
      <c r="E1133" s="11">
        <v>24.15</v>
      </c>
      <c r="F1133" s="25">
        <v>1.1453</v>
      </c>
      <c r="G1133" s="27">
        <f t="shared" si="60"/>
        <v>0.2561518879932117</v>
      </c>
      <c r="H1133" s="28">
        <f t="shared" si="58"/>
        <v>0.29337075731862539</v>
      </c>
    </row>
    <row r="1134" spans="1:8" x14ac:dyDescent="0.45">
      <c r="A1134" s="8">
        <v>1397</v>
      </c>
      <c r="B1134" s="8" t="s">
        <v>19</v>
      </c>
      <c r="C1134" s="71">
        <f t="shared" si="59"/>
        <v>43420</v>
      </c>
      <c r="D1134" s="7">
        <v>43420</v>
      </c>
      <c r="E1134" s="11">
        <v>25.96</v>
      </c>
      <c r="F1134" s="25">
        <v>1.1419999999999999</v>
      </c>
      <c r="G1134" s="27">
        <f t="shared" si="60"/>
        <v>0.2753500212134069</v>
      </c>
      <c r="H1134" s="28">
        <f t="shared" si="58"/>
        <v>0.31444972422571066</v>
      </c>
    </row>
    <row r="1135" spans="1:8" x14ac:dyDescent="0.45">
      <c r="A1135" s="8">
        <v>1397</v>
      </c>
      <c r="B1135" s="8" t="s">
        <v>19</v>
      </c>
      <c r="C1135" s="71">
        <f t="shared" si="59"/>
        <v>43419</v>
      </c>
      <c r="D1135" s="7">
        <v>43419</v>
      </c>
      <c r="E1135" s="11">
        <v>26.68</v>
      </c>
      <c r="F1135" s="25">
        <v>1.1328</v>
      </c>
      <c r="G1135" s="27">
        <f t="shared" si="60"/>
        <v>0.28298684768773863</v>
      </c>
      <c r="H1135" s="28">
        <f t="shared" ref="H1135:H1198" si="61">G1135*F1135</f>
        <v>0.32056750106067033</v>
      </c>
    </row>
    <row r="1136" spans="1:8" x14ac:dyDescent="0.45">
      <c r="A1136" s="8">
        <v>1397</v>
      </c>
      <c r="B1136" s="8" t="s">
        <v>19</v>
      </c>
      <c r="C1136" s="71">
        <f t="shared" si="59"/>
        <v>43418</v>
      </c>
      <c r="D1136" s="7">
        <v>43418</v>
      </c>
      <c r="E1136" s="11">
        <v>26.28</v>
      </c>
      <c r="F1136" s="25">
        <v>1.131</v>
      </c>
      <c r="G1136" s="27">
        <f t="shared" si="60"/>
        <v>0.27874416631310989</v>
      </c>
      <c r="H1136" s="28">
        <f t="shared" si="61"/>
        <v>0.3152596521001273</v>
      </c>
    </row>
    <row r="1137" spans="1:8" x14ac:dyDescent="0.45">
      <c r="A1137" s="8">
        <v>1397</v>
      </c>
      <c r="B1137" s="8" t="s">
        <v>19</v>
      </c>
      <c r="C1137" s="71">
        <f t="shared" si="59"/>
        <v>43417</v>
      </c>
      <c r="D1137" s="7">
        <v>43417</v>
      </c>
      <c r="E1137" s="11">
        <v>26.52</v>
      </c>
      <c r="F1137" s="25">
        <v>1.1291</v>
      </c>
      <c r="G1137" s="27">
        <f t="shared" si="60"/>
        <v>0.28128977513788711</v>
      </c>
      <c r="H1137" s="28">
        <f t="shared" si="61"/>
        <v>0.31760428510818833</v>
      </c>
    </row>
    <row r="1138" spans="1:8" x14ac:dyDescent="0.45">
      <c r="A1138" s="8">
        <v>1397</v>
      </c>
      <c r="B1138" s="8" t="s">
        <v>19</v>
      </c>
      <c r="C1138" s="71">
        <f t="shared" si="59"/>
        <v>43416</v>
      </c>
      <c r="D1138" s="7">
        <v>43416</v>
      </c>
      <c r="E1138" s="11">
        <v>25.96</v>
      </c>
      <c r="F1138" s="25">
        <v>1.1217999999999999</v>
      </c>
      <c r="G1138" s="27">
        <f t="shared" si="60"/>
        <v>0.2753500212134069</v>
      </c>
      <c r="H1138" s="28">
        <f t="shared" si="61"/>
        <v>0.30888765379719985</v>
      </c>
    </row>
    <row r="1139" spans="1:8" x14ac:dyDescent="0.45">
      <c r="A1139" s="8">
        <v>1397</v>
      </c>
      <c r="B1139" s="8" t="s">
        <v>19</v>
      </c>
      <c r="C1139" s="71">
        <f t="shared" si="59"/>
        <v>43413</v>
      </c>
      <c r="D1139" s="7">
        <v>43413</v>
      </c>
      <c r="E1139" s="11">
        <v>24.33</v>
      </c>
      <c r="F1139" s="25">
        <v>1.1335999999999999</v>
      </c>
      <c r="G1139" s="27">
        <f t="shared" si="60"/>
        <v>0.25806109461179461</v>
      </c>
      <c r="H1139" s="28">
        <f t="shared" si="61"/>
        <v>0.29253805685193035</v>
      </c>
    </row>
    <row r="1140" spans="1:8" x14ac:dyDescent="0.45">
      <c r="A1140" s="8">
        <v>1397</v>
      </c>
      <c r="B1140" s="8" t="s">
        <v>19</v>
      </c>
      <c r="C1140" s="71">
        <f t="shared" si="59"/>
        <v>43412</v>
      </c>
      <c r="D1140" s="7">
        <v>43412</v>
      </c>
      <c r="E1140" s="11">
        <v>24.43</v>
      </c>
      <c r="F1140" s="25">
        <v>1.1363000000000001</v>
      </c>
      <c r="G1140" s="27">
        <f t="shared" si="60"/>
        <v>0.25912176495545186</v>
      </c>
      <c r="H1140" s="28">
        <f t="shared" si="61"/>
        <v>0.29444006151887997</v>
      </c>
    </row>
    <row r="1141" spans="1:8" x14ac:dyDescent="0.45">
      <c r="A1141" s="8">
        <v>1397</v>
      </c>
      <c r="B1141" s="8" t="s">
        <v>19</v>
      </c>
      <c r="C1141" s="71">
        <f t="shared" si="59"/>
        <v>43411</v>
      </c>
      <c r="D1141" s="7">
        <v>43411</v>
      </c>
      <c r="E1141" s="11">
        <v>24.42</v>
      </c>
      <c r="F1141" s="25">
        <v>1.1426000000000001</v>
      </c>
      <c r="G1141" s="27">
        <f t="shared" si="60"/>
        <v>0.25901569792108614</v>
      </c>
      <c r="H1141" s="28">
        <f t="shared" si="61"/>
        <v>0.29595133644463306</v>
      </c>
    </row>
    <row r="1142" spans="1:8" x14ac:dyDescent="0.45">
      <c r="A1142" s="8">
        <v>1397</v>
      </c>
      <c r="B1142" s="8" t="s">
        <v>19</v>
      </c>
      <c r="C1142" s="71">
        <f t="shared" si="59"/>
        <v>43410</v>
      </c>
      <c r="D1142" s="7">
        <v>43410</v>
      </c>
      <c r="E1142" s="11">
        <v>23.9</v>
      </c>
      <c r="F1142" s="25">
        <v>1.1427</v>
      </c>
      <c r="G1142" s="27">
        <f t="shared" si="60"/>
        <v>0.2535002121340687</v>
      </c>
      <c r="H1142" s="28">
        <f t="shared" si="61"/>
        <v>0.28967469240560034</v>
      </c>
    </row>
    <row r="1143" spans="1:8" x14ac:dyDescent="0.45">
      <c r="A1143" s="8">
        <v>1397</v>
      </c>
      <c r="B1143" s="8" t="s">
        <v>19</v>
      </c>
      <c r="C1143" s="71">
        <f t="shared" si="59"/>
        <v>43409</v>
      </c>
      <c r="D1143" s="7">
        <v>43409</v>
      </c>
      <c r="E1143" s="11">
        <v>23.81</v>
      </c>
      <c r="F1143" s="25">
        <v>1.1407</v>
      </c>
      <c r="G1143" s="27">
        <f t="shared" si="60"/>
        <v>0.25254560882477722</v>
      </c>
      <c r="H1143" s="28">
        <f t="shared" si="61"/>
        <v>0.2880787759864234</v>
      </c>
    </row>
    <row r="1144" spans="1:8" x14ac:dyDescent="0.45">
      <c r="A1144" s="8">
        <v>1397</v>
      </c>
      <c r="B1144" s="8" t="s">
        <v>19</v>
      </c>
      <c r="C1144" s="71">
        <f t="shared" si="59"/>
        <v>43406</v>
      </c>
      <c r="D1144" s="7">
        <v>43406</v>
      </c>
      <c r="E1144" s="11">
        <v>24.28</v>
      </c>
      <c r="F1144" s="25">
        <v>1.1387</v>
      </c>
      <c r="G1144" s="27">
        <f t="shared" si="60"/>
        <v>0.25753075943996606</v>
      </c>
      <c r="H1144" s="28">
        <f t="shared" si="61"/>
        <v>0.29325027577428936</v>
      </c>
    </row>
    <row r="1145" spans="1:8" x14ac:dyDescent="0.45">
      <c r="A1145" s="8">
        <v>1397</v>
      </c>
      <c r="B1145" s="8" t="s">
        <v>19</v>
      </c>
      <c r="C1145" s="71">
        <f t="shared" si="59"/>
        <v>43405</v>
      </c>
      <c r="D1145" s="7">
        <v>43405</v>
      </c>
      <c r="E1145" s="11">
        <v>23.65</v>
      </c>
      <c r="F1145" s="25">
        <v>1.1409</v>
      </c>
      <c r="G1145" s="27">
        <f t="shared" si="60"/>
        <v>0.25084853627492576</v>
      </c>
      <c r="H1145" s="28">
        <f t="shared" si="61"/>
        <v>0.28619309503606283</v>
      </c>
    </row>
    <row r="1146" spans="1:8" x14ac:dyDescent="0.45">
      <c r="A1146" s="8">
        <v>1397</v>
      </c>
      <c r="B1146" s="8" t="s">
        <v>19</v>
      </c>
      <c r="C1146" s="71">
        <f t="shared" si="59"/>
        <v>43404</v>
      </c>
      <c r="D1146" s="7">
        <v>43404</v>
      </c>
      <c r="E1146" s="11">
        <v>24.33</v>
      </c>
      <c r="F1146" s="25">
        <v>1.1312</v>
      </c>
      <c r="G1146" s="27">
        <f t="shared" si="60"/>
        <v>0.25806109461179461</v>
      </c>
      <c r="H1146" s="28">
        <f t="shared" si="61"/>
        <v>0.29191871022486204</v>
      </c>
    </row>
    <row r="1147" spans="1:8" x14ac:dyDescent="0.45">
      <c r="A1147" s="8">
        <v>1397</v>
      </c>
      <c r="B1147" s="8" t="s">
        <v>19</v>
      </c>
      <c r="C1147" s="71">
        <f t="shared" si="59"/>
        <v>43403</v>
      </c>
      <c r="D1147" s="7">
        <v>43403</v>
      </c>
      <c r="E1147" s="11">
        <v>24.42</v>
      </c>
      <c r="F1147" s="25">
        <v>1.1344000000000001</v>
      </c>
      <c r="G1147" s="27">
        <f t="shared" si="60"/>
        <v>0.25901569792108614</v>
      </c>
      <c r="H1147" s="28">
        <f t="shared" si="61"/>
        <v>0.29382740772168014</v>
      </c>
    </row>
    <row r="1148" spans="1:8" x14ac:dyDescent="0.45">
      <c r="A1148" s="8">
        <v>1397</v>
      </c>
      <c r="B1148" s="8" t="s">
        <v>19</v>
      </c>
      <c r="C1148" s="71">
        <f t="shared" si="59"/>
        <v>43402</v>
      </c>
      <c r="D1148" s="7">
        <v>43402</v>
      </c>
      <c r="E1148" s="11">
        <v>24.58</v>
      </c>
      <c r="F1148" s="25">
        <v>1.1373</v>
      </c>
      <c r="G1148" s="27">
        <f t="shared" si="60"/>
        <v>0.2607127704709376</v>
      </c>
      <c r="H1148" s="28">
        <f t="shared" si="61"/>
        <v>0.29650863385659731</v>
      </c>
    </row>
    <row r="1149" spans="1:8" x14ac:dyDescent="0.45">
      <c r="A1149" s="8">
        <v>1397</v>
      </c>
      <c r="B1149" s="8" t="s">
        <v>19</v>
      </c>
      <c r="C1149" s="71">
        <f t="shared" si="59"/>
        <v>43399</v>
      </c>
      <c r="D1149" s="7">
        <v>43399</v>
      </c>
      <c r="E1149" s="11">
        <v>24.28</v>
      </c>
      <c r="F1149" s="25">
        <v>1.1403000000000001</v>
      </c>
      <c r="G1149" s="27">
        <f t="shared" si="60"/>
        <v>0.25753075943996606</v>
      </c>
      <c r="H1149" s="28">
        <f t="shared" si="61"/>
        <v>0.29366232498939332</v>
      </c>
    </row>
    <row r="1150" spans="1:8" x14ac:dyDescent="0.45">
      <c r="A1150" s="8">
        <v>1397</v>
      </c>
      <c r="B1150" s="8" t="s">
        <v>19</v>
      </c>
      <c r="C1150" s="71">
        <f t="shared" si="59"/>
        <v>43398</v>
      </c>
      <c r="D1150" s="7">
        <v>43398</v>
      </c>
      <c r="E1150" s="11">
        <v>24.87</v>
      </c>
      <c r="F1150" s="25">
        <v>1.1375999999999999</v>
      </c>
      <c r="G1150" s="27">
        <f t="shared" si="60"/>
        <v>0.26378871446754348</v>
      </c>
      <c r="H1150" s="28">
        <f t="shared" si="61"/>
        <v>0.30008604157827745</v>
      </c>
    </row>
    <row r="1151" spans="1:8" x14ac:dyDescent="0.45">
      <c r="A1151" s="8">
        <v>1397</v>
      </c>
      <c r="B1151" s="8" t="s">
        <v>19</v>
      </c>
      <c r="C1151" s="71">
        <f t="shared" si="59"/>
        <v>43397</v>
      </c>
      <c r="D1151" s="7">
        <v>43397</v>
      </c>
      <c r="E1151" s="11">
        <v>25.26</v>
      </c>
      <c r="F1151" s="25">
        <v>1.1392</v>
      </c>
      <c r="G1151" s="27">
        <f t="shared" si="60"/>
        <v>0.26792532880780656</v>
      </c>
      <c r="H1151" s="28">
        <f t="shared" si="61"/>
        <v>0.30522053457785325</v>
      </c>
    </row>
    <row r="1152" spans="1:8" x14ac:dyDescent="0.45">
      <c r="A1152" s="8">
        <v>1397</v>
      </c>
      <c r="B1152" s="8" t="s">
        <v>19</v>
      </c>
      <c r="C1152" s="71">
        <f t="shared" si="59"/>
        <v>43396</v>
      </c>
      <c r="D1152" s="7">
        <v>43396</v>
      </c>
      <c r="E1152" s="11">
        <v>25.67</v>
      </c>
      <c r="F1152" s="25">
        <v>1.1471</v>
      </c>
      <c r="G1152" s="27">
        <f t="shared" si="60"/>
        <v>0.27227407721680102</v>
      </c>
      <c r="H1152" s="28">
        <f t="shared" si="61"/>
        <v>0.31232559397539245</v>
      </c>
    </row>
    <row r="1153" spans="1:8" x14ac:dyDescent="0.45">
      <c r="A1153" s="8">
        <v>1397</v>
      </c>
      <c r="B1153" s="8" t="s">
        <v>20</v>
      </c>
      <c r="C1153" s="71">
        <f t="shared" si="59"/>
        <v>43395</v>
      </c>
      <c r="D1153" s="7">
        <v>43395</v>
      </c>
      <c r="E1153" s="11">
        <v>26.11</v>
      </c>
      <c r="F1153" s="25">
        <v>1.1465000000000001</v>
      </c>
      <c r="G1153" s="27">
        <f t="shared" si="60"/>
        <v>0.27694102672889265</v>
      </c>
      <c r="H1153" s="28">
        <f t="shared" si="61"/>
        <v>0.31751288714467546</v>
      </c>
    </row>
    <row r="1154" spans="1:8" x14ac:dyDescent="0.45">
      <c r="A1154" s="8">
        <v>1397</v>
      </c>
      <c r="B1154" s="8" t="s">
        <v>20</v>
      </c>
      <c r="C1154" s="71">
        <f t="shared" si="59"/>
        <v>43392</v>
      </c>
      <c r="D1154" s="7">
        <v>43392</v>
      </c>
      <c r="E1154" s="11">
        <v>26.86</v>
      </c>
      <c r="F1154" s="25">
        <v>1.1515</v>
      </c>
      <c r="G1154" s="27">
        <f t="shared" si="60"/>
        <v>0.28489605430632159</v>
      </c>
      <c r="H1154" s="28">
        <f t="shared" si="61"/>
        <v>0.32805780653372929</v>
      </c>
    </row>
    <row r="1155" spans="1:8" x14ac:dyDescent="0.45">
      <c r="A1155" s="8">
        <v>1397</v>
      </c>
      <c r="B1155" s="8" t="s">
        <v>20</v>
      </c>
      <c r="C1155" s="71">
        <f t="shared" si="59"/>
        <v>43391</v>
      </c>
      <c r="D1155" s="7">
        <v>43391</v>
      </c>
      <c r="E1155" s="11">
        <v>26.03</v>
      </c>
      <c r="F1155" s="25">
        <v>1.1453</v>
      </c>
      <c r="G1155" s="27">
        <f t="shared" si="60"/>
        <v>0.27609249045396694</v>
      </c>
      <c r="H1155" s="28">
        <f t="shared" si="61"/>
        <v>0.31620872931692834</v>
      </c>
    </row>
    <row r="1156" spans="1:8" x14ac:dyDescent="0.45">
      <c r="A1156" s="8">
        <v>1397</v>
      </c>
      <c r="B1156" s="8" t="s">
        <v>20</v>
      </c>
      <c r="C1156" s="71">
        <f t="shared" si="59"/>
        <v>43390</v>
      </c>
      <c r="D1156" s="7">
        <v>43390</v>
      </c>
      <c r="E1156" s="11">
        <v>25.94</v>
      </c>
      <c r="F1156" s="25">
        <v>1.1500999999999999</v>
      </c>
      <c r="G1156" s="27">
        <f t="shared" si="60"/>
        <v>0.27513788714467546</v>
      </c>
      <c r="H1156" s="28">
        <f t="shared" si="61"/>
        <v>0.31643608400509121</v>
      </c>
    </row>
    <row r="1157" spans="1:8" x14ac:dyDescent="0.45">
      <c r="A1157" s="8">
        <v>1397</v>
      </c>
      <c r="B1157" s="8" t="s">
        <v>20</v>
      </c>
      <c r="C1157" s="71">
        <f t="shared" si="59"/>
        <v>43389</v>
      </c>
      <c r="D1157" s="7">
        <v>43389</v>
      </c>
      <c r="E1157" s="11">
        <v>26.33</v>
      </c>
      <c r="F1157" s="25">
        <v>1.1575</v>
      </c>
      <c r="G1157" s="27">
        <f t="shared" si="60"/>
        <v>0.27927450148493849</v>
      </c>
      <c r="H1157" s="28">
        <f t="shared" si="61"/>
        <v>0.32326023546881627</v>
      </c>
    </row>
    <row r="1158" spans="1:8" x14ac:dyDescent="0.45">
      <c r="A1158" s="8">
        <v>1397</v>
      </c>
      <c r="B1158" s="8" t="s">
        <v>20</v>
      </c>
      <c r="C1158" s="71">
        <f t="shared" si="59"/>
        <v>43388</v>
      </c>
      <c r="D1158" s="7">
        <v>43388</v>
      </c>
      <c r="E1158" s="11">
        <v>26.63</v>
      </c>
      <c r="F1158" s="25">
        <v>1.1578999999999999</v>
      </c>
      <c r="G1158" s="27">
        <f t="shared" si="60"/>
        <v>0.28245651251591003</v>
      </c>
      <c r="H1158" s="28">
        <f t="shared" si="61"/>
        <v>0.32705639584217222</v>
      </c>
    </row>
    <row r="1159" spans="1:8" x14ac:dyDescent="0.45">
      <c r="A1159" s="8">
        <v>1397</v>
      </c>
      <c r="B1159" s="8" t="s">
        <v>20</v>
      </c>
      <c r="C1159" s="71">
        <f t="shared" si="59"/>
        <v>43385</v>
      </c>
      <c r="D1159" s="7">
        <v>43385</v>
      </c>
      <c r="E1159" s="11">
        <v>26.63</v>
      </c>
      <c r="F1159" s="25">
        <v>1.1563000000000001</v>
      </c>
      <c r="G1159" s="27">
        <f t="shared" si="60"/>
        <v>0.28245651251591003</v>
      </c>
      <c r="H1159" s="28">
        <f t="shared" si="61"/>
        <v>0.32660446542214677</v>
      </c>
    </row>
    <row r="1160" spans="1:8" x14ac:dyDescent="0.45">
      <c r="A1160" s="8">
        <v>1397</v>
      </c>
      <c r="B1160" s="8" t="s">
        <v>20</v>
      </c>
      <c r="C1160" s="71">
        <f t="shared" si="59"/>
        <v>43384</v>
      </c>
      <c r="D1160" s="7">
        <v>43384</v>
      </c>
      <c r="E1160" s="11">
        <v>25.76</v>
      </c>
      <c r="F1160" s="25">
        <v>1.1594</v>
      </c>
      <c r="G1160" s="27">
        <f t="shared" si="60"/>
        <v>0.2732286805260925</v>
      </c>
      <c r="H1160" s="28">
        <f t="shared" si="61"/>
        <v>0.31678133220195165</v>
      </c>
    </row>
    <row r="1161" spans="1:8" x14ac:dyDescent="0.45">
      <c r="A1161" s="8">
        <v>1397</v>
      </c>
      <c r="B1161" s="8" t="s">
        <v>20</v>
      </c>
      <c r="C1161" s="71">
        <f t="shared" si="59"/>
        <v>43383</v>
      </c>
      <c r="D1161" s="7">
        <v>43383</v>
      </c>
      <c r="E1161" s="11">
        <v>26.22</v>
      </c>
      <c r="F1161" s="25">
        <v>1.1519999999999999</v>
      </c>
      <c r="G1161" s="27">
        <f t="shared" si="60"/>
        <v>0.27810776410691557</v>
      </c>
      <c r="H1161" s="28">
        <f t="shared" si="61"/>
        <v>0.32038014425116673</v>
      </c>
    </row>
    <row r="1162" spans="1:8" x14ac:dyDescent="0.45">
      <c r="A1162" s="8">
        <v>1397</v>
      </c>
      <c r="B1162" s="8" t="s">
        <v>20</v>
      </c>
      <c r="C1162" s="71">
        <f t="shared" si="59"/>
        <v>43382</v>
      </c>
      <c r="D1162" s="7">
        <v>43382</v>
      </c>
      <c r="E1162" s="11">
        <v>26.84</v>
      </c>
      <c r="F1162" s="25">
        <v>1.149</v>
      </c>
      <c r="G1162" s="27">
        <f t="shared" si="60"/>
        <v>0.28468392023759015</v>
      </c>
      <c r="H1162" s="28">
        <f t="shared" si="61"/>
        <v>0.32710182435299107</v>
      </c>
    </row>
    <row r="1163" spans="1:8" x14ac:dyDescent="0.45">
      <c r="A1163" s="8">
        <v>1397</v>
      </c>
      <c r="B1163" s="8" t="s">
        <v>20</v>
      </c>
      <c r="C1163" s="71">
        <f t="shared" si="59"/>
        <v>43381</v>
      </c>
      <c r="D1163" s="7">
        <v>43381</v>
      </c>
      <c r="E1163" s="11">
        <v>27.22</v>
      </c>
      <c r="F1163" s="25">
        <v>1.1492</v>
      </c>
      <c r="G1163" s="27">
        <f t="shared" si="60"/>
        <v>0.28871446754348745</v>
      </c>
      <c r="H1163" s="28">
        <f t="shared" si="61"/>
        <v>0.3317906661009758</v>
      </c>
    </row>
    <row r="1164" spans="1:8" x14ac:dyDescent="0.45">
      <c r="A1164" s="8">
        <v>1397</v>
      </c>
      <c r="B1164" s="8" t="s">
        <v>20</v>
      </c>
      <c r="C1164" s="71">
        <f t="shared" si="59"/>
        <v>43378</v>
      </c>
      <c r="D1164" s="7">
        <v>43378</v>
      </c>
      <c r="E1164" s="11">
        <v>27.9</v>
      </c>
      <c r="F1164" s="25">
        <v>1.1524000000000001</v>
      </c>
      <c r="G1164" s="27">
        <f t="shared" si="60"/>
        <v>0.29592702588035635</v>
      </c>
      <c r="H1164" s="28">
        <f t="shared" si="61"/>
        <v>0.34102630462452271</v>
      </c>
    </row>
    <row r="1165" spans="1:8" x14ac:dyDescent="0.45">
      <c r="A1165" s="8">
        <v>1397</v>
      </c>
      <c r="B1165" s="8" t="s">
        <v>20</v>
      </c>
      <c r="C1165" s="71">
        <f t="shared" si="59"/>
        <v>43377</v>
      </c>
      <c r="D1165" s="7">
        <v>43377</v>
      </c>
      <c r="E1165" s="11">
        <v>27.47</v>
      </c>
      <c r="F1165" s="25">
        <v>1.1515</v>
      </c>
      <c r="G1165" s="27">
        <f t="shared" si="60"/>
        <v>0.29136614340263045</v>
      </c>
      <c r="H1165" s="28">
        <f t="shared" si="61"/>
        <v>0.33550811412812898</v>
      </c>
    </row>
    <row r="1166" spans="1:8" x14ac:dyDescent="0.45">
      <c r="A1166" s="8">
        <v>1397</v>
      </c>
      <c r="B1166" s="8" t="s">
        <v>20</v>
      </c>
      <c r="C1166" s="71">
        <f t="shared" si="59"/>
        <v>43376</v>
      </c>
      <c r="D1166" s="7">
        <v>43376</v>
      </c>
      <c r="E1166" s="11">
        <v>27.11</v>
      </c>
      <c r="F1166" s="25">
        <v>1.1477999999999999</v>
      </c>
      <c r="G1166" s="27">
        <f t="shared" si="60"/>
        <v>0.28754773016546459</v>
      </c>
      <c r="H1166" s="28">
        <f t="shared" si="61"/>
        <v>0.33004728468392025</v>
      </c>
    </row>
    <row r="1167" spans="1:8" x14ac:dyDescent="0.45">
      <c r="A1167" s="8">
        <v>1397</v>
      </c>
      <c r="B1167" s="8" t="s">
        <v>20</v>
      </c>
      <c r="C1167" s="71">
        <f t="shared" si="59"/>
        <v>43375</v>
      </c>
      <c r="D1167" s="7">
        <v>43375</v>
      </c>
      <c r="E1167" s="11">
        <v>27.26</v>
      </c>
      <c r="F1167" s="25">
        <v>1.1548</v>
      </c>
      <c r="G1167" s="27">
        <f t="shared" si="60"/>
        <v>0.28913873568095039</v>
      </c>
      <c r="H1167" s="28">
        <f t="shared" si="61"/>
        <v>0.33389741196436151</v>
      </c>
    </row>
    <row r="1168" spans="1:8" x14ac:dyDescent="0.45">
      <c r="A1168" s="8">
        <v>1397</v>
      </c>
      <c r="B1168" s="8" t="s">
        <v>20</v>
      </c>
      <c r="C1168" s="71">
        <f t="shared" si="59"/>
        <v>43374</v>
      </c>
      <c r="D1168" s="7">
        <v>43374</v>
      </c>
      <c r="E1168" s="11">
        <v>27.44</v>
      </c>
      <c r="F1168" s="25">
        <v>1.1577999999999999</v>
      </c>
      <c r="G1168" s="27">
        <f t="shared" si="60"/>
        <v>0.29104794229953329</v>
      </c>
      <c r="H1168" s="28">
        <f t="shared" si="61"/>
        <v>0.33697530759439964</v>
      </c>
    </row>
    <row r="1169" spans="1:8" x14ac:dyDescent="0.45">
      <c r="A1169" s="8">
        <v>1397</v>
      </c>
      <c r="B1169" s="8" t="s">
        <v>20</v>
      </c>
      <c r="C1169" s="71">
        <f t="shared" si="59"/>
        <v>43371</v>
      </c>
      <c r="D1169" s="7">
        <v>43371</v>
      </c>
      <c r="E1169" s="11">
        <v>27.33</v>
      </c>
      <c r="F1169" s="25">
        <v>1.1609</v>
      </c>
      <c r="G1169" s="27">
        <f t="shared" si="60"/>
        <v>0.28988120492151037</v>
      </c>
      <c r="H1169" s="28">
        <f t="shared" si="61"/>
        <v>0.33652309079338139</v>
      </c>
    </row>
    <row r="1170" spans="1:8" x14ac:dyDescent="0.45">
      <c r="A1170" s="8">
        <v>1397</v>
      </c>
      <c r="B1170" s="8" t="s">
        <v>20</v>
      </c>
      <c r="C1170" s="71">
        <f t="shared" si="59"/>
        <v>43370</v>
      </c>
      <c r="D1170" s="7">
        <v>43370</v>
      </c>
      <c r="E1170" s="11">
        <v>27.89</v>
      </c>
      <c r="F1170" s="25">
        <v>1.1640999999999999</v>
      </c>
      <c r="G1170" s="27">
        <f t="shared" si="60"/>
        <v>0.29582095884599069</v>
      </c>
      <c r="H1170" s="28">
        <f t="shared" si="61"/>
        <v>0.34436517819261775</v>
      </c>
    </row>
    <row r="1171" spans="1:8" x14ac:dyDescent="0.45">
      <c r="A1171" s="8">
        <v>1397</v>
      </c>
      <c r="B1171" s="8" t="s">
        <v>20</v>
      </c>
      <c r="C1171" s="71">
        <f t="shared" si="59"/>
        <v>43369</v>
      </c>
      <c r="D1171" s="7">
        <v>43369</v>
      </c>
      <c r="E1171" s="11">
        <v>28.26</v>
      </c>
      <c r="F1171" s="25">
        <v>1.1739999999999999</v>
      </c>
      <c r="G1171" s="27">
        <f t="shared" si="60"/>
        <v>0.29974543911752227</v>
      </c>
      <c r="H1171" s="28">
        <f t="shared" si="61"/>
        <v>0.35190114552397112</v>
      </c>
    </row>
    <row r="1172" spans="1:8" x14ac:dyDescent="0.45">
      <c r="A1172" s="8">
        <v>1397</v>
      </c>
      <c r="B1172" s="8" t="s">
        <v>20</v>
      </c>
      <c r="C1172" s="71">
        <f t="shared" si="59"/>
        <v>43368</v>
      </c>
      <c r="D1172" s="7">
        <v>43368</v>
      </c>
      <c r="E1172" s="11">
        <v>29.23</v>
      </c>
      <c r="F1172" s="25">
        <v>1.1772</v>
      </c>
      <c r="G1172" s="27">
        <f t="shared" si="60"/>
        <v>0.31003394145099705</v>
      </c>
      <c r="H1172" s="28">
        <f t="shared" si="61"/>
        <v>0.36497195587611375</v>
      </c>
    </row>
    <row r="1173" spans="1:8" x14ac:dyDescent="0.45">
      <c r="A1173" s="8">
        <v>1397</v>
      </c>
      <c r="B1173" s="8" t="s">
        <v>20</v>
      </c>
      <c r="C1173" s="71">
        <f t="shared" si="59"/>
        <v>43367</v>
      </c>
      <c r="D1173" s="7">
        <v>43367</v>
      </c>
      <c r="E1173" s="11">
        <v>29.24</v>
      </c>
      <c r="F1173" s="25">
        <v>1.1748000000000001</v>
      </c>
      <c r="G1173" s="27">
        <f t="shared" si="60"/>
        <v>0.31014000848536272</v>
      </c>
      <c r="H1173" s="28">
        <f t="shared" si="61"/>
        <v>0.36435248196860415</v>
      </c>
    </row>
    <row r="1174" spans="1:8" x14ac:dyDescent="0.45">
      <c r="A1174" s="8">
        <v>1397</v>
      </c>
      <c r="B1174" s="8" t="s">
        <v>21</v>
      </c>
      <c r="C1174" s="71">
        <f t="shared" si="59"/>
        <v>43364</v>
      </c>
      <c r="D1174" s="7">
        <v>43364</v>
      </c>
      <c r="E1174" s="11">
        <v>28.72</v>
      </c>
      <c r="F1174" s="25">
        <v>1.175</v>
      </c>
      <c r="G1174" s="27">
        <f t="shared" si="60"/>
        <v>0.30462452269834533</v>
      </c>
      <c r="H1174" s="28">
        <f t="shared" si="61"/>
        <v>0.35793381417055581</v>
      </c>
    </row>
    <row r="1175" spans="1:8" x14ac:dyDescent="0.45">
      <c r="A1175" s="8">
        <v>1397</v>
      </c>
      <c r="B1175" s="8" t="s">
        <v>21</v>
      </c>
      <c r="C1175" s="71">
        <f t="shared" si="59"/>
        <v>43363</v>
      </c>
      <c r="D1175" s="7">
        <v>43363</v>
      </c>
      <c r="E1175" s="11">
        <v>28.59</v>
      </c>
      <c r="F1175" s="25">
        <v>1.1777</v>
      </c>
      <c r="G1175" s="27">
        <f t="shared" si="60"/>
        <v>0.30324565125159098</v>
      </c>
      <c r="H1175" s="28">
        <f t="shared" si="61"/>
        <v>0.35713240347899866</v>
      </c>
    </row>
    <row r="1176" spans="1:8" x14ac:dyDescent="0.45">
      <c r="A1176" s="8">
        <v>1397</v>
      </c>
      <c r="B1176" s="8" t="s">
        <v>21</v>
      </c>
      <c r="C1176" s="71">
        <f t="shared" si="59"/>
        <v>43362</v>
      </c>
      <c r="D1176" s="7">
        <v>43362</v>
      </c>
      <c r="E1176" s="11">
        <v>28.32</v>
      </c>
      <c r="F1176" s="25">
        <v>1.1673</v>
      </c>
      <c r="G1176" s="27">
        <f t="shared" si="60"/>
        <v>0.30038184132371659</v>
      </c>
      <c r="H1176" s="28">
        <f t="shared" si="61"/>
        <v>0.35063572337717436</v>
      </c>
    </row>
    <row r="1177" spans="1:8" x14ac:dyDescent="0.45">
      <c r="A1177" s="8">
        <v>1397</v>
      </c>
      <c r="B1177" s="8" t="s">
        <v>21</v>
      </c>
      <c r="C1177" s="71">
        <f t="shared" ref="C1177:C1240" si="62">D1177</f>
        <v>43361</v>
      </c>
      <c r="D1177" s="7">
        <v>43361</v>
      </c>
      <c r="E1177" s="11">
        <v>27.41</v>
      </c>
      <c r="F1177" s="25">
        <v>1.1667000000000001</v>
      </c>
      <c r="G1177" s="27">
        <f t="shared" si="60"/>
        <v>0.29072974119643613</v>
      </c>
      <c r="H1177" s="28">
        <f t="shared" si="61"/>
        <v>0.33919438905388205</v>
      </c>
    </row>
    <row r="1178" spans="1:8" x14ac:dyDescent="0.45">
      <c r="A1178" s="8">
        <v>1397</v>
      </c>
      <c r="B1178" s="8" t="s">
        <v>21</v>
      </c>
      <c r="C1178" s="71">
        <f t="shared" si="62"/>
        <v>43360</v>
      </c>
      <c r="D1178" s="7">
        <v>43360</v>
      </c>
      <c r="E1178" s="11">
        <v>28.08</v>
      </c>
      <c r="F1178" s="25">
        <v>1.1682999999999999</v>
      </c>
      <c r="G1178" s="27">
        <f t="shared" si="60"/>
        <v>0.29783623249893931</v>
      </c>
      <c r="H1178" s="28">
        <f t="shared" si="61"/>
        <v>0.34796207042851079</v>
      </c>
    </row>
    <row r="1179" spans="1:8" x14ac:dyDescent="0.45">
      <c r="A1179" s="8">
        <v>1397</v>
      </c>
      <c r="B1179" s="8" t="s">
        <v>21</v>
      </c>
      <c r="C1179" s="71">
        <f t="shared" si="62"/>
        <v>43357</v>
      </c>
      <c r="D1179" s="7">
        <v>43357</v>
      </c>
      <c r="E1179" s="11">
        <v>26.93</v>
      </c>
      <c r="F1179" s="25">
        <v>1.163</v>
      </c>
      <c r="G1179" s="27">
        <f t="shared" si="60"/>
        <v>0.28563852354688163</v>
      </c>
      <c r="H1179" s="28">
        <f t="shared" si="61"/>
        <v>0.33219760288502337</v>
      </c>
    </row>
    <row r="1180" spans="1:8" x14ac:dyDescent="0.45">
      <c r="A1180" s="8">
        <v>1397</v>
      </c>
      <c r="B1180" s="8" t="s">
        <v>21</v>
      </c>
      <c r="C1180" s="71">
        <f t="shared" si="62"/>
        <v>43356</v>
      </c>
      <c r="D1180" s="7">
        <v>43356</v>
      </c>
      <c r="E1180" s="11">
        <v>26.81</v>
      </c>
      <c r="F1180" s="25">
        <v>1.169</v>
      </c>
      <c r="G1180" s="27">
        <f t="shared" si="60"/>
        <v>0.28436571913449299</v>
      </c>
      <c r="H1180" s="28">
        <f t="shared" si="61"/>
        <v>0.33242352566822231</v>
      </c>
    </row>
    <row r="1181" spans="1:8" x14ac:dyDescent="0.45">
      <c r="A1181" s="8">
        <v>1397</v>
      </c>
      <c r="B1181" s="8" t="s">
        <v>21</v>
      </c>
      <c r="C1181" s="71">
        <f t="shared" si="62"/>
        <v>43355</v>
      </c>
      <c r="D1181" s="7">
        <v>43355</v>
      </c>
      <c r="E1181" s="11">
        <v>27.49</v>
      </c>
      <c r="F1181" s="25">
        <v>1.1626000000000001</v>
      </c>
      <c r="G1181" s="27">
        <f t="shared" si="60"/>
        <v>0.29157827747136189</v>
      </c>
      <c r="H1181" s="28">
        <f t="shared" si="61"/>
        <v>0.33898890538820536</v>
      </c>
    </row>
    <row r="1182" spans="1:8" x14ac:dyDescent="0.45">
      <c r="A1182" s="8">
        <v>1397</v>
      </c>
      <c r="B1182" s="8" t="s">
        <v>21</v>
      </c>
      <c r="C1182" s="71">
        <f t="shared" si="62"/>
        <v>43354</v>
      </c>
      <c r="D1182" s="7">
        <v>43354</v>
      </c>
      <c r="E1182" s="11">
        <v>28.78</v>
      </c>
      <c r="F1182" s="25">
        <v>1.1607000000000001</v>
      </c>
      <c r="G1182" s="27">
        <f t="shared" si="60"/>
        <v>0.30526092490453965</v>
      </c>
      <c r="H1182" s="28">
        <f t="shared" si="61"/>
        <v>0.35431635553669921</v>
      </c>
    </row>
    <row r="1183" spans="1:8" x14ac:dyDescent="0.45">
      <c r="A1183" s="8">
        <v>1397</v>
      </c>
      <c r="B1183" s="8" t="s">
        <v>21</v>
      </c>
      <c r="C1183" s="71">
        <f t="shared" si="62"/>
        <v>43353</v>
      </c>
      <c r="D1183" s="7">
        <v>43353</v>
      </c>
      <c r="E1183" s="11">
        <v>29.13</v>
      </c>
      <c r="F1183" s="25">
        <v>1.1594</v>
      </c>
      <c r="G1183" s="27">
        <f t="shared" si="60"/>
        <v>0.3089732711073398</v>
      </c>
      <c r="H1183" s="28">
        <f t="shared" si="61"/>
        <v>0.35822361052184976</v>
      </c>
    </row>
    <row r="1184" spans="1:8" x14ac:dyDescent="0.45">
      <c r="A1184" s="8">
        <v>1397</v>
      </c>
      <c r="B1184" s="8" t="s">
        <v>21</v>
      </c>
      <c r="C1184" s="71">
        <f t="shared" si="62"/>
        <v>43350</v>
      </c>
      <c r="D1184" s="7">
        <v>43350</v>
      </c>
      <c r="E1184" s="11">
        <v>27.99</v>
      </c>
      <c r="F1184" s="25">
        <v>1.1553</v>
      </c>
      <c r="G1184" s="27">
        <f t="shared" si="60"/>
        <v>0.29688162918964783</v>
      </c>
      <c r="H1184" s="28">
        <f t="shared" si="61"/>
        <v>0.34298734620280014</v>
      </c>
    </row>
    <row r="1185" spans="1:8" x14ac:dyDescent="0.45">
      <c r="A1185" s="8">
        <v>1397</v>
      </c>
      <c r="B1185" s="8" t="s">
        <v>21</v>
      </c>
      <c r="C1185" s="71">
        <f t="shared" si="62"/>
        <v>43349</v>
      </c>
      <c r="D1185" s="7">
        <v>43349</v>
      </c>
      <c r="E1185" s="11">
        <v>27.45</v>
      </c>
      <c r="F1185" s="25">
        <v>1.1621999999999999</v>
      </c>
      <c r="G1185" s="27">
        <f t="shared" si="60"/>
        <v>0.29115400933389901</v>
      </c>
      <c r="H1185" s="28">
        <f t="shared" si="61"/>
        <v>0.3383791896478574</v>
      </c>
    </row>
    <row r="1186" spans="1:8" x14ac:dyDescent="0.45">
      <c r="A1186" s="8">
        <v>1397</v>
      </c>
      <c r="B1186" s="8" t="s">
        <v>21</v>
      </c>
      <c r="C1186" s="71">
        <f t="shared" si="62"/>
        <v>43348</v>
      </c>
      <c r="D1186" s="7">
        <v>43348</v>
      </c>
      <c r="E1186" s="11">
        <v>27.02</v>
      </c>
      <c r="F1186" s="25">
        <v>1.1629</v>
      </c>
      <c r="G1186" s="27">
        <f t="shared" si="60"/>
        <v>0.28659312685617311</v>
      </c>
      <c r="H1186" s="28">
        <f t="shared" si="61"/>
        <v>0.33327914722104374</v>
      </c>
    </row>
    <row r="1187" spans="1:8" x14ac:dyDescent="0.45">
      <c r="A1187" s="8">
        <v>1397</v>
      </c>
      <c r="B1187" s="8" t="s">
        <v>21</v>
      </c>
      <c r="C1187" s="71">
        <f t="shared" si="62"/>
        <v>43347</v>
      </c>
      <c r="D1187" s="7">
        <v>43347</v>
      </c>
      <c r="E1187" s="11">
        <v>26.71</v>
      </c>
      <c r="F1187" s="25">
        <v>1.1581999999999999</v>
      </c>
      <c r="G1187" s="27">
        <f t="shared" si="60"/>
        <v>0.28330504879083579</v>
      </c>
      <c r="H1187" s="28">
        <f t="shared" si="61"/>
        <v>0.32812390750954601</v>
      </c>
    </row>
    <row r="1188" spans="1:8" x14ac:dyDescent="0.45">
      <c r="A1188" s="8">
        <v>1397</v>
      </c>
      <c r="B1188" s="8" t="s">
        <v>21</v>
      </c>
      <c r="C1188" s="71">
        <f t="shared" si="62"/>
        <v>43346</v>
      </c>
      <c r="D1188" s="7">
        <v>43346</v>
      </c>
      <c r="E1188" s="11">
        <v>26.24</v>
      </c>
      <c r="F1188" s="25">
        <v>1.1624000000000001</v>
      </c>
      <c r="G1188" s="27">
        <f t="shared" si="60"/>
        <v>0.27831989817564701</v>
      </c>
      <c r="H1188" s="28">
        <f t="shared" si="61"/>
        <v>0.32351904963937211</v>
      </c>
    </row>
    <row r="1189" spans="1:8" x14ac:dyDescent="0.45">
      <c r="A1189" s="8">
        <v>1397</v>
      </c>
      <c r="B1189" s="8" t="s">
        <v>21</v>
      </c>
      <c r="C1189" s="71">
        <f t="shared" si="62"/>
        <v>43343</v>
      </c>
      <c r="D1189" s="7">
        <v>43343</v>
      </c>
      <c r="E1189" s="11">
        <v>25.84</v>
      </c>
      <c r="F1189" s="25">
        <v>1.1600999999999999</v>
      </c>
      <c r="G1189" s="27">
        <f t="shared" si="60"/>
        <v>0.27407721680101826</v>
      </c>
      <c r="H1189" s="28">
        <f t="shared" si="61"/>
        <v>0.31795697921086125</v>
      </c>
    </row>
    <row r="1190" spans="1:8" x14ac:dyDescent="0.45">
      <c r="A1190" s="8">
        <v>1397</v>
      </c>
      <c r="B1190" s="8" t="s">
        <v>21</v>
      </c>
      <c r="C1190" s="71">
        <f t="shared" si="62"/>
        <v>43342</v>
      </c>
      <c r="D1190" s="7">
        <v>43342</v>
      </c>
      <c r="E1190" s="11">
        <v>26.21</v>
      </c>
      <c r="F1190" s="25">
        <v>1.1671</v>
      </c>
      <c r="G1190" s="27">
        <f t="shared" si="60"/>
        <v>0.27800169707254985</v>
      </c>
      <c r="H1190" s="28">
        <f t="shared" si="61"/>
        <v>0.32445578065337294</v>
      </c>
    </row>
    <row r="1191" spans="1:8" x14ac:dyDescent="0.45">
      <c r="A1191" s="8">
        <v>1397</v>
      </c>
      <c r="B1191" s="8" t="s">
        <v>21</v>
      </c>
      <c r="C1191" s="71">
        <f t="shared" si="62"/>
        <v>43341</v>
      </c>
      <c r="D1191" s="7">
        <v>43341</v>
      </c>
      <c r="E1191" s="11">
        <v>25.87</v>
      </c>
      <c r="F1191" s="25">
        <v>1.1708000000000001</v>
      </c>
      <c r="G1191" s="27">
        <f t="shared" si="60"/>
        <v>0.27439541790411542</v>
      </c>
      <c r="H1191" s="28">
        <f t="shared" si="61"/>
        <v>0.32126215528213836</v>
      </c>
    </row>
    <row r="1192" spans="1:8" x14ac:dyDescent="0.45">
      <c r="A1192" s="8">
        <v>1397</v>
      </c>
      <c r="B1192" s="8" t="s">
        <v>21</v>
      </c>
      <c r="C1192" s="71">
        <f t="shared" si="62"/>
        <v>43340</v>
      </c>
      <c r="D1192" s="7">
        <v>43340</v>
      </c>
      <c r="E1192" s="11">
        <v>25.36</v>
      </c>
      <c r="F1192" s="25">
        <v>1.1695</v>
      </c>
      <c r="G1192" s="27">
        <f t="shared" si="60"/>
        <v>0.26898599915146371</v>
      </c>
      <c r="H1192" s="28">
        <f t="shared" si="61"/>
        <v>0.31457912600763682</v>
      </c>
    </row>
    <row r="1193" spans="1:8" x14ac:dyDescent="0.45">
      <c r="A1193" s="8">
        <v>1397</v>
      </c>
      <c r="B1193" s="8" t="s">
        <v>21</v>
      </c>
      <c r="C1193" s="71">
        <f t="shared" si="62"/>
        <v>43339</v>
      </c>
      <c r="D1193" s="7">
        <v>43339</v>
      </c>
      <c r="E1193" s="11">
        <v>25.41</v>
      </c>
      <c r="F1193" s="25">
        <v>1.1677999999999999</v>
      </c>
      <c r="G1193" s="27">
        <f t="shared" si="60"/>
        <v>0.26951633432329231</v>
      </c>
      <c r="H1193" s="28">
        <f t="shared" si="61"/>
        <v>0.31474117522274075</v>
      </c>
    </row>
    <row r="1194" spans="1:8" x14ac:dyDescent="0.45">
      <c r="A1194" s="8">
        <v>1397</v>
      </c>
      <c r="B1194" s="8" t="s">
        <v>21</v>
      </c>
      <c r="C1194" s="71">
        <f t="shared" si="62"/>
        <v>43336</v>
      </c>
      <c r="D1194" s="7">
        <v>43336</v>
      </c>
      <c r="E1194" s="11">
        <v>24.98</v>
      </c>
      <c r="F1194" s="25">
        <v>1.1623000000000001</v>
      </c>
      <c r="G1194" s="27">
        <f t="shared" ref="G1194:G1257" si="63">E1194/94.28</f>
        <v>0.2649554518455664</v>
      </c>
      <c r="H1194" s="28">
        <f t="shared" si="61"/>
        <v>0.30795772168010188</v>
      </c>
    </row>
    <row r="1195" spans="1:8" x14ac:dyDescent="0.45">
      <c r="A1195" s="8">
        <v>1397</v>
      </c>
      <c r="B1195" s="8" t="s">
        <v>21</v>
      </c>
      <c r="C1195" s="71">
        <f t="shared" si="62"/>
        <v>43335</v>
      </c>
      <c r="D1195" s="7">
        <v>43335</v>
      </c>
      <c r="E1195" s="11">
        <v>24.76</v>
      </c>
      <c r="F1195" s="25">
        <v>1.1538999999999999</v>
      </c>
      <c r="G1195" s="27">
        <f t="shared" si="63"/>
        <v>0.26262197708952056</v>
      </c>
      <c r="H1195" s="28">
        <f t="shared" si="61"/>
        <v>0.30303949936359775</v>
      </c>
    </row>
    <row r="1196" spans="1:8" x14ac:dyDescent="0.45">
      <c r="A1196" s="8">
        <v>1397</v>
      </c>
      <c r="B1196" s="8" t="s">
        <v>22</v>
      </c>
      <c r="C1196" s="71">
        <f t="shared" si="62"/>
        <v>43334</v>
      </c>
      <c r="D1196" s="7">
        <v>43334</v>
      </c>
      <c r="E1196" s="11">
        <v>24.45</v>
      </c>
      <c r="F1196" s="25">
        <v>1.1597</v>
      </c>
      <c r="G1196" s="27">
        <f t="shared" si="63"/>
        <v>0.2593338990241833</v>
      </c>
      <c r="H1196" s="28">
        <f t="shared" si="61"/>
        <v>0.30074952269834537</v>
      </c>
    </row>
    <row r="1197" spans="1:8" x14ac:dyDescent="0.45">
      <c r="A1197" s="8">
        <v>1397</v>
      </c>
      <c r="B1197" s="8" t="s">
        <v>22</v>
      </c>
      <c r="C1197" s="71">
        <f t="shared" si="62"/>
        <v>43333</v>
      </c>
      <c r="D1197" s="7">
        <v>43333</v>
      </c>
      <c r="E1197" s="11">
        <v>24.41</v>
      </c>
      <c r="F1197" s="25">
        <v>1.1571</v>
      </c>
      <c r="G1197" s="27">
        <f t="shared" si="63"/>
        <v>0.25890963088672042</v>
      </c>
      <c r="H1197" s="28">
        <f t="shared" si="61"/>
        <v>0.29958433389902422</v>
      </c>
    </row>
    <row r="1198" spans="1:8" x14ac:dyDescent="0.45">
      <c r="A1198" s="8">
        <v>1397</v>
      </c>
      <c r="B1198" s="8" t="s">
        <v>22</v>
      </c>
      <c r="C1198" s="71">
        <f t="shared" si="62"/>
        <v>43332</v>
      </c>
      <c r="D1198" s="7">
        <v>43332</v>
      </c>
      <c r="E1198" s="11">
        <v>24.18</v>
      </c>
      <c r="F1198" s="25">
        <v>1.1480999999999999</v>
      </c>
      <c r="G1198" s="27">
        <f t="shared" si="63"/>
        <v>0.25647008909630886</v>
      </c>
      <c r="H1198" s="28">
        <f t="shared" si="61"/>
        <v>0.29445330929147218</v>
      </c>
    </row>
    <row r="1199" spans="1:8" x14ac:dyDescent="0.45">
      <c r="A1199" s="8">
        <v>1397</v>
      </c>
      <c r="B1199" s="8" t="s">
        <v>22</v>
      </c>
      <c r="C1199" s="71">
        <f t="shared" si="62"/>
        <v>43329</v>
      </c>
      <c r="D1199" s="7">
        <v>43329</v>
      </c>
      <c r="E1199" s="11">
        <v>24.15</v>
      </c>
      <c r="F1199" s="25">
        <v>1.1438999999999999</v>
      </c>
      <c r="G1199" s="27">
        <f t="shared" si="63"/>
        <v>0.2561518879932117</v>
      </c>
      <c r="H1199" s="28">
        <f t="shared" ref="H1199:H1262" si="64">G1199*F1199</f>
        <v>0.29301214467543485</v>
      </c>
    </row>
    <row r="1200" spans="1:8" x14ac:dyDescent="0.45">
      <c r="A1200" s="8">
        <v>1397</v>
      </c>
      <c r="B1200" s="8" t="s">
        <v>22</v>
      </c>
      <c r="C1200" s="71">
        <f t="shared" si="62"/>
        <v>43328</v>
      </c>
      <c r="D1200" s="7">
        <v>43328</v>
      </c>
      <c r="E1200" s="11">
        <v>23.83</v>
      </c>
      <c r="F1200" s="25">
        <v>1.1376999999999999</v>
      </c>
      <c r="G1200" s="27">
        <f t="shared" si="63"/>
        <v>0.25275774289350866</v>
      </c>
      <c r="H1200" s="28">
        <f t="shared" si="64"/>
        <v>0.28756248408994478</v>
      </c>
    </row>
    <row r="1201" spans="1:8" x14ac:dyDescent="0.45">
      <c r="A1201" s="8">
        <v>1397</v>
      </c>
      <c r="B1201" s="8" t="s">
        <v>22</v>
      </c>
      <c r="C1201" s="71">
        <f t="shared" si="62"/>
        <v>43327</v>
      </c>
      <c r="D1201" s="7">
        <v>43327</v>
      </c>
      <c r="E1201" s="11">
        <v>23.52</v>
      </c>
      <c r="F1201" s="25">
        <v>1.1345000000000001</v>
      </c>
      <c r="G1201" s="27">
        <f t="shared" si="63"/>
        <v>0.2494696648281714</v>
      </c>
      <c r="H1201" s="28">
        <f t="shared" si="64"/>
        <v>0.28302333474756047</v>
      </c>
    </row>
    <row r="1202" spans="1:8" x14ac:dyDescent="0.45">
      <c r="A1202" s="8">
        <v>1397</v>
      </c>
      <c r="B1202" s="8" t="s">
        <v>22</v>
      </c>
      <c r="C1202" s="71">
        <f t="shared" si="62"/>
        <v>43326</v>
      </c>
      <c r="D1202" s="7">
        <v>43326</v>
      </c>
      <c r="E1202" s="11">
        <v>23.72</v>
      </c>
      <c r="F1202" s="25">
        <v>1.1344000000000001</v>
      </c>
      <c r="G1202" s="27">
        <f t="shared" si="63"/>
        <v>0.2515910055154858</v>
      </c>
      <c r="H1202" s="28">
        <f t="shared" si="64"/>
        <v>0.28540483665676714</v>
      </c>
    </row>
    <row r="1203" spans="1:8" x14ac:dyDescent="0.45">
      <c r="A1203" s="8">
        <v>1397</v>
      </c>
      <c r="B1203" s="8" t="s">
        <v>22</v>
      </c>
      <c r="C1203" s="71">
        <f t="shared" si="62"/>
        <v>43325</v>
      </c>
      <c r="D1203" s="7">
        <v>43325</v>
      </c>
      <c r="E1203" s="11">
        <v>23.5</v>
      </c>
      <c r="F1203" s="25">
        <v>1.1409</v>
      </c>
      <c r="G1203" s="27">
        <f t="shared" si="63"/>
        <v>0.24925753075943996</v>
      </c>
      <c r="H1203" s="28">
        <f t="shared" si="64"/>
        <v>0.28437791684344504</v>
      </c>
    </row>
    <row r="1204" spans="1:8" x14ac:dyDescent="0.45">
      <c r="A1204" s="8">
        <v>1397</v>
      </c>
      <c r="B1204" s="8" t="s">
        <v>22</v>
      </c>
      <c r="C1204" s="71">
        <f t="shared" si="62"/>
        <v>43322</v>
      </c>
      <c r="D1204" s="7">
        <v>43322</v>
      </c>
      <c r="E1204" s="11">
        <v>22.88</v>
      </c>
      <c r="F1204" s="25">
        <v>1.1411</v>
      </c>
      <c r="G1204" s="27">
        <f t="shared" si="63"/>
        <v>0.24268137462876538</v>
      </c>
      <c r="H1204" s="28">
        <f t="shared" si="64"/>
        <v>0.27692371658888415</v>
      </c>
    </row>
    <row r="1205" spans="1:8" x14ac:dyDescent="0.45">
      <c r="A1205" s="8">
        <v>1397</v>
      </c>
      <c r="B1205" s="8" t="s">
        <v>22</v>
      </c>
      <c r="C1205" s="71">
        <f t="shared" si="62"/>
        <v>43321</v>
      </c>
      <c r="D1205" s="7">
        <v>43321</v>
      </c>
      <c r="E1205" s="11">
        <v>22.71</v>
      </c>
      <c r="F1205" s="25">
        <v>1.1527000000000001</v>
      </c>
      <c r="G1205" s="27">
        <f t="shared" si="63"/>
        <v>0.24087823504454817</v>
      </c>
      <c r="H1205" s="28">
        <f t="shared" si="64"/>
        <v>0.27766034153585067</v>
      </c>
    </row>
    <row r="1206" spans="1:8" x14ac:dyDescent="0.45">
      <c r="A1206" s="8">
        <v>1397</v>
      </c>
      <c r="B1206" s="8" t="s">
        <v>22</v>
      </c>
      <c r="C1206" s="71">
        <f t="shared" si="62"/>
        <v>43320</v>
      </c>
      <c r="D1206" s="7">
        <v>43320</v>
      </c>
      <c r="E1206" s="11">
        <v>22.6</v>
      </c>
      <c r="F1206" s="25">
        <v>1.1611</v>
      </c>
      <c r="G1206" s="27">
        <f t="shared" si="63"/>
        <v>0.23971149766652525</v>
      </c>
      <c r="H1206" s="28">
        <f t="shared" si="64"/>
        <v>0.2783290199406025</v>
      </c>
    </row>
    <row r="1207" spans="1:8" x14ac:dyDescent="0.45">
      <c r="A1207" s="8">
        <v>1397</v>
      </c>
      <c r="B1207" s="8" t="s">
        <v>22</v>
      </c>
      <c r="C1207" s="71">
        <f t="shared" si="62"/>
        <v>43319</v>
      </c>
      <c r="D1207" s="7">
        <v>43319</v>
      </c>
      <c r="E1207" s="11">
        <v>22.61</v>
      </c>
      <c r="F1207" s="25">
        <v>1.1598999999999999</v>
      </c>
      <c r="G1207" s="27">
        <f t="shared" si="63"/>
        <v>0.23981756470089097</v>
      </c>
      <c r="H1207" s="28">
        <f t="shared" si="64"/>
        <v>0.27816439329656339</v>
      </c>
    </row>
    <row r="1208" spans="1:8" x14ac:dyDescent="0.45">
      <c r="A1208" s="8">
        <v>1397</v>
      </c>
      <c r="B1208" s="8" t="s">
        <v>22</v>
      </c>
      <c r="C1208" s="71">
        <f t="shared" si="62"/>
        <v>43318</v>
      </c>
      <c r="D1208" s="7">
        <v>43318</v>
      </c>
      <c r="E1208" s="11">
        <v>22.5</v>
      </c>
      <c r="F1208" s="25">
        <v>1.1554</v>
      </c>
      <c r="G1208" s="27">
        <f t="shared" si="63"/>
        <v>0.23865082732286805</v>
      </c>
      <c r="H1208" s="28">
        <f t="shared" si="64"/>
        <v>0.27573716588884173</v>
      </c>
    </row>
    <row r="1209" spans="1:8" x14ac:dyDescent="0.45">
      <c r="A1209" s="8">
        <v>1397</v>
      </c>
      <c r="B1209" s="8" t="s">
        <v>22</v>
      </c>
      <c r="C1209" s="71">
        <f t="shared" si="62"/>
        <v>43315</v>
      </c>
      <c r="D1209" s="7">
        <v>43315</v>
      </c>
      <c r="E1209" s="11">
        <v>22.26</v>
      </c>
      <c r="F1209" s="25">
        <v>1.1567000000000001</v>
      </c>
      <c r="G1209" s="27">
        <f t="shared" si="63"/>
        <v>0.2361052184980908</v>
      </c>
      <c r="H1209" s="28">
        <f t="shared" si="64"/>
        <v>0.27310290623674166</v>
      </c>
    </row>
    <row r="1210" spans="1:8" x14ac:dyDescent="0.45">
      <c r="A1210" s="8">
        <v>1397</v>
      </c>
      <c r="B1210" s="8" t="s">
        <v>22</v>
      </c>
      <c r="C1210" s="71">
        <f t="shared" si="62"/>
        <v>43314</v>
      </c>
      <c r="D1210" s="7">
        <v>43314</v>
      </c>
      <c r="E1210" s="11">
        <v>21.94</v>
      </c>
      <c r="F1210" s="25">
        <v>1.1584000000000001</v>
      </c>
      <c r="G1210" s="27">
        <f t="shared" si="63"/>
        <v>0.23271107339838779</v>
      </c>
      <c r="H1210" s="28">
        <f t="shared" si="64"/>
        <v>0.26957250742469241</v>
      </c>
    </row>
    <row r="1211" spans="1:8" x14ac:dyDescent="0.45">
      <c r="A1211" s="8">
        <v>1397</v>
      </c>
      <c r="B1211" s="8" t="s">
        <v>22</v>
      </c>
      <c r="C1211" s="71">
        <f t="shared" si="62"/>
        <v>43313</v>
      </c>
      <c r="D1211" s="7">
        <v>43313</v>
      </c>
      <c r="E1211" s="11">
        <v>21.93</v>
      </c>
      <c r="F1211" s="25">
        <v>1.1659999999999999</v>
      </c>
      <c r="G1211" s="27">
        <f t="shared" si="63"/>
        <v>0.23260500636402207</v>
      </c>
      <c r="H1211" s="28">
        <f t="shared" si="64"/>
        <v>0.27121743742044974</v>
      </c>
    </row>
    <row r="1212" spans="1:8" x14ac:dyDescent="0.45">
      <c r="A1212" s="8">
        <v>1397</v>
      </c>
      <c r="B1212" s="8" t="s">
        <v>22</v>
      </c>
      <c r="C1212" s="71">
        <f t="shared" si="62"/>
        <v>43312</v>
      </c>
      <c r="D1212" s="7">
        <v>43312</v>
      </c>
      <c r="E1212" s="11">
        <v>22.11</v>
      </c>
      <c r="F1212" s="25">
        <v>1.1691</v>
      </c>
      <c r="G1212" s="27">
        <f t="shared" si="63"/>
        <v>0.234514212982605</v>
      </c>
      <c r="H1212" s="28">
        <f t="shared" si="64"/>
        <v>0.2741705663979635</v>
      </c>
    </row>
    <row r="1213" spans="1:8" x14ac:dyDescent="0.45">
      <c r="A1213" s="8">
        <v>1397</v>
      </c>
      <c r="B1213" s="8" t="s">
        <v>22</v>
      </c>
      <c r="C1213" s="71">
        <f t="shared" si="62"/>
        <v>43311</v>
      </c>
      <c r="D1213" s="7">
        <v>43311</v>
      </c>
      <c r="E1213" s="11">
        <v>22.19</v>
      </c>
      <c r="F1213" s="25">
        <v>1.1706000000000001</v>
      </c>
      <c r="G1213" s="27">
        <f t="shared" si="63"/>
        <v>0.23536274925753076</v>
      </c>
      <c r="H1213" s="28">
        <f t="shared" si="64"/>
        <v>0.27551563428086551</v>
      </c>
    </row>
    <row r="1214" spans="1:8" x14ac:dyDescent="0.45">
      <c r="A1214" s="8">
        <v>1397</v>
      </c>
      <c r="B1214" s="8" t="s">
        <v>22</v>
      </c>
      <c r="C1214" s="71">
        <f t="shared" si="62"/>
        <v>43308</v>
      </c>
      <c r="D1214" s="7">
        <v>43308</v>
      </c>
      <c r="E1214" s="11">
        <v>21.89</v>
      </c>
      <c r="F1214" s="25">
        <v>1.1657999999999999</v>
      </c>
      <c r="G1214" s="27">
        <f t="shared" si="63"/>
        <v>0.23218073822655919</v>
      </c>
      <c r="H1214" s="28">
        <f t="shared" si="64"/>
        <v>0.27067630462452269</v>
      </c>
    </row>
    <row r="1215" spans="1:8" x14ac:dyDescent="0.45">
      <c r="A1215" s="8">
        <v>1397</v>
      </c>
      <c r="B1215" s="8" t="s">
        <v>22</v>
      </c>
      <c r="C1215" s="71">
        <f t="shared" si="62"/>
        <v>43307</v>
      </c>
      <c r="D1215" s="7">
        <v>43307</v>
      </c>
      <c r="E1215" s="11">
        <v>22.11</v>
      </c>
      <c r="F1215" s="25">
        <v>1.1642999999999999</v>
      </c>
      <c r="G1215" s="27">
        <f t="shared" si="63"/>
        <v>0.234514212982605</v>
      </c>
      <c r="H1215" s="28">
        <f t="shared" si="64"/>
        <v>0.27304489817564698</v>
      </c>
    </row>
    <row r="1216" spans="1:8" x14ac:dyDescent="0.45">
      <c r="A1216" s="8">
        <v>1397</v>
      </c>
      <c r="B1216" s="8" t="s">
        <v>22</v>
      </c>
      <c r="C1216" s="71">
        <f t="shared" si="62"/>
        <v>43306</v>
      </c>
      <c r="D1216" s="7">
        <v>43306</v>
      </c>
      <c r="E1216" s="11">
        <v>22.17</v>
      </c>
      <c r="F1216" s="25">
        <v>1.1728000000000001</v>
      </c>
      <c r="G1216" s="27">
        <f t="shared" si="63"/>
        <v>0.23515061518879934</v>
      </c>
      <c r="H1216" s="28">
        <f t="shared" si="64"/>
        <v>0.27578464149342391</v>
      </c>
    </row>
    <row r="1217" spans="1:8" x14ac:dyDescent="0.45">
      <c r="A1217" s="8">
        <v>1397</v>
      </c>
      <c r="B1217" s="8" t="s">
        <v>22</v>
      </c>
      <c r="C1217" s="71">
        <f t="shared" si="62"/>
        <v>43305</v>
      </c>
      <c r="D1217" s="7">
        <v>43305</v>
      </c>
      <c r="E1217" s="11">
        <v>22.1</v>
      </c>
      <c r="F1217" s="25">
        <v>1.1686000000000001</v>
      </c>
      <c r="G1217" s="27">
        <f t="shared" si="63"/>
        <v>0.2344081459482393</v>
      </c>
      <c r="H1217" s="28">
        <f t="shared" si="64"/>
        <v>0.27392935935511248</v>
      </c>
    </row>
    <row r="1218" spans="1:8" x14ac:dyDescent="0.45">
      <c r="A1218" s="8">
        <v>1397</v>
      </c>
      <c r="B1218" s="8" t="s">
        <v>22</v>
      </c>
      <c r="C1218" s="71">
        <f t="shared" si="62"/>
        <v>43304</v>
      </c>
      <c r="D1218" s="7">
        <v>43304</v>
      </c>
      <c r="E1218" s="11">
        <v>22.03</v>
      </c>
      <c r="F1218" s="25">
        <v>1.1692</v>
      </c>
      <c r="G1218" s="27">
        <f t="shared" si="63"/>
        <v>0.23366567670767927</v>
      </c>
      <c r="H1218" s="28">
        <f t="shared" si="64"/>
        <v>0.27320190920661858</v>
      </c>
    </row>
    <row r="1219" spans="1:8" x14ac:dyDescent="0.45">
      <c r="A1219" s="8">
        <v>1397</v>
      </c>
      <c r="B1219" s="8" t="s">
        <v>23</v>
      </c>
      <c r="C1219" s="71">
        <f t="shared" si="62"/>
        <v>43301</v>
      </c>
      <c r="D1219" s="7">
        <v>43301</v>
      </c>
      <c r="E1219" s="11">
        <v>21.87</v>
      </c>
      <c r="F1219" s="25">
        <v>1.1719999999999999</v>
      </c>
      <c r="G1219" s="27">
        <f t="shared" si="63"/>
        <v>0.23196860415782775</v>
      </c>
      <c r="H1219" s="28">
        <f t="shared" si="64"/>
        <v>0.2718672040729741</v>
      </c>
    </row>
    <row r="1220" spans="1:8" x14ac:dyDescent="0.45">
      <c r="A1220" s="8">
        <v>1397</v>
      </c>
      <c r="B1220" s="8" t="s">
        <v>23</v>
      </c>
      <c r="C1220" s="71">
        <f t="shared" si="62"/>
        <v>43300</v>
      </c>
      <c r="D1220" s="7">
        <v>43300</v>
      </c>
      <c r="E1220" s="11">
        <v>22.15</v>
      </c>
      <c r="F1220" s="25">
        <v>1.1642999999999999</v>
      </c>
      <c r="G1220" s="27">
        <f t="shared" si="63"/>
        <v>0.23493848112006788</v>
      </c>
      <c r="H1220" s="28">
        <f t="shared" si="64"/>
        <v>0.27353887356809498</v>
      </c>
    </row>
    <row r="1221" spans="1:8" x14ac:dyDescent="0.45">
      <c r="A1221" s="8">
        <v>1397</v>
      </c>
      <c r="B1221" s="8" t="s">
        <v>23</v>
      </c>
      <c r="C1221" s="71">
        <f t="shared" si="62"/>
        <v>43299</v>
      </c>
      <c r="D1221" s="7">
        <v>43299</v>
      </c>
      <c r="E1221" s="11">
        <v>22.14</v>
      </c>
      <c r="F1221" s="25">
        <v>1.1638999999999999</v>
      </c>
      <c r="G1221" s="27">
        <f t="shared" si="63"/>
        <v>0.23483241408570216</v>
      </c>
      <c r="H1221" s="28">
        <f t="shared" si="64"/>
        <v>0.27332144675434872</v>
      </c>
    </row>
    <row r="1222" spans="1:8" x14ac:dyDescent="0.45">
      <c r="A1222" s="8">
        <v>1397</v>
      </c>
      <c r="B1222" s="8" t="s">
        <v>23</v>
      </c>
      <c r="C1222" s="71">
        <f t="shared" si="62"/>
        <v>43298</v>
      </c>
      <c r="D1222" s="7">
        <v>43298</v>
      </c>
      <c r="E1222" s="11">
        <v>21.85</v>
      </c>
      <c r="F1222" s="25">
        <v>1.1660999999999999</v>
      </c>
      <c r="G1222" s="27">
        <f t="shared" si="63"/>
        <v>0.23175647008909633</v>
      </c>
      <c r="H1222" s="28">
        <f t="shared" si="64"/>
        <v>0.27025121977089522</v>
      </c>
    </row>
    <row r="1223" spans="1:8" x14ac:dyDescent="0.45">
      <c r="A1223" s="8">
        <v>1397</v>
      </c>
      <c r="B1223" s="8" t="s">
        <v>23</v>
      </c>
      <c r="C1223" s="71">
        <f t="shared" si="62"/>
        <v>43297</v>
      </c>
      <c r="D1223" s="7">
        <v>43297</v>
      </c>
      <c r="E1223" s="11">
        <v>22.02</v>
      </c>
      <c r="F1223" s="25">
        <v>1.171</v>
      </c>
      <c r="G1223" s="27">
        <f t="shared" si="63"/>
        <v>0.23355960967331352</v>
      </c>
      <c r="H1223" s="28">
        <f t="shared" si="64"/>
        <v>0.27349830292745014</v>
      </c>
    </row>
    <row r="1224" spans="1:8" x14ac:dyDescent="0.45">
      <c r="A1224" s="8">
        <v>1397</v>
      </c>
      <c r="B1224" s="8" t="s">
        <v>23</v>
      </c>
      <c r="C1224" s="71">
        <f t="shared" si="62"/>
        <v>43294</v>
      </c>
      <c r="D1224" s="7">
        <v>43294</v>
      </c>
      <c r="E1224" s="11">
        <v>22.26</v>
      </c>
      <c r="F1224" s="25">
        <v>1.1685000000000001</v>
      </c>
      <c r="G1224" s="27">
        <f t="shared" si="63"/>
        <v>0.2361052184980908</v>
      </c>
      <c r="H1224" s="28">
        <f t="shared" si="64"/>
        <v>0.2758889478150191</v>
      </c>
    </row>
    <row r="1225" spans="1:8" x14ac:dyDescent="0.45">
      <c r="A1225" s="8">
        <v>1397</v>
      </c>
      <c r="B1225" s="8" t="s">
        <v>23</v>
      </c>
      <c r="C1225" s="71">
        <f t="shared" si="62"/>
        <v>43293</v>
      </c>
      <c r="D1225" s="7">
        <v>43293</v>
      </c>
      <c r="E1225" s="11">
        <v>21.97</v>
      </c>
      <c r="F1225" s="25">
        <v>1.1672</v>
      </c>
      <c r="G1225" s="27">
        <f t="shared" si="63"/>
        <v>0.23302927450148492</v>
      </c>
      <c r="H1225" s="28">
        <f t="shared" si="64"/>
        <v>0.27199176919813323</v>
      </c>
    </row>
    <row r="1226" spans="1:8" x14ac:dyDescent="0.45">
      <c r="A1226" s="8">
        <v>1397</v>
      </c>
      <c r="B1226" s="8" t="s">
        <v>23</v>
      </c>
      <c r="C1226" s="71">
        <f t="shared" si="62"/>
        <v>43292</v>
      </c>
      <c r="D1226" s="7">
        <v>43292</v>
      </c>
      <c r="E1226" s="11">
        <v>22.58</v>
      </c>
      <c r="F1226" s="25">
        <v>1.1674</v>
      </c>
      <c r="G1226" s="27">
        <f t="shared" si="63"/>
        <v>0.23949936359779378</v>
      </c>
      <c r="H1226" s="28">
        <f t="shared" si="64"/>
        <v>0.27959155706406447</v>
      </c>
    </row>
    <row r="1227" spans="1:8" x14ac:dyDescent="0.45">
      <c r="A1227" s="8">
        <v>1397</v>
      </c>
      <c r="B1227" s="8" t="s">
        <v>23</v>
      </c>
      <c r="C1227" s="71">
        <f t="shared" si="62"/>
        <v>43292</v>
      </c>
      <c r="D1227" s="7">
        <v>43292</v>
      </c>
      <c r="E1227" s="26">
        <v>22.58</v>
      </c>
      <c r="F1227" s="25">
        <v>1.1674</v>
      </c>
      <c r="G1227" s="27">
        <f t="shared" si="63"/>
        <v>0.23949936359779378</v>
      </c>
      <c r="H1227" s="28">
        <f t="shared" si="64"/>
        <v>0.27959155706406447</v>
      </c>
    </row>
    <row r="1228" spans="1:8" x14ac:dyDescent="0.45">
      <c r="A1228" s="8">
        <v>1397</v>
      </c>
      <c r="B1228" s="8" t="s">
        <v>23</v>
      </c>
      <c r="C1228" s="71">
        <f t="shared" si="62"/>
        <v>43291</v>
      </c>
      <c r="D1228" s="7">
        <v>43291</v>
      </c>
      <c r="E1228" s="26">
        <v>22.73</v>
      </c>
      <c r="F1228" s="25">
        <v>1.1744000000000001</v>
      </c>
      <c r="G1228" s="27">
        <f t="shared" si="63"/>
        <v>0.24109036911327961</v>
      </c>
      <c r="H1228" s="28">
        <f t="shared" si="64"/>
        <v>0.28313652948663559</v>
      </c>
    </row>
    <row r="1229" spans="1:8" x14ac:dyDescent="0.45">
      <c r="A1229" s="8">
        <v>1397</v>
      </c>
      <c r="B1229" s="8" t="s">
        <v>23</v>
      </c>
      <c r="C1229" s="71">
        <f t="shared" si="62"/>
        <v>43290</v>
      </c>
      <c r="D1229" s="7">
        <v>43290</v>
      </c>
      <c r="E1229" s="26">
        <v>22.73</v>
      </c>
      <c r="F1229" s="25">
        <v>1.1751</v>
      </c>
      <c r="G1229" s="27">
        <f t="shared" si="63"/>
        <v>0.24109036911327961</v>
      </c>
      <c r="H1229" s="28">
        <f t="shared" si="64"/>
        <v>0.28330529274501487</v>
      </c>
    </row>
    <row r="1230" spans="1:8" x14ac:dyDescent="0.45">
      <c r="A1230" s="8">
        <v>1397</v>
      </c>
      <c r="B1230" s="8" t="s">
        <v>23</v>
      </c>
      <c r="C1230" s="71">
        <f t="shared" si="62"/>
        <v>43287</v>
      </c>
      <c r="D1230" s="7">
        <v>43287</v>
      </c>
      <c r="E1230" s="11">
        <v>22.36</v>
      </c>
      <c r="F1230" s="25">
        <v>1.1747000000000001</v>
      </c>
      <c r="G1230" s="27">
        <f t="shared" si="63"/>
        <v>0.23716588884174797</v>
      </c>
      <c r="H1230" s="28">
        <f t="shared" si="64"/>
        <v>0.27859876962240138</v>
      </c>
    </row>
    <row r="1231" spans="1:8" x14ac:dyDescent="0.45">
      <c r="A1231" s="8">
        <v>1397</v>
      </c>
      <c r="B1231" s="8" t="s">
        <v>23</v>
      </c>
      <c r="C1231" s="71">
        <f t="shared" si="62"/>
        <v>43286</v>
      </c>
      <c r="D1231" s="7">
        <v>43286</v>
      </c>
      <c r="E1231" s="26">
        <v>22.46</v>
      </c>
      <c r="F1231" s="25">
        <v>1.1691</v>
      </c>
      <c r="G1231" s="27">
        <f t="shared" si="63"/>
        <v>0.2382265591854052</v>
      </c>
      <c r="H1231" s="28">
        <f t="shared" si="64"/>
        <v>0.27851067034365723</v>
      </c>
    </row>
    <row r="1232" spans="1:8" x14ac:dyDescent="0.45">
      <c r="A1232" s="8">
        <v>1397</v>
      </c>
      <c r="B1232" s="8" t="s">
        <v>23</v>
      </c>
      <c r="C1232" s="71">
        <f t="shared" si="62"/>
        <v>43285</v>
      </c>
      <c r="D1232" s="7">
        <v>43285</v>
      </c>
      <c r="E1232" s="26">
        <v>22.25</v>
      </c>
      <c r="F1232" s="25">
        <v>1.1656</v>
      </c>
      <c r="G1232" s="27">
        <f t="shared" si="63"/>
        <v>0.23599915146372508</v>
      </c>
      <c r="H1232" s="28">
        <f t="shared" si="64"/>
        <v>0.27508061094611796</v>
      </c>
    </row>
    <row r="1233" spans="1:8" x14ac:dyDescent="0.45">
      <c r="A1233" s="8">
        <v>1397</v>
      </c>
      <c r="B1233" s="8" t="s">
        <v>23</v>
      </c>
      <c r="C1233" s="71">
        <f t="shared" si="62"/>
        <v>43284</v>
      </c>
      <c r="D1233" s="7">
        <v>43284</v>
      </c>
      <c r="E1233" s="26">
        <v>22.28</v>
      </c>
      <c r="F1233" s="25">
        <v>1.1657</v>
      </c>
      <c r="G1233" s="27">
        <f t="shared" si="63"/>
        <v>0.23631735256682224</v>
      </c>
      <c r="H1233" s="28">
        <f t="shared" si="64"/>
        <v>0.27547513788714467</v>
      </c>
    </row>
    <row r="1234" spans="1:8" x14ac:dyDescent="0.45">
      <c r="A1234" s="8">
        <v>1397</v>
      </c>
      <c r="B1234" s="8" t="s">
        <v>23</v>
      </c>
      <c r="C1234" s="71">
        <f t="shared" si="62"/>
        <v>43283</v>
      </c>
      <c r="D1234" s="7">
        <v>43283</v>
      </c>
      <c r="E1234" s="26">
        <v>22.2</v>
      </c>
      <c r="F1234" s="25">
        <v>1.1640999999999999</v>
      </c>
      <c r="G1234" s="27">
        <f t="shared" si="63"/>
        <v>0.23546881629189648</v>
      </c>
      <c r="H1234" s="28">
        <f t="shared" si="64"/>
        <v>0.27410924904539669</v>
      </c>
    </row>
    <row r="1235" spans="1:8" x14ac:dyDescent="0.45">
      <c r="A1235" s="8">
        <v>1397</v>
      </c>
      <c r="B1235" s="8" t="s">
        <v>23</v>
      </c>
      <c r="C1235" s="71">
        <f t="shared" si="62"/>
        <v>43280</v>
      </c>
      <c r="D1235" s="7">
        <v>43280</v>
      </c>
      <c r="E1235" s="11">
        <v>21.87</v>
      </c>
      <c r="F1235" s="25">
        <v>1.1685000000000001</v>
      </c>
      <c r="G1235" s="27">
        <f t="shared" si="63"/>
        <v>0.23196860415782775</v>
      </c>
      <c r="H1235" s="28">
        <f t="shared" si="64"/>
        <v>0.27105531395842175</v>
      </c>
    </row>
    <row r="1236" spans="1:8" x14ac:dyDescent="0.45">
      <c r="A1236" s="8">
        <v>1397</v>
      </c>
      <c r="B1236" s="8" t="s">
        <v>23</v>
      </c>
      <c r="C1236" s="71">
        <f t="shared" si="62"/>
        <v>43279</v>
      </c>
      <c r="D1236" s="7">
        <v>43279</v>
      </c>
      <c r="E1236" s="11">
        <v>21.95</v>
      </c>
      <c r="F1236" s="25">
        <v>1.1569</v>
      </c>
      <c r="G1236" s="27">
        <f t="shared" si="63"/>
        <v>0.23281714043275348</v>
      </c>
      <c r="H1236" s="28">
        <f t="shared" si="64"/>
        <v>0.2693461497666525</v>
      </c>
    </row>
    <row r="1237" spans="1:8" x14ac:dyDescent="0.45">
      <c r="A1237" s="8">
        <v>1397</v>
      </c>
      <c r="B1237" s="8" t="s">
        <v>23</v>
      </c>
      <c r="C1237" s="71">
        <f t="shared" si="62"/>
        <v>43278</v>
      </c>
      <c r="D1237" s="7">
        <v>43278</v>
      </c>
      <c r="E1237" s="26">
        <v>22.04</v>
      </c>
      <c r="F1237" s="25">
        <v>1.1554</v>
      </c>
      <c r="G1237" s="27">
        <f t="shared" si="63"/>
        <v>0.23377174374204496</v>
      </c>
      <c r="H1237" s="28">
        <f t="shared" si="64"/>
        <v>0.27009987271955876</v>
      </c>
    </row>
    <row r="1238" spans="1:8" x14ac:dyDescent="0.45">
      <c r="A1238" s="8">
        <v>1397</v>
      </c>
      <c r="B1238" s="8" t="s">
        <v>23</v>
      </c>
      <c r="C1238" s="71">
        <f t="shared" si="62"/>
        <v>43277</v>
      </c>
      <c r="D1238" s="7">
        <v>43277</v>
      </c>
      <c r="E1238" s="26">
        <v>21.46</v>
      </c>
      <c r="F1238" s="25">
        <v>1.1647000000000001</v>
      </c>
      <c r="G1238" s="27">
        <f t="shared" si="63"/>
        <v>0.22761985574883326</v>
      </c>
      <c r="H1238" s="28">
        <f t="shared" si="64"/>
        <v>0.26510884599066609</v>
      </c>
    </row>
    <row r="1239" spans="1:8" x14ac:dyDescent="0.45">
      <c r="A1239" s="8">
        <v>1397</v>
      </c>
      <c r="B1239" s="8" t="s">
        <v>23</v>
      </c>
      <c r="C1239" s="71">
        <f t="shared" si="62"/>
        <v>43276</v>
      </c>
      <c r="D1239" s="7">
        <v>43276</v>
      </c>
      <c r="E1239" s="11">
        <v>21.59</v>
      </c>
      <c r="F1239" s="25">
        <v>1.1704000000000001</v>
      </c>
      <c r="G1239" s="27">
        <f t="shared" si="63"/>
        <v>0.22899872719558761</v>
      </c>
      <c r="H1239" s="28">
        <f t="shared" si="64"/>
        <v>0.26802011030971579</v>
      </c>
    </row>
    <row r="1240" spans="1:8" x14ac:dyDescent="0.45">
      <c r="A1240" s="8">
        <v>1397</v>
      </c>
      <c r="B1240" s="8" t="s">
        <v>23</v>
      </c>
      <c r="C1240" s="71">
        <f t="shared" si="62"/>
        <v>43273</v>
      </c>
      <c r="D1240" s="7">
        <v>43273</v>
      </c>
      <c r="E1240" s="11">
        <v>21.68</v>
      </c>
      <c r="F1240" s="25">
        <v>1.1657</v>
      </c>
      <c r="G1240" s="27">
        <f t="shared" si="63"/>
        <v>0.22995333050487907</v>
      </c>
      <c r="H1240" s="28">
        <f t="shared" si="64"/>
        <v>0.26805659736953752</v>
      </c>
    </row>
    <row r="1241" spans="1:8" x14ac:dyDescent="0.45">
      <c r="A1241" s="8">
        <v>1397</v>
      </c>
      <c r="B1241" s="8" t="s">
        <v>12</v>
      </c>
      <c r="C1241" s="71">
        <f t="shared" ref="C1241:C1304" si="65">D1241</f>
        <v>43272</v>
      </c>
      <c r="D1241" s="7">
        <v>43272</v>
      </c>
      <c r="E1241" s="11">
        <v>21.57</v>
      </c>
      <c r="F1241" s="25">
        <v>1.1603000000000001</v>
      </c>
      <c r="G1241" s="27">
        <f t="shared" si="63"/>
        <v>0.22878659312685617</v>
      </c>
      <c r="H1241" s="28">
        <f t="shared" si="64"/>
        <v>0.26546108400509122</v>
      </c>
    </row>
    <row r="1242" spans="1:8" x14ac:dyDescent="0.45">
      <c r="A1242" s="8">
        <v>1397</v>
      </c>
      <c r="B1242" s="8" t="s">
        <v>12</v>
      </c>
      <c r="C1242" s="71">
        <f t="shared" si="65"/>
        <v>43271</v>
      </c>
      <c r="D1242" s="7">
        <v>43271</v>
      </c>
      <c r="E1242" s="11">
        <v>21.49</v>
      </c>
      <c r="F1242" s="25">
        <v>1.1572</v>
      </c>
      <c r="G1242" s="27">
        <f t="shared" si="63"/>
        <v>0.22793805685193039</v>
      </c>
      <c r="H1242" s="28">
        <f t="shared" si="64"/>
        <v>0.26376991938905386</v>
      </c>
    </row>
    <row r="1243" spans="1:8" x14ac:dyDescent="0.45">
      <c r="A1243" s="8">
        <v>1397</v>
      </c>
      <c r="B1243" s="8" t="s">
        <v>12</v>
      </c>
      <c r="C1243" s="71">
        <f t="shared" si="65"/>
        <v>43270</v>
      </c>
      <c r="D1243" s="7">
        <v>43270</v>
      </c>
      <c r="E1243" s="26">
        <v>21.7</v>
      </c>
      <c r="F1243" s="25">
        <v>1.159</v>
      </c>
      <c r="G1243" s="27">
        <f t="shared" si="63"/>
        <v>0.23016546457361051</v>
      </c>
      <c r="H1243" s="28">
        <f t="shared" si="64"/>
        <v>0.26676177344081459</v>
      </c>
    </row>
    <row r="1244" spans="1:8" x14ac:dyDescent="0.45">
      <c r="A1244" s="8">
        <v>1397</v>
      </c>
      <c r="B1244" s="8" t="s">
        <v>12</v>
      </c>
      <c r="C1244" s="71">
        <f t="shared" si="65"/>
        <v>43269</v>
      </c>
      <c r="D1244" s="7">
        <v>43269</v>
      </c>
      <c r="E1244" s="26">
        <v>22.18</v>
      </c>
      <c r="F1244" s="25">
        <v>1.1623000000000001</v>
      </c>
      <c r="G1244" s="27">
        <f t="shared" si="63"/>
        <v>0.23525668222316504</v>
      </c>
      <c r="H1244" s="28">
        <f t="shared" si="64"/>
        <v>0.27343884174798477</v>
      </c>
    </row>
    <row r="1245" spans="1:8" x14ac:dyDescent="0.45">
      <c r="A1245" s="8">
        <v>1397</v>
      </c>
      <c r="B1245" s="8" t="s">
        <v>12</v>
      </c>
      <c r="C1245" s="71">
        <f t="shared" si="65"/>
        <v>43266</v>
      </c>
      <c r="D1245" s="7">
        <v>43266</v>
      </c>
      <c r="E1245" s="26">
        <v>21.76</v>
      </c>
      <c r="F1245" s="25">
        <v>1.1609</v>
      </c>
      <c r="G1245" s="27">
        <f t="shared" si="63"/>
        <v>0.23080186677980485</v>
      </c>
      <c r="H1245" s="28">
        <f t="shared" si="64"/>
        <v>0.26793788714467548</v>
      </c>
    </row>
    <row r="1246" spans="1:8" x14ac:dyDescent="0.45">
      <c r="A1246" s="8">
        <v>1397</v>
      </c>
      <c r="B1246" s="8" t="s">
        <v>12</v>
      </c>
      <c r="C1246" s="71">
        <f t="shared" si="65"/>
        <v>43265</v>
      </c>
      <c r="D1246" s="7">
        <v>43265</v>
      </c>
      <c r="E1246" s="26">
        <v>22.49</v>
      </c>
      <c r="F1246" s="25">
        <v>1.1569</v>
      </c>
      <c r="G1246" s="27">
        <f t="shared" si="63"/>
        <v>0.23854476028850233</v>
      </c>
      <c r="H1246" s="28">
        <f t="shared" si="64"/>
        <v>0.27597243317776837</v>
      </c>
    </row>
    <row r="1247" spans="1:8" x14ac:dyDescent="0.45">
      <c r="A1247" s="8">
        <v>1397</v>
      </c>
      <c r="B1247" s="8" t="s">
        <v>12</v>
      </c>
      <c r="C1247" s="71">
        <f t="shared" si="65"/>
        <v>43264</v>
      </c>
      <c r="D1247" s="7">
        <v>43264</v>
      </c>
      <c r="E1247" s="26">
        <v>22.39</v>
      </c>
      <c r="F1247" s="25">
        <v>1.1791</v>
      </c>
      <c r="G1247" s="27">
        <f t="shared" si="63"/>
        <v>0.23748408994484516</v>
      </c>
      <c r="H1247" s="28">
        <f t="shared" si="64"/>
        <v>0.28001749045396696</v>
      </c>
    </row>
    <row r="1248" spans="1:8" x14ac:dyDescent="0.45">
      <c r="A1248" s="8">
        <v>1397</v>
      </c>
      <c r="B1248" s="8" t="s">
        <v>12</v>
      </c>
      <c r="C1248" s="71">
        <f t="shared" si="65"/>
        <v>43263</v>
      </c>
      <c r="D1248" s="7">
        <v>43263</v>
      </c>
      <c r="E1248" s="26">
        <v>21.79</v>
      </c>
      <c r="F1248" s="25">
        <v>1.1745000000000001</v>
      </c>
      <c r="G1248" s="27">
        <f t="shared" si="63"/>
        <v>0.23112006788290199</v>
      </c>
      <c r="H1248" s="28">
        <f t="shared" si="64"/>
        <v>0.2714505197284684</v>
      </c>
    </row>
    <row r="1249" spans="1:8" x14ac:dyDescent="0.45">
      <c r="A1249" s="8">
        <v>1397</v>
      </c>
      <c r="B1249" s="8" t="s">
        <v>12</v>
      </c>
      <c r="C1249" s="71">
        <f t="shared" si="65"/>
        <v>43262</v>
      </c>
      <c r="D1249" s="7">
        <v>43262</v>
      </c>
      <c r="E1249" s="26">
        <v>21.34</v>
      </c>
      <c r="F1249" s="25">
        <v>1.1783999999999999</v>
      </c>
      <c r="G1249" s="27">
        <f t="shared" si="63"/>
        <v>0.22634705133644462</v>
      </c>
      <c r="H1249" s="28">
        <f t="shared" si="64"/>
        <v>0.26672736529486629</v>
      </c>
    </row>
    <row r="1250" spans="1:8" x14ac:dyDescent="0.45">
      <c r="A1250" s="8">
        <v>1397</v>
      </c>
      <c r="B1250" s="8" t="s">
        <v>12</v>
      </c>
      <c r="C1250" s="71">
        <f t="shared" si="65"/>
        <v>43259</v>
      </c>
      <c r="D1250" s="7">
        <v>43259</v>
      </c>
      <c r="E1250" s="11">
        <v>21.54</v>
      </c>
      <c r="F1250" s="25">
        <v>1.1768000000000001</v>
      </c>
      <c r="G1250" s="27">
        <f t="shared" si="63"/>
        <v>0.22846839202375901</v>
      </c>
      <c r="H1250" s="28">
        <f t="shared" si="64"/>
        <v>0.26886160373355961</v>
      </c>
    </row>
    <row r="1251" spans="1:8" x14ac:dyDescent="0.45">
      <c r="A1251" s="8">
        <v>1397</v>
      </c>
      <c r="B1251" s="8" t="s">
        <v>12</v>
      </c>
      <c r="C1251" s="71">
        <f t="shared" si="65"/>
        <v>43258</v>
      </c>
      <c r="D1251" s="7">
        <v>43258</v>
      </c>
      <c r="E1251" s="11">
        <v>21.65</v>
      </c>
      <c r="F1251" s="25">
        <v>1.1798999999999999</v>
      </c>
      <c r="G1251" s="27">
        <f t="shared" si="63"/>
        <v>0.22963512940178191</v>
      </c>
      <c r="H1251" s="28">
        <f t="shared" si="64"/>
        <v>0.27094648918116249</v>
      </c>
    </row>
    <row r="1252" spans="1:8" x14ac:dyDescent="0.45">
      <c r="A1252" s="8">
        <v>1397</v>
      </c>
      <c r="B1252" s="8" t="s">
        <v>12</v>
      </c>
      <c r="C1252" s="71">
        <f t="shared" si="65"/>
        <v>43257</v>
      </c>
      <c r="D1252" s="7">
        <v>43257</v>
      </c>
      <c r="E1252" s="11">
        <v>21.31</v>
      </c>
      <c r="F1252" s="25">
        <v>1.1773</v>
      </c>
      <c r="G1252" s="27">
        <f t="shared" si="63"/>
        <v>0.22602885023334746</v>
      </c>
      <c r="H1252" s="28">
        <f t="shared" si="64"/>
        <v>0.26610376537971997</v>
      </c>
    </row>
    <row r="1253" spans="1:8" x14ac:dyDescent="0.45">
      <c r="A1253" s="8">
        <v>1397</v>
      </c>
      <c r="B1253" s="8" t="s">
        <v>12</v>
      </c>
      <c r="C1253" s="71">
        <f t="shared" si="65"/>
        <v>43256</v>
      </c>
      <c r="D1253" s="7">
        <v>43256</v>
      </c>
      <c r="E1253" s="26">
        <v>21.48</v>
      </c>
      <c r="F1253" s="25">
        <v>1.1718</v>
      </c>
      <c r="G1253" s="27">
        <f t="shared" si="63"/>
        <v>0.2278319898175647</v>
      </c>
      <c r="H1253" s="28">
        <f t="shared" si="64"/>
        <v>0.2669735256682223</v>
      </c>
    </row>
    <row r="1254" spans="1:8" x14ac:dyDescent="0.45">
      <c r="A1254" s="8">
        <v>1397</v>
      </c>
      <c r="B1254" s="8" t="s">
        <v>12</v>
      </c>
      <c r="C1254" s="71">
        <f t="shared" si="65"/>
        <v>43255</v>
      </c>
      <c r="D1254" s="7">
        <v>43255</v>
      </c>
      <c r="E1254" s="26">
        <v>21.95</v>
      </c>
      <c r="F1254" s="25">
        <v>1.1698999999999999</v>
      </c>
      <c r="G1254" s="27">
        <f t="shared" si="63"/>
        <v>0.23281714043275348</v>
      </c>
      <c r="H1254" s="28">
        <f t="shared" si="64"/>
        <v>0.27237277259227827</v>
      </c>
    </row>
    <row r="1255" spans="1:8" x14ac:dyDescent="0.45">
      <c r="A1255" s="8">
        <v>1397</v>
      </c>
      <c r="B1255" s="8" t="s">
        <v>12</v>
      </c>
      <c r="C1255" s="71">
        <f t="shared" si="65"/>
        <v>43252</v>
      </c>
      <c r="D1255" s="7">
        <v>43252</v>
      </c>
      <c r="E1255" s="26">
        <v>21.76</v>
      </c>
      <c r="F1255" s="25">
        <v>1.1660999999999999</v>
      </c>
      <c r="G1255" s="27">
        <f t="shared" si="63"/>
        <v>0.23080186677980485</v>
      </c>
      <c r="H1255" s="28">
        <f t="shared" si="64"/>
        <v>0.26913805685193043</v>
      </c>
    </row>
    <row r="1256" spans="1:8" x14ac:dyDescent="0.45">
      <c r="A1256" s="8">
        <v>1397</v>
      </c>
      <c r="B1256" s="8" t="s">
        <v>12</v>
      </c>
      <c r="C1256" s="71">
        <f t="shared" si="65"/>
        <v>43251</v>
      </c>
      <c r="D1256" s="7">
        <v>43251</v>
      </c>
      <c r="E1256" s="26">
        <v>22.6</v>
      </c>
      <c r="F1256" s="25">
        <v>1.1692</v>
      </c>
      <c r="G1256" s="27">
        <f t="shared" si="63"/>
        <v>0.23971149766652525</v>
      </c>
      <c r="H1256" s="28">
        <f t="shared" si="64"/>
        <v>0.28027068307170133</v>
      </c>
    </row>
    <row r="1257" spans="1:8" x14ac:dyDescent="0.45">
      <c r="A1257" s="8">
        <v>1397</v>
      </c>
      <c r="B1257" s="8" t="s">
        <v>12</v>
      </c>
      <c r="C1257" s="71">
        <f t="shared" si="65"/>
        <v>43250</v>
      </c>
      <c r="D1257" s="7">
        <v>43250</v>
      </c>
      <c r="E1257" s="26">
        <v>23.06</v>
      </c>
      <c r="F1257" s="25">
        <v>1.1662999999999999</v>
      </c>
      <c r="G1257" s="27">
        <f t="shared" si="63"/>
        <v>0.24459058124734831</v>
      </c>
      <c r="H1257" s="28">
        <f t="shared" si="64"/>
        <v>0.28526599490878229</v>
      </c>
    </row>
    <row r="1258" spans="1:8" x14ac:dyDescent="0.45">
      <c r="A1258" s="8">
        <v>1397</v>
      </c>
      <c r="B1258" s="8" t="s">
        <v>12</v>
      </c>
      <c r="C1258" s="71">
        <f t="shared" si="65"/>
        <v>43249</v>
      </c>
      <c r="D1258" s="7">
        <v>43249</v>
      </c>
      <c r="E1258" s="26">
        <v>22.79</v>
      </c>
      <c r="F1258" s="25">
        <v>1.1539999999999999</v>
      </c>
      <c r="G1258" s="27">
        <f t="shared" ref="G1258:G1321" si="66">E1258/94.28</f>
        <v>0.2417267713194739</v>
      </c>
      <c r="H1258" s="28">
        <f t="shared" si="64"/>
        <v>0.27895269410267287</v>
      </c>
    </row>
    <row r="1259" spans="1:8" x14ac:dyDescent="0.45">
      <c r="A1259" s="8">
        <v>1397</v>
      </c>
      <c r="B1259" s="8" t="s">
        <v>12</v>
      </c>
      <c r="C1259" s="71">
        <f t="shared" si="65"/>
        <v>43248</v>
      </c>
      <c r="D1259" s="7">
        <v>43248</v>
      </c>
      <c r="E1259" s="26">
        <v>21.96</v>
      </c>
      <c r="F1259" s="25">
        <v>1.1623000000000001</v>
      </c>
      <c r="G1259" s="27">
        <f t="shared" si="66"/>
        <v>0.23292320746711923</v>
      </c>
      <c r="H1259" s="28">
        <f t="shared" si="64"/>
        <v>0.27072664403903268</v>
      </c>
    </row>
    <row r="1260" spans="1:8" x14ac:dyDescent="0.45">
      <c r="A1260" s="8">
        <v>1397</v>
      </c>
      <c r="B1260" s="8" t="s">
        <v>12</v>
      </c>
      <c r="C1260" s="71">
        <f t="shared" si="65"/>
        <v>43245</v>
      </c>
      <c r="D1260" s="7">
        <v>43245</v>
      </c>
      <c r="E1260" s="26">
        <v>21.92</v>
      </c>
      <c r="F1260" s="25">
        <v>1.1652</v>
      </c>
      <c r="G1260" s="27">
        <f t="shared" si="66"/>
        <v>0.23249893932965635</v>
      </c>
      <c r="H1260" s="28">
        <f t="shared" si="64"/>
        <v>0.27090776410691558</v>
      </c>
    </row>
    <row r="1261" spans="1:8" x14ac:dyDescent="0.45">
      <c r="A1261" s="8">
        <v>1397</v>
      </c>
      <c r="B1261" s="8" t="s">
        <v>12</v>
      </c>
      <c r="C1261" s="71">
        <f t="shared" si="65"/>
        <v>43242</v>
      </c>
      <c r="D1261" s="7">
        <v>43242</v>
      </c>
      <c r="E1261" s="11">
        <v>22.97</v>
      </c>
      <c r="F1261" s="25">
        <v>1.1778999999999999</v>
      </c>
      <c r="G1261" s="27">
        <f t="shared" si="66"/>
        <v>0.24363597793805683</v>
      </c>
      <c r="H1261" s="28">
        <f t="shared" si="64"/>
        <v>0.28697881841323714</v>
      </c>
    </row>
    <row r="1262" spans="1:8" x14ac:dyDescent="0.45">
      <c r="A1262" s="8">
        <v>1397</v>
      </c>
      <c r="B1262" s="8" t="s">
        <v>13</v>
      </c>
      <c r="C1262" s="71">
        <f t="shared" si="65"/>
        <v>43241</v>
      </c>
      <c r="D1262" s="7">
        <v>43241</v>
      </c>
      <c r="E1262" s="11">
        <v>22.32</v>
      </c>
      <c r="F1262" s="25">
        <v>1.1791</v>
      </c>
      <c r="G1262" s="27">
        <f t="shared" si="66"/>
        <v>0.23674162070428512</v>
      </c>
      <c r="H1262" s="28">
        <f t="shared" si="64"/>
        <v>0.27914204497242256</v>
      </c>
    </row>
    <row r="1263" spans="1:8" x14ac:dyDescent="0.45">
      <c r="A1263" s="8">
        <v>1397</v>
      </c>
      <c r="B1263" s="8" t="s">
        <v>13</v>
      </c>
      <c r="C1263" s="71">
        <f t="shared" si="65"/>
        <v>43238</v>
      </c>
      <c r="D1263" s="7">
        <v>43238</v>
      </c>
      <c r="E1263" s="11">
        <v>22.05</v>
      </c>
      <c r="F1263" s="25">
        <v>1.1778</v>
      </c>
      <c r="G1263" s="27">
        <f t="shared" si="66"/>
        <v>0.23387781077641071</v>
      </c>
      <c r="H1263" s="28">
        <f t="shared" ref="H1263:H1326" si="67">G1263*F1263</f>
        <v>0.27546128553245652</v>
      </c>
    </row>
    <row r="1264" spans="1:8" x14ac:dyDescent="0.45">
      <c r="A1264" s="8">
        <v>1397</v>
      </c>
      <c r="B1264" s="8" t="s">
        <v>13</v>
      </c>
      <c r="C1264" s="71">
        <f t="shared" si="65"/>
        <v>43237</v>
      </c>
      <c r="D1264" s="7">
        <v>43237</v>
      </c>
      <c r="E1264" s="11">
        <v>22.24</v>
      </c>
      <c r="F1264" s="25">
        <v>1.1795</v>
      </c>
      <c r="G1264" s="27">
        <f t="shared" si="66"/>
        <v>0.23589308442935933</v>
      </c>
      <c r="H1264" s="28">
        <f t="shared" si="67"/>
        <v>0.27823589308442931</v>
      </c>
    </row>
    <row r="1265" spans="1:8" x14ac:dyDescent="0.45">
      <c r="A1265" s="8">
        <v>1397</v>
      </c>
      <c r="B1265" s="8" t="s">
        <v>13</v>
      </c>
      <c r="C1265" s="71">
        <f t="shared" si="65"/>
        <v>43236</v>
      </c>
      <c r="D1265" s="7">
        <v>43236</v>
      </c>
      <c r="E1265" s="11">
        <v>21.58</v>
      </c>
      <c r="F1265" s="25">
        <v>1.1807000000000001</v>
      </c>
      <c r="G1265" s="27">
        <f t="shared" si="66"/>
        <v>0.22889266016122187</v>
      </c>
      <c r="H1265" s="28">
        <f t="shared" si="67"/>
        <v>0.27025356385235466</v>
      </c>
    </row>
    <row r="1266" spans="1:8" x14ac:dyDescent="0.45">
      <c r="A1266" s="8">
        <v>1397</v>
      </c>
      <c r="B1266" s="8" t="s">
        <v>13</v>
      </c>
      <c r="C1266" s="71">
        <f t="shared" si="65"/>
        <v>43235</v>
      </c>
      <c r="D1266" s="7">
        <v>43235</v>
      </c>
      <c r="E1266" s="11">
        <v>21.69</v>
      </c>
      <c r="F1266" s="25">
        <v>1.1838</v>
      </c>
      <c r="G1266" s="27">
        <f t="shared" si="66"/>
        <v>0.23005939753924481</v>
      </c>
      <c r="H1266" s="28">
        <f t="shared" si="67"/>
        <v>0.27234431480695798</v>
      </c>
    </row>
    <row r="1267" spans="1:8" x14ac:dyDescent="0.45">
      <c r="A1267" s="8">
        <v>1397</v>
      </c>
      <c r="B1267" s="8" t="s">
        <v>13</v>
      </c>
      <c r="C1267" s="71">
        <f t="shared" si="65"/>
        <v>43234</v>
      </c>
      <c r="D1267" s="7">
        <v>43234</v>
      </c>
      <c r="E1267" s="11">
        <v>21.6</v>
      </c>
      <c r="F1267" s="25">
        <v>1.1927000000000001</v>
      </c>
      <c r="G1267" s="27">
        <f t="shared" si="66"/>
        <v>0.22910479422995333</v>
      </c>
      <c r="H1267" s="28">
        <f t="shared" si="67"/>
        <v>0.27325328807806537</v>
      </c>
    </row>
    <row r="1268" spans="1:8" x14ac:dyDescent="0.45">
      <c r="A1268" s="8">
        <v>1397</v>
      </c>
      <c r="B1268" s="8" t="s">
        <v>13</v>
      </c>
      <c r="C1268" s="71">
        <f t="shared" si="65"/>
        <v>43231</v>
      </c>
      <c r="D1268" s="7">
        <v>43231</v>
      </c>
      <c r="E1268" s="11">
        <v>21.24</v>
      </c>
      <c r="F1268" s="25">
        <v>1.1943999999999999</v>
      </c>
      <c r="G1268" s="27">
        <f t="shared" si="66"/>
        <v>0.22528638099278742</v>
      </c>
      <c r="H1268" s="28">
        <f t="shared" si="67"/>
        <v>0.26908205345778524</v>
      </c>
    </row>
    <row r="1269" spans="1:8" x14ac:dyDescent="0.45">
      <c r="A1269" s="8">
        <v>1397</v>
      </c>
      <c r="B1269" s="8" t="s">
        <v>13</v>
      </c>
      <c r="C1269" s="71">
        <f t="shared" si="65"/>
        <v>43230</v>
      </c>
      <c r="D1269" s="7">
        <v>43230</v>
      </c>
      <c r="E1269" s="11">
        <v>20.89</v>
      </c>
      <c r="F1269" s="25">
        <v>1.1915</v>
      </c>
      <c r="G1269" s="27">
        <f t="shared" si="66"/>
        <v>0.22157403478998727</v>
      </c>
      <c r="H1269" s="28">
        <f t="shared" si="67"/>
        <v>0.26400546245226986</v>
      </c>
    </row>
    <row r="1270" spans="1:8" x14ac:dyDescent="0.45">
      <c r="A1270" s="8">
        <v>1397</v>
      </c>
      <c r="B1270" s="8" t="s">
        <v>13</v>
      </c>
      <c r="C1270" s="71">
        <f t="shared" si="65"/>
        <v>43229</v>
      </c>
      <c r="D1270" s="7">
        <v>43229</v>
      </c>
      <c r="E1270" s="11">
        <v>20.84</v>
      </c>
      <c r="F1270" s="25">
        <v>1.1850000000000001</v>
      </c>
      <c r="G1270" s="27">
        <f t="shared" si="66"/>
        <v>0.22104369961815867</v>
      </c>
      <c r="H1270" s="28">
        <f t="shared" si="67"/>
        <v>0.26193678404751802</v>
      </c>
    </row>
    <row r="1271" spans="1:8" x14ac:dyDescent="0.45">
      <c r="A1271" s="8">
        <v>1397</v>
      </c>
      <c r="B1271" s="8" t="s">
        <v>13</v>
      </c>
      <c r="C1271" s="71">
        <f t="shared" si="65"/>
        <v>43228</v>
      </c>
      <c r="D1271" s="7">
        <v>43228</v>
      </c>
      <c r="E1271" s="11">
        <v>20.68</v>
      </c>
      <c r="F1271" s="25">
        <v>1.1863999999999999</v>
      </c>
      <c r="G1271" s="27">
        <f t="shared" si="66"/>
        <v>0.21934662706830715</v>
      </c>
      <c r="H1271" s="28">
        <f t="shared" si="67"/>
        <v>0.26023283835383959</v>
      </c>
    </row>
    <row r="1272" spans="1:8" x14ac:dyDescent="0.45">
      <c r="A1272" s="8">
        <v>1397</v>
      </c>
      <c r="B1272" s="8" t="s">
        <v>13</v>
      </c>
      <c r="C1272" s="71">
        <f t="shared" si="65"/>
        <v>43227</v>
      </c>
      <c r="D1272" s="7">
        <v>43227</v>
      </c>
      <c r="E1272" s="11">
        <v>20.65</v>
      </c>
      <c r="F1272" s="25">
        <v>1.1921999999999999</v>
      </c>
      <c r="G1272" s="27">
        <f t="shared" si="66"/>
        <v>0.21902842596520999</v>
      </c>
      <c r="H1272" s="28">
        <f t="shared" si="67"/>
        <v>0.26112568943572334</v>
      </c>
    </row>
    <row r="1273" spans="1:8" x14ac:dyDescent="0.45">
      <c r="A1273" s="8">
        <v>1397</v>
      </c>
      <c r="B1273" s="8" t="s">
        <v>13</v>
      </c>
      <c r="C1273" s="71">
        <f t="shared" si="65"/>
        <v>43224</v>
      </c>
      <c r="D1273" s="7">
        <v>43224</v>
      </c>
      <c r="E1273" s="11">
        <v>20.399999999999999</v>
      </c>
      <c r="F1273" s="25">
        <v>1.196</v>
      </c>
      <c r="G1273" s="27">
        <f t="shared" si="66"/>
        <v>0.21637675010606702</v>
      </c>
      <c r="H1273" s="28">
        <f t="shared" si="67"/>
        <v>0.25878659312685615</v>
      </c>
    </row>
    <row r="1274" spans="1:8" x14ac:dyDescent="0.45">
      <c r="A1274" s="8">
        <v>1397</v>
      </c>
      <c r="B1274" s="8" t="s">
        <v>13</v>
      </c>
      <c r="C1274" s="71">
        <f t="shared" si="65"/>
        <v>43223</v>
      </c>
      <c r="D1274" s="7">
        <v>43223</v>
      </c>
      <c r="E1274" s="11">
        <v>19.899999999999999</v>
      </c>
      <c r="F1274" s="25">
        <v>1.1988000000000001</v>
      </c>
      <c r="G1274" s="27">
        <f t="shared" si="66"/>
        <v>0.21107339838778105</v>
      </c>
      <c r="H1274" s="28">
        <f t="shared" si="67"/>
        <v>0.25303478998727197</v>
      </c>
    </row>
    <row r="1275" spans="1:8" x14ac:dyDescent="0.45">
      <c r="A1275" s="8">
        <v>1397</v>
      </c>
      <c r="B1275" s="8" t="s">
        <v>13</v>
      </c>
      <c r="C1275" s="71">
        <f t="shared" si="65"/>
        <v>43222</v>
      </c>
      <c r="D1275" s="7">
        <v>43222</v>
      </c>
      <c r="E1275" s="11">
        <v>19.88</v>
      </c>
      <c r="F1275" s="25">
        <v>1.1951000000000001</v>
      </c>
      <c r="G1275" s="27">
        <f t="shared" si="66"/>
        <v>0.21086126431904961</v>
      </c>
      <c r="H1275" s="28">
        <f t="shared" si="67"/>
        <v>0.25200029698769622</v>
      </c>
    </row>
    <row r="1276" spans="1:8" x14ac:dyDescent="0.45">
      <c r="A1276" s="8">
        <v>1397</v>
      </c>
      <c r="B1276" s="8" t="s">
        <v>13</v>
      </c>
      <c r="C1276" s="71">
        <f t="shared" si="65"/>
        <v>43221</v>
      </c>
      <c r="D1276" s="7">
        <v>43221</v>
      </c>
      <c r="E1276" s="11">
        <v>20.16</v>
      </c>
      <c r="F1276" s="25">
        <v>1.1993</v>
      </c>
      <c r="G1276" s="27">
        <f t="shared" si="66"/>
        <v>0.21383114128128977</v>
      </c>
      <c r="H1276" s="28">
        <f t="shared" si="67"/>
        <v>0.25644768773865084</v>
      </c>
    </row>
    <row r="1277" spans="1:8" x14ac:dyDescent="0.45">
      <c r="A1277" s="8">
        <v>1397</v>
      </c>
      <c r="B1277" s="8" t="s">
        <v>13</v>
      </c>
      <c r="C1277" s="71">
        <f t="shared" si="65"/>
        <v>43220</v>
      </c>
      <c r="D1277" s="7">
        <v>43220</v>
      </c>
      <c r="E1277" s="11">
        <v>20.6</v>
      </c>
      <c r="F1277" s="25">
        <v>1.2079</v>
      </c>
      <c r="G1277" s="27">
        <f t="shared" si="66"/>
        <v>0.21849809079338142</v>
      </c>
      <c r="H1277" s="28">
        <f t="shared" si="67"/>
        <v>0.26392384386932544</v>
      </c>
    </row>
    <row r="1278" spans="1:8" x14ac:dyDescent="0.45">
      <c r="A1278" s="8">
        <v>1397</v>
      </c>
      <c r="B1278" s="8" t="s">
        <v>13</v>
      </c>
      <c r="C1278" s="71">
        <f t="shared" si="65"/>
        <v>43217</v>
      </c>
      <c r="D1278" s="7">
        <v>43217</v>
      </c>
      <c r="E1278" s="11">
        <v>20.190000000000001</v>
      </c>
      <c r="F1278" s="25">
        <v>1.2130000000000001</v>
      </c>
      <c r="G1278" s="27">
        <f t="shared" si="66"/>
        <v>0.21414934238438693</v>
      </c>
      <c r="H1278" s="28">
        <f t="shared" si="67"/>
        <v>0.25976315231226138</v>
      </c>
    </row>
    <row r="1279" spans="1:8" x14ac:dyDescent="0.45">
      <c r="A1279" s="8">
        <v>1397</v>
      </c>
      <c r="B1279" s="8" t="s">
        <v>13</v>
      </c>
      <c r="C1279" s="71">
        <f t="shared" si="65"/>
        <v>43216</v>
      </c>
      <c r="D1279" s="7">
        <v>43216</v>
      </c>
      <c r="E1279" s="11">
        <v>20.170000000000002</v>
      </c>
      <c r="F1279" s="25">
        <v>1.2102999999999999</v>
      </c>
      <c r="G1279" s="27">
        <f t="shared" si="66"/>
        <v>0.21393720831565552</v>
      </c>
      <c r="H1279" s="28">
        <f t="shared" si="67"/>
        <v>0.25892820322443788</v>
      </c>
    </row>
    <row r="1280" spans="1:8" x14ac:dyDescent="0.45">
      <c r="A1280" s="8">
        <v>1397</v>
      </c>
      <c r="B1280" s="8" t="s">
        <v>13</v>
      </c>
      <c r="C1280" s="71">
        <f t="shared" si="65"/>
        <v>43215</v>
      </c>
      <c r="D1280" s="7">
        <v>43215</v>
      </c>
      <c r="E1280" s="11">
        <v>19.87</v>
      </c>
      <c r="F1280" s="25">
        <v>1.2161</v>
      </c>
      <c r="G1280" s="27">
        <f t="shared" si="66"/>
        <v>0.21075519728468392</v>
      </c>
      <c r="H1280" s="28">
        <f t="shared" si="67"/>
        <v>0.25629939541790409</v>
      </c>
    </row>
    <row r="1281" spans="1:8" x14ac:dyDescent="0.45">
      <c r="A1281" s="8">
        <v>1397</v>
      </c>
      <c r="B1281" s="8" t="s">
        <v>13</v>
      </c>
      <c r="C1281" s="71">
        <f t="shared" si="65"/>
        <v>43214</v>
      </c>
      <c r="D1281" s="7">
        <v>43214</v>
      </c>
      <c r="E1281" s="11">
        <v>19.68</v>
      </c>
      <c r="F1281" s="25">
        <v>1.2232000000000001</v>
      </c>
      <c r="G1281" s="27">
        <f t="shared" si="66"/>
        <v>0.20873992363173524</v>
      </c>
      <c r="H1281" s="28">
        <f t="shared" si="67"/>
        <v>0.25533067458633857</v>
      </c>
    </row>
    <row r="1282" spans="1:8" x14ac:dyDescent="0.45">
      <c r="A1282" s="8">
        <v>1397</v>
      </c>
      <c r="B1282" s="8" t="s">
        <v>13</v>
      </c>
      <c r="C1282" s="71">
        <f t="shared" si="65"/>
        <v>43213</v>
      </c>
      <c r="D1282" s="7">
        <v>43213</v>
      </c>
      <c r="E1282" s="11">
        <v>19.940000000000001</v>
      </c>
      <c r="F1282" s="25">
        <v>1.2209000000000001</v>
      </c>
      <c r="G1282" s="27">
        <f t="shared" si="66"/>
        <v>0.21149766652524396</v>
      </c>
      <c r="H1282" s="28">
        <f t="shared" si="67"/>
        <v>0.25821750106067037</v>
      </c>
    </row>
    <row r="1283" spans="1:8" x14ac:dyDescent="0.45">
      <c r="A1283" s="8">
        <v>1397</v>
      </c>
      <c r="B1283" s="8" t="s">
        <v>14</v>
      </c>
      <c r="C1283" s="71">
        <f t="shared" si="65"/>
        <v>43210</v>
      </c>
      <c r="D1283" s="7">
        <v>43210</v>
      </c>
      <c r="E1283" s="11">
        <v>19.77</v>
      </c>
      <c r="F1283" s="25">
        <v>1.2287999999999999</v>
      </c>
      <c r="G1283" s="27">
        <f t="shared" si="66"/>
        <v>0.20969452694102672</v>
      </c>
      <c r="H1283" s="28">
        <f t="shared" si="67"/>
        <v>0.25767263470513363</v>
      </c>
    </row>
    <row r="1284" spans="1:8" x14ac:dyDescent="0.45">
      <c r="A1284" s="8">
        <v>1397</v>
      </c>
      <c r="B1284" s="8" t="s">
        <v>14</v>
      </c>
      <c r="C1284" s="71">
        <f t="shared" si="65"/>
        <v>43209</v>
      </c>
      <c r="D1284" s="7">
        <v>43209</v>
      </c>
      <c r="E1284" s="11">
        <v>19.760000000000002</v>
      </c>
      <c r="F1284" s="25">
        <v>1.2345999999999999</v>
      </c>
      <c r="G1284" s="27">
        <f t="shared" si="66"/>
        <v>0.20958845990666103</v>
      </c>
      <c r="H1284" s="28">
        <f t="shared" si="67"/>
        <v>0.2587579126007637</v>
      </c>
    </row>
    <row r="1285" spans="1:8" x14ac:dyDescent="0.45">
      <c r="A1285" s="8">
        <v>1397</v>
      </c>
      <c r="B1285" s="8" t="s">
        <v>14</v>
      </c>
      <c r="C1285" s="71">
        <f t="shared" si="65"/>
        <v>43208</v>
      </c>
      <c r="D1285" s="7">
        <v>43208</v>
      </c>
      <c r="E1285" s="11">
        <v>19.350000000000001</v>
      </c>
      <c r="F1285" s="25">
        <v>1.2373000000000001</v>
      </c>
      <c r="G1285" s="27">
        <f t="shared" si="66"/>
        <v>0.20523971149766654</v>
      </c>
      <c r="H1285" s="28">
        <f t="shared" si="67"/>
        <v>0.25394309503606283</v>
      </c>
    </row>
    <row r="1286" spans="1:8" x14ac:dyDescent="0.45">
      <c r="A1286" s="8">
        <v>1397</v>
      </c>
      <c r="B1286" s="8" t="s">
        <v>14</v>
      </c>
      <c r="C1286" s="71">
        <f t="shared" si="65"/>
        <v>43207</v>
      </c>
      <c r="D1286" s="7">
        <v>43207</v>
      </c>
      <c r="E1286" s="11">
        <v>19.079999999999998</v>
      </c>
      <c r="F1286" s="25">
        <v>1.2370000000000001</v>
      </c>
      <c r="G1286" s="27">
        <f t="shared" si="66"/>
        <v>0.2023759015697921</v>
      </c>
      <c r="H1286" s="28">
        <f t="shared" si="67"/>
        <v>0.25033899024183287</v>
      </c>
    </row>
    <row r="1287" spans="1:8" x14ac:dyDescent="0.45">
      <c r="A1287" s="8">
        <v>1397</v>
      </c>
      <c r="B1287" s="8" t="s">
        <v>14</v>
      </c>
      <c r="C1287" s="71">
        <f t="shared" si="65"/>
        <v>43206</v>
      </c>
      <c r="D1287" s="7">
        <v>43206</v>
      </c>
      <c r="E1287" s="11">
        <v>19.440000000000001</v>
      </c>
      <c r="F1287" s="25">
        <v>1.238</v>
      </c>
      <c r="G1287" s="27">
        <f t="shared" si="66"/>
        <v>0.20619431480695802</v>
      </c>
      <c r="H1287" s="28">
        <f t="shared" si="67"/>
        <v>0.25526856173101403</v>
      </c>
    </row>
    <row r="1288" spans="1:8" x14ac:dyDescent="0.45">
      <c r="A1288" s="8">
        <v>1397</v>
      </c>
      <c r="B1288" s="8" t="s">
        <v>14</v>
      </c>
      <c r="C1288" s="71">
        <f t="shared" si="65"/>
        <v>43203</v>
      </c>
      <c r="D1288" s="7">
        <v>43203</v>
      </c>
      <c r="E1288" s="11">
        <v>19.600000000000001</v>
      </c>
      <c r="F1288" s="25">
        <v>1.2331000000000001</v>
      </c>
      <c r="G1288" s="27">
        <f t="shared" si="66"/>
        <v>0.20789138735680951</v>
      </c>
      <c r="H1288" s="28">
        <f t="shared" si="67"/>
        <v>0.2563508697496818</v>
      </c>
    </row>
    <row r="1289" spans="1:8" x14ac:dyDescent="0.45">
      <c r="A1289" s="8">
        <v>1397</v>
      </c>
      <c r="B1289" s="8" t="s">
        <v>14</v>
      </c>
      <c r="C1289" s="71">
        <f t="shared" si="65"/>
        <v>43202</v>
      </c>
      <c r="D1289" s="7">
        <v>43202</v>
      </c>
      <c r="E1289" s="11">
        <v>19.22</v>
      </c>
      <c r="F1289" s="25">
        <v>1.2326999999999999</v>
      </c>
      <c r="G1289" s="27">
        <f t="shared" si="66"/>
        <v>0.20386084005091215</v>
      </c>
      <c r="H1289" s="28">
        <f t="shared" si="67"/>
        <v>0.25129925753075938</v>
      </c>
    </row>
    <row r="1290" spans="1:8" x14ac:dyDescent="0.45">
      <c r="A1290" s="8">
        <v>1397</v>
      </c>
      <c r="B1290" s="8" t="s">
        <v>14</v>
      </c>
      <c r="C1290" s="71">
        <f t="shared" si="65"/>
        <v>43201</v>
      </c>
      <c r="D1290" s="7">
        <v>43201</v>
      </c>
      <c r="E1290" s="11">
        <v>19.3</v>
      </c>
      <c r="F1290" s="25">
        <v>1.2366999999999999</v>
      </c>
      <c r="G1290" s="27">
        <f t="shared" si="66"/>
        <v>0.20470937632583794</v>
      </c>
      <c r="H1290" s="28">
        <f t="shared" si="67"/>
        <v>0.25316408570216375</v>
      </c>
    </row>
    <row r="1291" spans="1:8" x14ac:dyDescent="0.45">
      <c r="A1291" s="8">
        <v>1397</v>
      </c>
      <c r="B1291" s="8" t="s">
        <v>14</v>
      </c>
      <c r="C1291" s="71">
        <f t="shared" si="65"/>
        <v>43200</v>
      </c>
      <c r="D1291" s="7">
        <v>43200</v>
      </c>
      <c r="E1291" s="11">
        <v>18.86</v>
      </c>
      <c r="F1291" s="25">
        <v>1.2356</v>
      </c>
      <c r="G1291" s="27">
        <f t="shared" si="66"/>
        <v>0.20004242681374629</v>
      </c>
      <c r="H1291" s="28">
        <f t="shared" si="67"/>
        <v>0.24717242257106492</v>
      </c>
    </row>
    <row r="1292" spans="1:8" x14ac:dyDescent="0.45">
      <c r="A1292" s="8">
        <v>1397</v>
      </c>
      <c r="B1292" s="8" t="s">
        <v>14</v>
      </c>
      <c r="C1292" s="71">
        <f t="shared" si="65"/>
        <v>43199</v>
      </c>
      <c r="D1292" s="7">
        <v>43199</v>
      </c>
      <c r="E1292" s="11">
        <v>18.64</v>
      </c>
      <c r="F1292" s="25">
        <v>1.2321</v>
      </c>
      <c r="G1292" s="27">
        <f t="shared" si="66"/>
        <v>0.19770895205770048</v>
      </c>
      <c r="H1292" s="28">
        <f t="shared" si="67"/>
        <v>0.24359719983029277</v>
      </c>
    </row>
    <row r="1293" spans="1:8" x14ac:dyDescent="0.45">
      <c r="A1293" s="8">
        <v>1397</v>
      </c>
      <c r="B1293" s="8" t="s">
        <v>14</v>
      </c>
      <c r="C1293" s="71">
        <f t="shared" si="65"/>
        <v>43196</v>
      </c>
      <c r="D1293" s="7">
        <v>43196</v>
      </c>
      <c r="E1293" s="11">
        <v>18.16</v>
      </c>
      <c r="F1293" s="25">
        <v>1.2282999999999999</v>
      </c>
      <c r="G1293" s="27">
        <f t="shared" si="66"/>
        <v>0.19261773440814595</v>
      </c>
      <c r="H1293" s="28">
        <f t="shared" si="67"/>
        <v>0.23659236317352567</v>
      </c>
    </row>
    <row r="1294" spans="1:8" x14ac:dyDescent="0.45">
      <c r="A1294" s="8">
        <v>1397</v>
      </c>
      <c r="B1294" s="8" t="s">
        <v>14</v>
      </c>
      <c r="C1294" s="71">
        <f t="shared" si="65"/>
        <v>43195</v>
      </c>
      <c r="D1294" s="7">
        <v>43195</v>
      </c>
      <c r="E1294" s="11">
        <v>18.16</v>
      </c>
      <c r="F1294" s="25">
        <v>1.224</v>
      </c>
      <c r="G1294" s="27">
        <f t="shared" si="66"/>
        <v>0.19261773440814595</v>
      </c>
      <c r="H1294" s="28">
        <f t="shared" si="67"/>
        <v>0.23576410691557062</v>
      </c>
    </row>
    <row r="1295" spans="1:8" x14ac:dyDescent="0.45">
      <c r="A1295" s="8">
        <v>1397</v>
      </c>
      <c r="B1295" s="8" t="s">
        <v>14</v>
      </c>
      <c r="C1295" s="71">
        <f t="shared" si="65"/>
        <v>43194</v>
      </c>
      <c r="D1295" s="7">
        <v>43194</v>
      </c>
      <c r="E1295" s="11">
        <v>18.190000000000001</v>
      </c>
      <c r="F1295" s="25">
        <v>1.2278</v>
      </c>
      <c r="G1295" s="27">
        <f t="shared" si="66"/>
        <v>0.19293593551124311</v>
      </c>
      <c r="H1295" s="28">
        <f t="shared" si="67"/>
        <v>0.23688674162070428</v>
      </c>
    </row>
    <row r="1296" spans="1:8" x14ac:dyDescent="0.45">
      <c r="A1296" s="8">
        <v>1397</v>
      </c>
      <c r="B1296" s="8" t="s">
        <v>14</v>
      </c>
      <c r="C1296" s="71">
        <f t="shared" si="65"/>
        <v>43193</v>
      </c>
      <c r="D1296" s="7">
        <v>43193</v>
      </c>
      <c r="E1296" s="11">
        <v>18.05</v>
      </c>
      <c r="F1296" s="25">
        <v>1.2270000000000001</v>
      </c>
      <c r="G1296" s="27">
        <f t="shared" si="66"/>
        <v>0.19145099703012305</v>
      </c>
      <c r="H1296" s="28">
        <f t="shared" si="67"/>
        <v>0.23491037335596102</v>
      </c>
    </row>
    <row r="1297" spans="1:8" x14ac:dyDescent="0.45">
      <c r="A1297" s="8">
        <v>1397</v>
      </c>
      <c r="B1297" s="8" t="s">
        <v>14</v>
      </c>
      <c r="C1297" s="71">
        <f t="shared" si="65"/>
        <v>43192</v>
      </c>
      <c r="D1297" s="7">
        <v>43192</v>
      </c>
      <c r="E1297" s="11">
        <v>18.21</v>
      </c>
      <c r="F1297" s="25">
        <v>1.2302</v>
      </c>
      <c r="G1297" s="27">
        <f t="shared" si="66"/>
        <v>0.19314806957997455</v>
      </c>
      <c r="H1297" s="28">
        <f t="shared" si="67"/>
        <v>0.23761075519728467</v>
      </c>
    </row>
    <row r="1298" spans="1:8" x14ac:dyDescent="0.45">
      <c r="A1298" s="8">
        <v>1397</v>
      </c>
      <c r="B1298" s="8" t="s">
        <v>14</v>
      </c>
      <c r="C1298" s="71">
        <f t="shared" si="65"/>
        <v>43188</v>
      </c>
      <c r="D1298" s="7">
        <v>43188</v>
      </c>
      <c r="E1298" s="11">
        <v>18.21</v>
      </c>
      <c r="F1298" s="25">
        <v>1.2302</v>
      </c>
      <c r="G1298" s="27">
        <f t="shared" si="66"/>
        <v>0.19314806957997455</v>
      </c>
      <c r="H1298" s="28">
        <f t="shared" si="67"/>
        <v>0.23761075519728467</v>
      </c>
    </row>
    <row r="1299" spans="1:8" x14ac:dyDescent="0.45">
      <c r="A1299" s="8">
        <v>1397</v>
      </c>
      <c r="B1299" s="8" t="s">
        <v>14</v>
      </c>
      <c r="C1299" s="71">
        <f t="shared" si="65"/>
        <v>43187</v>
      </c>
      <c r="D1299" s="7">
        <v>43187</v>
      </c>
      <c r="E1299" s="11">
        <v>18.16</v>
      </c>
      <c r="F1299" s="25">
        <v>1.2307999999999999</v>
      </c>
      <c r="G1299" s="27">
        <f t="shared" si="66"/>
        <v>0.19261773440814595</v>
      </c>
      <c r="H1299" s="28">
        <f t="shared" si="67"/>
        <v>0.23707390750954602</v>
      </c>
    </row>
    <row r="1300" spans="1:8" x14ac:dyDescent="0.45">
      <c r="A1300" s="8">
        <v>1397</v>
      </c>
      <c r="B1300" s="8" t="s">
        <v>14</v>
      </c>
      <c r="C1300" s="71">
        <f t="shared" si="65"/>
        <v>43186</v>
      </c>
      <c r="D1300" s="7">
        <v>43186</v>
      </c>
      <c r="E1300" s="11">
        <v>18.489999999999998</v>
      </c>
      <c r="F1300" s="25">
        <v>1.2403</v>
      </c>
      <c r="G1300" s="27">
        <f t="shared" si="66"/>
        <v>0.19611794654221465</v>
      </c>
      <c r="H1300" s="28">
        <f t="shared" si="67"/>
        <v>0.24324508909630882</v>
      </c>
    </row>
    <row r="1301" spans="1:8" x14ac:dyDescent="0.45">
      <c r="A1301" s="8">
        <v>1397</v>
      </c>
      <c r="B1301" s="8" t="s">
        <v>14</v>
      </c>
      <c r="C1301" s="71">
        <f t="shared" si="65"/>
        <v>43185</v>
      </c>
      <c r="D1301" s="7">
        <v>43185</v>
      </c>
      <c r="E1301" s="11">
        <v>17.98</v>
      </c>
      <c r="F1301" s="25">
        <v>1.2443</v>
      </c>
      <c r="G1301" s="27">
        <f t="shared" si="66"/>
        <v>0.19070852778956301</v>
      </c>
      <c r="H1301" s="28">
        <f t="shared" si="67"/>
        <v>0.23729862112855324</v>
      </c>
    </row>
    <row r="1302" spans="1:8" x14ac:dyDescent="0.45">
      <c r="A1302" s="8">
        <v>1397</v>
      </c>
      <c r="B1302" s="8" t="s">
        <v>14</v>
      </c>
      <c r="C1302" s="71">
        <f t="shared" si="65"/>
        <v>43182</v>
      </c>
      <c r="D1302" s="7">
        <v>43182</v>
      </c>
      <c r="E1302" s="11">
        <v>18.45</v>
      </c>
      <c r="F1302" s="25">
        <v>1.2353000000000001</v>
      </c>
      <c r="G1302" s="27">
        <f t="shared" si="66"/>
        <v>0.1956936784047518</v>
      </c>
      <c r="H1302" s="28">
        <f t="shared" si="67"/>
        <v>0.24174040093338992</v>
      </c>
    </row>
    <row r="1303" spans="1:8" x14ac:dyDescent="0.45">
      <c r="A1303" s="8">
        <v>1397</v>
      </c>
      <c r="B1303" s="8" t="s">
        <v>14</v>
      </c>
      <c r="C1303" s="71">
        <f t="shared" si="65"/>
        <v>43181</v>
      </c>
      <c r="D1303" s="7">
        <v>43181</v>
      </c>
      <c r="E1303" s="11">
        <v>19.02</v>
      </c>
      <c r="F1303" s="25">
        <v>1.2302</v>
      </c>
      <c r="G1303" s="27">
        <f t="shared" si="66"/>
        <v>0.20173949936359778</v>
      </c>
      <c r="H1303" s="28">
        <f t="shared" si="67"/>
        <v>0.24817993211709799</v>
      </c>
    </row>
    <row r="1304" spans="1:8" x14ac:dyDescent="0.45">
      <c r="A1304" s="8">
        <v>1397</v>
      </c>
      <c r="B1304" s="8" t="s">
        <v>14</v>
      </c>
      <c r="C1304" s="71">
        <f t="shared" si="65"/>
        <v>43180</v>
      </c>
      <c r="D1304" s="7">
        <v>43180</v>
      </c>
      <c r="E1304" s="11">
        <v>19.38</v>
      </c>
      <c r="F1304" s="25">
        <v>1.2338</v>
      </c>
      <c r="G1304" s="27">
        <f t="shared" si="66"/>
        <v>0.20555791260076367</v>
      </c>
      <c r="H1304" s="28">
        <f t="shared" si="67"/>
        <v>0.25361735256682222</v>
      </c>
    </row>
    <row r="1305" spans="1:8" x14ac:dyDescent="0.45">
      <c r="A1305" s="8">
        <v>1396</v>
      </c>
      <c r="B1305" s="8" t="s">
        <v>15</v>
      </c>
      <c r="C1305" s="71">
        <f t="shared" ref="C1305:C1360" si="68">D1305</f>
        <v>43179</v>
      </c>
      <c r="D1305" s="7">
        <v>43179</v>
      </c>
      <c r="E1305" s="11">
        <v>19.16</v>
      </c>
      <c r="F1305" s="25">
        <v>1.2242</v>
      </c>
      <c r="G1305" s="27">
        <f t="shared" si="66"/>
        <v>0.20322443784471786</v>
      </c>
      <c r="H1305" s="28">
        <f t="shared" si="67"/>
        <v>0.24878735680950359</v>
      </c>
    </row>
    <row r="1306" spans="1:8" x14ac:dyDescent="0.45">
      <c r="A1306" s="8">
        <v>1396</v>
      </c>
      <c r="B1306" s="8" t="s">
        <v>15</v>
      </c>
      <c r="C1306" s="71">
        <f t="shared" si="68"/>
        <v>43178</v>
      </c>
      <c r="D1306" s="7">
        <v>43178</v>
      </c>
      <c r="E1306" s="11">
        <v>18.739999999999998</v>
      </c>
      <c r="F1306" s="25">
        <v>1.2335</v>
      </c>
      <c r="G1306" s="27">
        <f t="shared" si="66"/>
        <v>0.19876962240135765</v>
      </c>
      <c r="H1306" s="28">
        <f t="shared" si="67"/>
        <v>0.24518232923207467</v>
      </c>
    </row>
    <row r="1307" spans="1:8" x14ac:dyDescent="0.45">
      <c r="A1307" s="8">
        <v>1396</v>
      </c>
      <c r="B1307" s="8" t="s">
        <v>15</v>
      </c>
      <c r="C1307" s="71">
        <f t="shared" si="68"/>
        <v>43175</v>
      </c>
      <c r="D1307" s="7">
        <v>43175</v>
      </c>
      <c r="E1307" s="11">
        <v>18.68</v>
      </c>
      <c r="F1307" s="25">
        <v>1.2289000000000001</v>
      </c>
      <c r="G1307" s="27">
        <f t="shared" si="66"/>
        <v>0.19813322019516333</v>
      </c>
      <c r="H1307" s="28">
        <f t="shared" si="67"/>
        <v>0.24348591429783623</v>
      </c>
    </row>
    <row r="1308" spans="1:8" x14ac:dyDescent="0.45">
      <c r="A1308" s="8">
        <v>1396</v>
      </c>
      <c r="B1308" s="8" t="s">
        <v>15</v>
      </c>
      <c r="C1308" s="71">
        <f t="shared" si="68"/>
        <v>43174</v>
      </c>
      <c r="D1308" s="7">
        <v>43174</v>
      </c>
      <c r="E1308" s="11">
        <v>18.920000000000002</v>
      </c>
      <c r="F1308" s="25">
        <v>1.2304999999999999</v>
      </c>
      <c r="G1308" s="27">
        <f t="shared" si="66"/>
        <v>0.20067882901994061</v>
      </c>
      <c r="H1308" s="28">
        <f t="shared" si="67"/>
        <v>0.24693529910903692</v>
      </c>
    </row>
    <row r="1309" spans="1:8" x14ac:dyDescent="0.45">
      <c r="A1309" s="8">
        <v>1396</v>
      </c>
      <c r="B1309" s="8" t="s">
        <v>15</v>
      </c>
      <c r="C1309" s="71">
        <f t="shared" si="68"/>
        <v>43173</v>
      </c>
      <c r="D1309" s="7">
        <v>43173</v>
      </c>
      <c r="E1309" s="11">
        <v>18.41</v>
      </c>
      <c r="F1309" s="25">
        <v>1.2366999999999999</v>
      </c>
      <c r="G1309" s="27">
        <f t="shared" si="66"/>
        <v>0.19526941026728892</v>
      </c>
      <c r="H1309" s="28">
        <f t="shared" si="67"/>
        <v>0.24148967967755619</v>
      </c>
    </row>
    <row r="1310" spans="1:8" x14ac:dyDescent="0.45">
      <c r="A1310" s="8">
        <v>1396</v>
      </c>
      <c r="B1310" s="8" t="s">
        <v>15</v>
      </c>
      <c r="C1310" s="71">
        <f t="shared" si="68"/>
        <v>43172</v>
      </c>
      <c r="D1310" s="7">
        <v>43172</v>
      </c>
      <c r="E1310" s="11">
        <v>19.600000000000001</v>
      </c>
      <c r="F1310" s="25">
        <v>1.2390000000000001</v>
      </c>
      <c r="G1310" s="27">
        <f t="shared" si="66"/>
        <v>0.20789138735680951</v>
      </c>
      <c r="H1310" s="28">
        <f t="shared" si="67"/>
        <v>0.257577428935087</v>
      </c>
    </row>
    <row r="1311" spans="1:8" x14ac:dyDescent="0.45">
      <c r="A1311" s="8">
        <v>1396</v>
      </c>
      <c r="B1311" s="8" t="s">
        <v>15</v>
      </c>
      <c r="C1311" s="71">
        <f t="shared" si="68"/>
        <v>43171</v>
      </c>
      <c r="D1311" s="7">
        <v>43171</v>
      </c>
      <c r="E1311" s="11">
        <v>19.829999999999998</v>
      </c>
      <c r="F1311" s="25">
        <v>1.2334000000000001</v>
      </c>
      <c r="G1311" s="27">
        <f t="shared" si="66"/>
        <v>0.21033092914722101</v>
      </c>
      <c r="H1311" s="28">
        <f t="shared" si="67"/>
        <v>0.25942216801018242</v>
      </c>
    </row>
    <row r="1312" spans="1:8" x14ac:dyDescent="0.45">
      <c r="A1312" s="8">
        <v>1396</v>
      </c>
      <c r="B1312" s="8" t="s">
        <v>15</v>
      </c>
      <c r="C1312" s="71">
        <f t="shared" si="68"/>
        <v>43168</v>
      </c>
      <c r="D1312" s="7">
        <v>43168</v>
      </c>
      <c r="E1312" s="11">
        <v>18.940000000000001</v>
      </c>
      <c r="F1312" s="25">
        <v>1.2306999999999999</v>
      </c>
      <c r="G1312" s="27">
        <f t="shared" si="66"/>
        <v>0.20089096308867205</v>
      </c>
      <c r="H1312" s="28">
        <f t="shared" si="67"/>
        <v>0.24723650827322868</v>
      </c>
    </row>
    <row r="1313" spans="1:8" x14ac:dyDescent="0.45">
      <c r="A1313" s="8">
        <v>1396</v>
      </c>
      <c r="B1313" s="8" t="s">
        <v>15</v>
      </c>
      <c r="C1313" s="71">
        <f t="shared" si="68"/>
        <v>43167</v>
      </c>
      <c r="D1313" s="7">
        <v>43167</v>
      </c>
      <c r="E1313" s="11">
        <v>18.28</v>
      </c>
      <c r="F1313" s="25">
        <v>1.2312000000000001</v>
      </c>
      <c r="G1313" s="27">
        <f t="shared" si="66"/>
        <v>0.19389053882053459</v>
      </c>
      <c r="H1313" s="28">
        <f t="shared" si="67"/>
        <v>0.23871803139584219</v>
      </c>
    </row>
    <row r="1314" spans="1:8" x14ac:dyDescent="0.45">
      <c r="A1314" s="8">
        <v>1396</v>
      </c>
      <c r="B1314" s="8" t="s">
        <v>15</v>
      </c>
      <c r="C1314" s="71">
        <f t="shared" si="68"/>
        <v>43166</v>
      </c>
      <c r="D1314" s="7">
        <v>43166</v>
      </c>
      <c r="E1314" s="11">
        <v>17.8</v>
      </c>
      <c r="F1314" s="25">
        <v>1.2413000000000001</v>
      </c>
      <c r="G1314" s="27">
        <f t="shared" si="66"/>
        <v>0.18879932117098006</v>
      </c>
      <c r="H1314" s="28">
        <f t="shared" si="67"/>
        <v>0.23435659736953757</v>
      </c>
    </row>
    <row r="1315" spans="1:8" x14ac:dyDescent="0.45">
      <c r="A1315" s="8">
        <v>1396</v>
      </c>
      <c r="B1315" s="8" t="s">
        <v>15</v>
      </c>
      <c r="C1315" s="71">
        <f t="shared" si="68"/>
        <v>43165</v>
      </c>
      <c r="D1315" s="7">
        <v>43165</v>
      </c>
      <c r="E1315" s="11">
        <v>17.809999999999999</v>
      </c>
      <c r="F1315" s="25">
        <v>1.2403999999999999</v>
      </c>
      <c r="G1315" s="27">
        <f t="shared" si="66"/>
        <v>0.18890538820534578</v>
      </c>
      <c r="H1315" s="28">
        <f t="shared" si="67"/>
        <v>0.2343182435299109</v>
      </c>
    </row>
    <row r="1316" spans="1:8" x14ac:dyDescent="0.45">
      <c r="A1316" s="8">
        <v>1396</v>
      </c>
      <c r="B1316" s="8" t="s">
        <v>15</v>
      </c>
      <c r="C1316" s="71">
        <f t="shared" si="68"/>
        <v>43164</v>
      </c>
      <c r="D1316" s="7">
        <v>43164</v>
      </c>
      <c r="E1316" s="11">
        <v>17.54</v>
      </c>
      <c r="F1316" s="25">
        <v>1.2336</v>
      </c>
      <c r="G1316" s="27">
        <f t="shared" si="66"/>
        <v>0.18604157827747136</v>
      </c>
      <c r="H1316" s="28">
        <f t="shared" si="67"/>
        <v>0.22950089096308868</v>
      </c>
    </row>
    <row r="1317" spans="1:8" x14ac:dyDescent="0.45">
      <c r="A1317" s="8">
        <v>1396</v>
      </c>
      <c r="B1317" s="8" t="s">
        <v>15</v>
      </c>
      <c r="C1317" s="71">
        <f t="shared" si="68"/>
        <v>43161</v>
      </c>
      <c r="D1317" s="7">
        <v>43161</v>
      </c>
      <c r="E1317" s="11">
        <v>17.93</v>
      </c>
      <c r="F1317" s="25">
        <v>1.2317</v>
      </c>
      <c r="G1317" s="27">
        <f t="shared" si="66"/>
        <v>0.19017819261773442</v>
      </c>
      <c r="H1317" s="28">
        <f t="shared" si="67"/>
        <v>0.23424247984726349</v>
      </c>
    </row>
    <row r="1318" spans="1:8" x14ac:dyDescent="0.45">
      <c r="A1318" s="8">
        <v>1396</v>
      </c>
      <c r="B1318" s="8" t="s">
        <v>15</v>
      </c>
      <c r="C1318" s="71">
        <f t="shared" si="68"/>
        <v>43160</v>
      </c>
      <c r="D1318" s="7">
        <v>43160</v>
      </c>
      <c r="E1318" s="11">
        <v>17.54</v>
      </c>
      <c r="F1318" s="25">
        <v>1.2267999999999999</v>
      </c>
      <c r="G1318" s="27">
        <f t="shared" si="66"/>
        <v>0.18604157827747136</v>
      </c>
      <c r="H1318" s="28">
        <f t="shared" si="67"/>
        <v>0.22823580823080186</v>
      </c>
    </row>
    <row r="1319" spans="1:8" x14ac:dyDescent="0.45">
      <c r="A1319" s="8">
        <v>1396</v>
      </c>
      <c r="B1319" s="8" t="s">
        <v>15</v>
      </c>
      <c r="C1319" s="71">
        <f t="shared" si="68"/>
        <v>43159</v>
      </c>
      <c r="D1319" s="7">
        <v>43159</v>
      </c>
      <c r="E1319" s="11">
        <v>17.350000000000001</v>
      </c>
      <c r="F1319" s="25">
        <v>1.2194</v>
      </c>
      <c r="G1319" s="27">
        <f t="shared" si="66"/>
        <v>0.18402630462452271</v>
      </c>
      <c r="H1319" s="28">
        <f t="shared" si="67"/>
        <v>0.224401675859143</v>
      </c>
    </row>
    <row r="1320" spans="1:8" x14ac:dyDescent="0.45">
      <c r="A1320" s="8">
        <v>1396</v>
      </c>
      <c r="B1320" s="8" t="s">
        <v>15</v>
      </c>
      <c r="C1320" s="71">
        <f t="shared" si="68"/>
        <v>43158</v>
      </c>
      <c r="D1320" s="7">
        <v>43158</v>
      </c>
      <c r="E1320" s="11">
        <v>17.52</v>
      </c>
      <c r="F1320" s="25">
        <v>1.2232000000000001</v>
      </c>
      <c r="G1320" s="27">
        <f t="shared" si="66"/>
        <v>0.18582944420873992</v>
      </c>
      <c r="H1320" s="28">
        <f t="shared" si="67"/>
        <v>0.22730657615613067</v>
      </c>
    </row>
    <row r="1321" spans="1:8" x14ac:dyDescent="0.45">
      <c r="A1321" s="8">
        <v>1396</v>
      </c>
      <c r="B1321" s="8" t="s">
        <v>15</v>
      </c>
      <c r="C1321" s="71">
        <f t="shared" si="68"/>
        <v>43157</v>
      </c>
      <c r="D1321" s="7">
        <v>43157</v>
      </c>
      <c r="E1321" s="11">
        <v>18.600000000000001</v>
      </c>
      <c r="F1321" s="25">
        <v>1.2318</v>
      </c>
      <c r="G1321" s="27">
        <f t="shared" si="66"/>
        <v>0.1972846839202376</v>
      </c>
      <c r="H1321" s="28">
        <f t="shared" si="67"/>
        <v>0.24301527365294867</v>
      </c>
    </row>
    <row r="1322" spans="1:8" x14ac:dyDescent="0.45">
      <c r="A1322" s="8">
        <v>1396</v>
      </c>
      <c r="B1322" s="8" t="s">
        <v>15</v>
      </c>
      <c r="C1322" s="71">
        <f t="shared" si="68"/>
        <v>43154</v>
      </c>
      <c r="D1322" s="7">
        <v>43154</v>
      </c>
      <c r="E1322" s="11">
        <v>20.71</v>
      </c>
      <c r="F1322" s="25">
        <v>1.2293000000000001</v>
      </c>
      <c r="G1322" s="27">
        <f t="shared" ref="G1322:G1360" si="69">E1322/94.28</f>
        <v>0.21966482817140434</v>
      </c>
      <c r="H1322" s="28">
        <f t="shared" si="67"/>
        <v>0.2700339732711074</v>
      </c>
    </row>
    <row r="1323" spans="1:8" x14ac:dyDescent="0.45">
      <c r="A1323" s="8">
        <v>1396</v>
      </c>
      <c r="B1323" s="8" t="s">
        <v>15</v>
      </c>
      <c r="C1323" s="71">
        <f t="shared" si="68"/>
        <v>43153</v>
      </c>
      <c r="D1323" s="7">
        <v>43153</v>
      </c>
      <c r="E1323" s="11">
        <v>19.93</v>
      </c>
      <c r="F1323" s="25">
        <v>1.2331000000000001</v>
      </c>
      <c r="G1323" s="27">
        <f t="shared" si="69"/>
        <v>0.21139159949087824</v>
      </c>
      <c r="H1323" s="28">
        <f t="shared" si="67"/>
        <v>0.26066698133220195</v>
      </c>
    </row>
    <row r="1324" spans="1:8" x14ac:dyDescent="0.45">
      <c r="A1324" s="8">
        <v>1396</v>
      </c>
      <c r="B1324" s="8" t="s">
        <v>15</v>
      </c>
      <c r="C1324" s="71">
        <f t="shared" si="68"/>
        <v>43152</v>
      </c>
      <c r="D1324" s="7">
        <v>43152</v>
      </c>
      <c r="E1324" s="11">
        <v>19.809999999999999</v>
      </c>
      <c r="F1324" s="25">
        <v>1.2283999999999999</v>
      </c>
      <c r="G1324" s="27">
        <f t="shared" si="69"/>
        <v>0.2101187950784896</v>
      </c>
      <c r="H1324" s="28">
        <f t="shared" si="67"/>
        <v>0.25810992787441661</v>
      </c>
    </row>
    <row r="1325" spans="1:8" x14ac:dyDescent="0.45">
      <c r="A1325" s="8">
        <v>1396</v>
      </c>
      <c r="B1325" s="8" t="s">
        <v>15</v>
      </c>
      <c r="C1325" s="71">
        <f t="shared" si="68"/>
        <v>43151</v>
      </c>
      <c r="D1325" s="7">
        <v>43151</v>
      </c>
      <c r="E1325" s="11">
        <v>19.89</v>
      </c>
      <c r="F1325" s="25">
        <v>1.2338</v>
      </c>
      <c r="G1325" s="27">
        <f t="shared" si="69"/>
        <v>0.21096733135341536</v>
      </c>
      <c r="H1325" s="28">
        <f t="shared" si="67"/>
        <v>0.26029149342384389</v>
      </c>
    </row>
    <row r="1326" spans="1:8" x14ac:dyDescent="0.45">
      <c r="A1326" s="8">
        <v>1396</v>
      </c>
      <c r="B1326" s="8" t="s">
        <v>16</v>
      </c>
      <c r="C1326" s="71">
        <f t="shared" si="68"/>
        <v>43150</v>
      </c>
      <c r="D1326" s="7">
        <v>43150</v>
      </c>
      <c r="E1326" s="11">
        <v>19.18</v>
      </c>
      <c r="F1326" s="25">
        <v>1.2407999999999999</v>
      </c>
      <c r="G1326" s="27">
        <f t="shared" si="69"/>
        <v>0.2034365719134493</v>
      </c>
      <c r="H1326" s="28">
        <f t="shared" si="67"/>
        <v>0.25242409843020785</v>
      </c>
    </row>
    <row r="1327" spans="1:8" x14ac:dyDescent="0.45">
      <c r="A1327" s="8">
        <v>1396</v>
      </c>
      <c r="B1327" s="8" t="s">
        <v>16</v>
      </c>
      <c r="C1327" s="71">
        <f t="shared" si="68"/>
        <v>43147</v>
      </c>
      <c r="D1327" s="7">
        <v>43147</v>
      </c>
      <c r="E1327" s="11">
        <v>18.2</v>
      </c>
      <c r="F1327" s="25">
        <v>1.2405999999999999</v>
      </c>
      <c r="G1327" s="27">
        <f t="shared" si="69"/>
        <v>0.19304200254560883</v>
      </c>
      <c r="H1327" s="28">
        <f t="shared" ref="H1327:H1360" si="70">G1327*F1327</f>
        <v>0.23948790835808229</v>
      </c>
    </row>
    <row r="1328" spans="1:8" x14ac:dyDescent="0.45">
      <c r="A1328" s="8">
        <v>1396</v>
      </c>
      <c r="B1328" s="8" t="s">
        <v>16</v>
      </c>
      <c r="C1328" s="71">
        <f t="shared" si="68"/>
        <v>43146</v>
      </c>
      <c r="D1328" s="7">
        <v>43146</v>
      </c>
      <c r="E1328" s="11">
        <v>17.77</v>
      </c>
      <c r="F1328" s="25">
        <v>1.2505999999999999</v>
      </c>
      <c r="G1328" s="27">
        <f t="shared" si="69"/>
        <v>0.1884811200678829</v>
      </c>
      <c r="H1328" s="28">
        <f t="shared" si="70"/>
        <v>0.23571448875689432</v>
      </c>
    </row>
    <row r="1329" spans="1:8" x14ac:dyDescent="0.45">
      <c r="A1329" s="8">
        <v>1396</v>
      </c>
      <c r="B1329" s="8" t="s">
        <v>16</v>
      </c>
      <c r="C1329" s="71">
        <f t="shared" si="68"/>
        <v>43145</v>
      </c>
      <c r="D1329" s="7">
        <v>43145</v>
      </c>
      <c r="E1329" s="11">
        <v>18.149999999999999</v>
      </c>
      <c r="F1329" s="25">
        <v>1.2450000000000001</v>
      </c>
      <c r="G1329" s="27">
        <f t="shared" si="69"/>
        <v>0.1925116673737802</v>
      </c>
      <c r="H1329" s="28">
        <f t="shared" si="70"/>
        <v>0.23967702588035636</v>
      </c>
    </row>
    <row r="1330" spans="1:8" x14ac:dyDescent="0.45">
      <c r="A1330" s="8">
        <v>1396</v>
      </c>
      <c r="B1330" s="8" t="s">
        <v>16</v>
      </c>
      <c r="C1330" s="71">
        <f t="shared" si="68"/>
        <v>43144</v>
      </c>
      <c r="D1330" s="7">
        <v>43144</v>
      </c>
      <c r="E1330" s="11">
        <v>18.309999999999999</v>
      </c>
      <c r="F1330" s="25">
        <v>1.2352000000000001</v>
      </c>
      <c r="G1330" s="27">
        <f t="shared" si="69"/>
        <v>0.19420873992363172</v>
      </c>
      <c r="H1330" s="28">
        <f t="shared" si="70"/>
        <v>0.2398866355536699</v>
      </c>
    </row>
    <row r="1331" spans="1:8" x14ac:dyDescent="0.45">
      <c r="A1331" s="8">
        <v>1396</v>
      </c>
      <c r="B1331" s="8" t="s">
        <v>16</v>
      </c>
      <c r="C1331" s="71">
        <f t="shared" si="68"/>
        <v>43143</v>
      </c>
      <c r="D1331" s="7">
        <v>43143</v>
      </c>
      <c r="E1331" s="11">
        <v>17.95</v>
      </c>
      <c r="F1331" s="25">
        <v>1.2292000000000001</v>
      </c>
      <c r="G1331" s="27">
        <f t="shared" si="69"/>
        <v>0.19039032668646583</v>
      </c>
      <c r="H1331" s="28">
        <f t="shared" si="70"/>
        <v>0.2340277895630038</v>
      </c>
    </row>
    <row r="1332" spans="1:8" x14ac:dyDescent="0.45">
      <c r="A1332" s="8">
        <v>1396</v>
      </c>
      <c r="B1332" s="8" t="s">
        <v>16</v>
      </c>
      <c r="C1332" s="71">
        <f t="shared" si="68"/>
        <v>43140</v>
      </c>
      <c r="D1332" s="7">
        <v>43140</v>
      </c>
      <c r="E1332" s="11">
        <v>17.899999999999999</v>
      </c>
      <c r="F1332" s="25">
        <v>1.2235</v>
      </c>
      <c r="G1332" s="27">
        <f t="shared" si="69"/>
        <v>0.18985999151463723</v>
      </c>
      <c r="H1332" s="28">
        <f t="shared" si="70"/>
        <v>0.23229369961815866</v>
      </c>
    </row>
    <row r="1333" spans="1:8" x14ac:dyDescent="0.45">
      <c r="A1333" s="8">
        <v>1396</v>
      </c>
      <c r="B1333" s="8" t="s">
        <v>16</v>
      </c>
      <c r="C1333" s="71">
        <f t="shared" si="68"/>
        <v>43139</v>
      </c>
      <c r="D1333" s="7">
        <v>43139</v>
      </c>
      <c r="E1333" s="11">
        <v>17.899999999999999</v>
      </c>
      <c r="F1333" s="25">
        <v>1.2246999999999999</v>
      </c>
      <c r="G1333" s="27">
        <f t="shared" si="69"/>
        <v>0.18985999151463723</v>
      </c>
      <c r="H1333" s="28">
        <f t="shared" si="70"/>
        <v>0.2325215316079762</v>
      </c>
    </row>
    <row r="1334" spans="1:8" x14ac:dyDescent="0.45">
      <c r="A1334" s="8">
        <v>1396</v>
      </c>
      <c r="B1334" s="8" t="s">
        <v>16</v>
      </c>
      <c r="C1334" s="71">
        <f t="shared" si="68"/>
        <v>43138</v>
      </c>
      <c r="D1334" s="7">
        <v>43138</v>
      </c>
      <c r="E1334" s="11">
        <v>18.260000000000002</v>
      </c>
      <c r="F1334" s="25">
        <v>1.2263999999999999</v>
      </c>
      <c r="G1334" s="27">
        <f t="shared" si="69"/>
        <v>0.19367840475180315</v>
      </c>
      <c r="H1334" s="28">
        <f t="shared" si="70"/>
        <v>0.23752719558761137</v>
      </c>
    </row>
    <row r="1335" spans="1:8" x14ac:dyDescent="0.45">
      <c r="A1335" s="8">
        <v>1396</v>
      </c>
      <c r="B1335" s="8" t="s">
        <v>16</v>
      </c>
      <c r="C1335" s="71">
        <f t="shared" si="68"/>
        <v>43137</v>
      </c>
      <c r="D1335" s="7">
        <v>43137</v>
      </c>
      <c r="E1335" s="11">
        <v>17.86</v>
      </c>
      <c r="F1335" s="25">
        <v>1.2377</v>
      </c>
      <c r="G1335" s="27">
        <f t="shared" si="69"/>
        <v>0.18943572337717438</v>
      </c>
      <c r="H1335" s="28">
        <f t="shared" si="70"/>
        <v>0.23446459482392873</v>
      </c>
    </row>
    <row r="1336" spans="1:8" x14ac:dyDescent="0.45">
      <c r="A1336" s="8">
        <v>1396</v>
      </c>
      <c r="B1336" s="8" t="s">
        <v>16</v>
      </c>
      <c r="C1336" s="71">
        <f t="shared" si="68"/>
        <v>43136</v>
      </c>
      <c r="D1336" s="7">
        <v>43136</v>
      </c>
      <c r="E1336" s="11">
        <v>17.62</v>
      </c>
      <c r="F1336" s="25">
        <v>1.2367999999999999</v>
      </c>
      <c r="G1336" s="27">
        <f t="shared" si="69"/>
        <v>0.18689011455239712</v>
      </c>
      <c r="H1336" s="28">
        <f t="shared" si="70"/>
        <v>0.23114569367840473</v>
      </c>
    </row>
    <row r="1337" spans="1:8" x14ac:dyDescent="0.45">
      <c r="A1337" s="8">
        <v>1396</v>
      </c>
      <c r="B1337" s="8" t="s">
        <v>16</v>
      </c>
      <c r="C1337" s="71">
        <f t="shared" si="68"/>
        <v>43133</v>
      </c>
      <c r="D1337" s="7">
        <v>43133</v>
      </c>
      <c r="E1337" s="11">
        <v>18.18</v>
      </c>
      <c r="F1337" s="25">
        <v>1.2462</v>
      </c>
      <c r="G1337" s="27">
        <f t="shared" si="69"/>
        <v>0.19282986847687739</v>
      </c>
      <c r="H1337" s="28">
        <f t="shared" si="70"/>
        <v>0.24030458209588459</v>
      </c>
    </row>
    <row r="1338" spans="1:8" x14ac:dyDescent="0.45">
      <c r="A1338" s="8">
        <v>1396</v>
      </c>
      <c r="B1338" s="8" t="s">
        <v>16</v>
      </c>
      <c r="C1338" s="71">
        <f t="shared" si="68"/>
        <v>43132</v>
      </c>
      <c r="D1338" s="7">
        <v>43132</v>
      </c>
      <c r="E1338" s="11">
        <v>18.25</v>
      </c>
      <c r="F1338" s="25">
        <v>1.2509999999999999</v>
      </c>
      <c r="G1338" s="27">
        <f t="shared" si="69"/>
        <v>0.19357233771743743</v>
      </c>
      <c r="H1338" s="28">
        <f t="shared" si="70"/>
        <v>0.2421589944845142</v>
      </c>
    </row>
    <row r="1339" spans="1:8" x14ac:dyDescent="0.45">
      <c r="A1339" s="8">
        <v>1396</v>
      </c>
      <c r="B1339" s="8" t="s">
        <v>16</v>
      </c>
      <c r="C1339" s="71">
        <f t="shared" si="68"/>
        <v>43131</v>
      </c>
      <c r="D1339" s="7">
        <v>43131</v>
      </c>
      <c r="E1339" s="11">
        <v>17.95</v>
      </c>
      <c r="F1339" s="25">
        <v>1.2421</v>
      </c>
      <c r="G1339" s="27">
        <f t="shared" si="69"/>
        <v>0.19039032668646583</v>
      </c>
      <c r="H1339" s="28">
        <f t="shared" si="70"/>
        <v>0.23648382477725921</v>
      </c>
    </row>
    <row r="1340" spans="1:8" x14ac:dyDescent="0.45">
      <c r="A1340" s="8">
        <v>1396</v>
      </c>
      <c r="B1340" s="8" t="s">
        <v>16</v>
      </c>
      <c r="C1340" s="71">
        <f t="shared" si="68"/>
        <v>43130</v>
      </c>
      <c r="D1340" s="7">
        <v>43130</v>
      </c>
      <c r="E1340" s="11">
        <v>17.29</v>
      </c>
      <c r="F1340" s="25">
        <v>1.2402</v>
      </c>
      <c r="G1340" s="27">
        <f t="shared" si="69"/>
        <v>0.18338990241832837</v>
      </c>
      <c r="H1340" s="28">
        <f t="shared" si="70"/>
        <v>0.22744015697921083</v>
      </c>
    </row>
    <row r="1341" spans="1:8" x14ac:dyDescent="0.45">
      <c r="A1341" s="8">
        <v>1396</v>
      </c>
      <c r="B1341" s="8" t="s">
        <v>16</v>
      </c>
      <c r="C1341" s="71">
        <f t="shared" si="68"/>
        <v>43129</v>
      </c>
      <c r="D1341" s="7">
        <v>43129</v>
      </c>
      <c r="E1341" s="11">
        <v>17.489999999999998</v>
      </c>
      <c r="F1341" s="25">
        <v>1.2383</v>
      </c>
      <c r="G1341" s="27">
        <f t="shared" si="69"/>
        <v>0.18551124310564274</v>
      </c>
      <c r="H1341" s="28">
        <f t="shared" si="70"/>
        <v>0.22971857233771739</v>
      </c>
    </row>
    <row r="1342" spans="1:8" x14ac:dyDescent="0.45">
      <c r="A1342" s="8">
        <v>1396</v>
      </c>
      <c r="B1342" s="8" t="s">
        <v>16</v>
      </c>
      <c r="C1342" s="71">
        <f t="shared" si="68"/>
        <v>43126</v>
      </c>
      <c r="D1342" s="7">
        <v>43126</v>
      </c>
      <c r="E1342" s="11">
        <v>17.850000000000001</v>
      </c>
      <c r="F1342" s="25">
        <v>1.2421</v>
      </c>
      <c r="G1342" s="27">
        <f t="shared" si="69"/>
        <v>0.18932965634280866</v>
      </c>
      <c r="H1342" s="28">
        <f t="shared" si="70"/>
        <v>0.23516636614340264</v>
      </c>
    </row>
    <row r="1343" spans="1:8" x14ac:dyDescent="0.45">
      <c r="A1343" s="8">
        <v>1396</v>
      </c>
      <c r="B1343" s="8" t="s">
        <v>16</v>
      </c>
      <c r="C1343" s="71">
        <f t="shared" si="68"/>
        <v>43125</v>
      </c>
      <c r="D1343" s="7">
        <v>43125</v>
      </c>
      <c r="E1343" s="11">
        <v>17.78</v>
      </c>
      <c r="F1343" s="25">
        <v>1.2396</v>
      </c>
      <c r="G1343" s="27">
        <f t="shared" si="69"/>
        <v>0.18858718710224864</v>
      </c>
      <c r="H1343" s="28">
        <f t="shared" si="70"/>
        <v>0.23377267713194744</v>
      </c>
    </row>
    <row r="1344" spans="1:8" x14ac:dyDescent="0.45">
      <c r="A1344" s="8">
        <v>1396</v>
      </c>
      <c r="B1344" s="8" t="s">
        <v>16</v>
      </c>
      <c r="C1344" s="71">
        <f t="shared" si="68"/>
        <v>43124</v>
      </c>
      <c r="D1344" s="7">
        <v>43124</v>
      </c>
      <c r="E1344" s="11">
        <v>17.86</v>
      </c>
      <c r="F1344" s="25">
        <v>1.2407999999999999</v>
      </c>
      <c r="G1344" s="27">
        <f t="shared" si="69"/>
        <v>0.18943572337717438</v>
      </c>
      <c r="H1344" s="28">
        <f t="shared" si="70"/>
        <v>0.23505184556639794</v>
      </c>
    </row>
    <row r="1345" spans="1:8" x14ac:dyDescent="0.45">
      <c r="A1345" s="8">
        <v>1396</v>
      </c>
      <c r="B1345" s="8" t="s">
        <v>16</v>
      </c>
      <c r="C1345" s="71">
        <f t="shared" si="68"/>
        <v>43123</v>
      </c>
      <c r="D1345" s="7">
        <v>43123</v>
      </c>
      <c r="E1345" s="11">
        <v>18.23</v>
      </c>
      <c r="F1345" s="25">
        <v>1.2299</v>
      </c>
      <c r="G1345" s="27">
        <f t="shared" si="69"/>
        <v>0.19336020364870599</v>
      </c>
      <c r="H1345" s="28">
        <f t="shared" si="70"/>
        <v>0.23781371446754349</v>
      </c>
    </row>
    <row r="1346" spans="1:8" x14ac:dyDescent="0.45">
      <c r="A1346" s="8">
        <v>1396</v>
      </c>
      <c r="B1346" s="8" t="s">
        <v>16</v>
      </c>
      <c r="C1346" s="71">
        <f t="shared" si="68"/>
        <v>43122</v>
      </c>
      <c r="D1346" s="7">
        <v>43122</v>
      </c>
      <c r="E1346" s="11">
        <v>18.54</v>
      </c>
      <c r="F1346" s="25">
        <v>1.2262</v>
      </c>
      <c r="G1346" s="27">
        <f t="shared" si="69"/>
        <v>0.19664828171404328</v>
      </c>
      <c r="H1346" s="28">
        <f t="shared" si="70"/>
        <v>0.24113012303775985</v>
      </c>
    </row>
    <row r="1347" spans="1:8" x14ac:dyDescent="0.45">
      <c r="A1347" s="8">
        <v>1396</v>
      </c>
      <c r="B1347" s="8" t="s">
        <v>17</v>
      </c>
      <c r="C1347" s="71">
        <f t="shared" si="68"/>
        <v>43119</v>
      </c>
      <c r="D1347" s="7">
        <v>43119</v>
      </c>
      <c r="E1347" s="11">
        <v>18.18</v>
      </c>
      <c r="F1347" s="25">
        <v>1.2222</v>
      </c>
      <c r="G1347" s="27">
        <f t="shared" si="69"/>
        <v>0.19282986847687739</v>
      </c>
      <c r="H1347" s="28">
        <f t="shared" si="70"/>
        <v>0.23567666525243952</v>
      </c>
    </row>
    <row r="1348" spans="1:8" x14ac:dyDescent="0.45">
      <c r="A1348" s="8">
        <v>1396</v>
      </c>
      <c r="B1348" s="8" t="s">
        <v>17</v>
      </c>
      <c r="C1348" s="71">
        <f t="shared" si="68"/>
        <v>43118</v>
      </c>
      <c r="D1348" s="7">
        <v>43118</v>
      </c>
      <c r="E1348" s="11">
        <v>18.3</v>
      </c>
      <c r="F1348" s="25">
        <v>1.2239</v>
      </c>
      <c r="G1348" s="27">
        <f t="shared" si="69"/>
        <v>0.19410267288926603</v>
      </c>
      <c r="H1348" s="28">
        <f t="shared" si="70"/>
        <v>0.23756226134917269</v>
      </c>
    </row>
    <row r="1349" spans="1:8" x14ac:dyDescent="0.45">
      <c r="A1349" s="8">
        <v>1396</v>
      </c>
      <c r="B1349" s="8" t="s">
        <v>17</v>
      </c>
      <c r="C1349" s="71">
        <f t="shared" si="68"/>
        <v>43117</v>
      </c>
      <c r="D1349" s="7">
        <v>43117</v>
      </c>
      <c r="E1349" s="11">
        <v>18.47</v>
      </c>
      <c r="F1349" s="25">
        <v>1.2185999999999999</v>
      </c>
      <c r="G1349" s="27">
        <f t="shared" si="69"/>
        <v>0.19590581247348324</v>
      </c>
      <c r="H1349" s="28">
        <f t="shared" si="70"/>
        <v>0.23873082308018664</v>
      </c>
    </row>
    <row r="1350" spans="1:8" x14ac:dyDescent="0.45">
      <c r="A1350" s="8">
        <v>1396</v>
      </c>
      <c r="B1350" s="8" t="s">
        <v>17</v>
      </c>
      <c r="C1350" s="71">
        <f t="shared" si="68"/>
        <v>43116</v>
      </c>
      <c r="D1350" s="7">
        <v>43116</v>
      </c>
      <c r="E1350" s="11">
        <v>19</v>
      </c>
      <c r="F1350" s="25">
        <v>1.2261</v>
      </c>
      <c r="G1350" s="27">
        <f t="shared" si="69"/>
        <v>0.20152736529486634</v>
      </c>
      <c r="H1350" s="28">
        <f t="shared" si="70"/>
        <v>0.24709270258803562</v>
      </c>
    </row>
    <row r="1351" spans="1:8" x14ac:dyDescent="0.45">
      <c r="A1351" s="8">
        <v>1396</v>
      </c>
      <c r="B1351" s="8" t="s">
        <v>17</v>
      </c>
      <c r="C1351" s="71">
        <f t="shared" si="68"/>
        <v>43115</v>
      </c>
      <c r="D1351" s="7">
        <v>43115</v>
      </c>
      <c r="E1351" s="11">
        <v>19.18</v>
      </c>
      <c r="F1351" s="25">
        <v>1.2262999999999999</v>
      </c>
      <c r="G1351" s="27">
        <f t="shared" si="69"/>
        <v>0.2034365719134493</v>
      </c>
      <c r="H1351" s="28">
        <f t="shared" si="70"/>
        <v>0.24947426813746287</v>
      </c>
    </row>
    <row r="1352" spans="1:8" x14ac:dyDescent="0.45">
      <c r="A1352" s="8">
        <v>1396</v>
      </c>
      <c r="B1352" s="8" t="s">
        <v>17</v>
      </c>
      <c r="C1352" s="71">
        <f t="shared" si="68"/>
        <v>43112</v>
      </c>
      <c r="D1352" s="7">
        <v>43112</v>
      </c>
      <c r="E1352" s="11">
        <v>19.850000000000001</v>
      </c>
      <c r="F1352" s="25">
        <v>1.2186999999999999</v>
      </c>
      <c r="G1352" s="27">
        <f t="shared" si="69"/>
        <v>0.21054306321595248</v>
      </c>
      <c r="H1352" s="28">
        <f t="shared" si="70"/>
        <v>0.25658883114128128</v>
      </c>
    </row>
    <row r="1353" spans="1:8" x14ac:dyDescent="0.45">
      <c r="A1353" s="8">
        <v>1396</v>
      </c>
      <c r="B1353" s="8" t="s">
        <v>17</v>
      </c>
      <c r="C1353" s="71">
        <f t="shared" si="68"/>
        <v>43111</v>
      </c>
      <c r="D1353" s="7">
        <v>43111</v>
      </c>
      <c r="E1353" s="11">
        <v>19.329999999999998</v>
      </c>
      <c r="F1353" s="25">
        <v>1.2032</v>
      </c>
      <c r="G1353" s="27">
        <f t="shared" si="69"/>
        <v>0.20502757742893507</v>
      </c>
      <c r="H1353" s="28">
        <f t="shared" si="70"/>
        <v>0.24668918116249469</v>
      </c>
    </row>
    <row r="1354" spans="1:8" x14ac:dyDescent="0.45">
      <c r="A1354" s="8">
        <v>1396</v>
      </c>
      <c r="B1354" s="8" t="s">
        <v>17</v>
      </c>
      <c r="C1354" s="71">
        <f t="shared" si="68"/>
        <v>43110</v>
      </c>
      <c r="D1354" s="7">
        <v>43110</v>
      </c>
      <c r="E1354" s="11">
        <v>19.510000000000002</v>
      </c>
      <c r="F1354" s="25">
        <v>1.1947000000000001</v>
      </c>
      <c r="G1354" s="27">
        <f t="shared" si="69"/>
        <v>0.20693678404751806</v>
      </c>
      <c r="H1354" s="28">
        <f t="shared" si="70"/>
        <v>0.24722737590156985</v>
      </c>
    </row>
    <row r="1355" spans="1:8" x14ac:dyDescent="0.45">
      <c r="A1355" s="8">
        <v>1396</v>
      </c>
      <c r="B1355" s="8" t="s">
        <v>17</v>
      </c>
      <c r="C1355" s="71">
        <f t="shared" si="68"/>
        <v>43109</v>
      </c>
      <c r="D1355" s="7">
        <v>43109</v>
      </c>
      <c r="E1355" s="11">
        <v>19.45</v>
      </c>
      <c r="F1355" s="25">
        <v>1.1937</v>
      </c>
      <c r="G1355" s="27">
        <f t="shared" si="69"/>
        <v>0.20630038184132371</v>
      </c>
      <c r="H1355" s="28">
        <f t="shared" si="70"/>
        <v>0.24626076580398812</v>
      </c>
    </row>
    <row r="1356" spans="1:8" x14ac:dyDescent="0.45">
      <c r="A1356" s="8">
        <v>1396</v>
      </c>
      <c r="B1356" s="8" t="s">
        <v>17</v>
      </c>
      <c r="C1356" s="71">
        <f t="shared" si="68"/>
        <v>43108</v>
      </c>
      <c r="D1356" s="7">
        <v>43108</v>
      </c>
      <c r="E1356" s="11">
        <v>19.059999999999999</v>
      </c>
      <c r="F1356" s="25">
        <v>1.1967000000000001</v>
      </c>
      <c r="G1356" s="27">
        <f t="shared" si="69"/>
        <v>0.20216376750106066</v>
      </c>
      <c r="H1356" s="28">
        <f t="shared" si="70"/>
        <v>0.24192938056851931</v>
      </c>
    </row>
    <row r="1357" spans="1:8" x14ac:dyDescent="0.45">
      <c r="A1357" s="8">
        <v>1396</v>
      </c>
      <c r="B1357" s="8" t="s">
        <v>17</v>
      </c>
      <c r="C1357" s="71">
        <f t="shared" si="68"/>
        <v>43105</v>
      </c>
      <c r="D1357" s="7">
        <v>43105</v>
      </c>
      <c r="E1357" s="11">
        <v>18.93</v>
      </c>
      <c r="F1357" s="25">
        <v>1.2030000000000001</v>
      </c>
      <c r="G1357" s="27">
        <f t="shared" si="69"/>
        <v>0.20078489605430633</v>
      </c>
      <c r="H1357" s="28">
        <f t="shared" si="70"/>
        <v>0.24154422995333052</v>
      </c>
    </row>
    <row r="1358" spans="1:8" x14ac:dyDescent="0.45">
      <c r="A1358" s="8">
        <v>1396</v>
      </c>
      <c r="B1358" s="8" t="s">
        <v>17</v>
      </c>
      <c r="C1358" s="71">
        <f t="shared" si="68"/>
        <v>43104</v>
      </c>
      <c r="D1358" s="7">
        <v>43104</v>
      </c>
      <c r="E1358" s="11">
        <v>19.2</v>
      </c>
      <c r="F1358" s="25">
        <v>1.2068000000000001</v>
      </c>
      <c r="G1358" s="27">
        <f t="shared" si="69"/>
        <v>0.20364870598218074</v>
      </c>
      <c r="H1358" s="28">
        <f t="shared" si="70"/>
        <v>0.24576325837929575</v>
      </c>
    </row>
    <row r="1359" spans="1:8" x14ac:dyDescent="0.45">
      <c r="A1359" s="8">
        <v>1396</v>
      </c>
      <c r="B1359" s="8" t="s">
        <v>17</v>
      </c>
      <c r="C1359" s="71">
        <f t="shared" si="68"/>
        <v>43103</v>
      </c>
      <c r="D1359" s="7">
        <v>43103</v>
      </c>
      <c r="E1359" s="11">
        <v>19.309999999999999</v>
      </c>
      <c r="F1359" s="25">
        <v>1.2014</v>
      </c>
      <c r="G1359" s="27">
        <f t="shared" si="69"/>
        <v>0.20481544336020363</v>
      </c>
      <c r="H1359" s="28">
        <f t="shared" si="70"/>
        <v>0.24606527365294864</v>
      </c>
    </row>
    <row r="1360" spans="1:8" x14ac:dyDescent="0.45">
      <c r="A1360" s="8">
        <v>1396</v>
      </c>
      <c r="B1360" s="8" t="s">
        <v>17</v>
      </c>
      <c r="C1360" s="71">
        <f t="shared" si="68"/>
        <v>43102</v>
      </c>
      <c r="D1360" s="7">
        <v>43102</v>
      </c>
      <c r="E1360" s="11">
        <v>19.43</v>
      </c>
      <c r="F1360" s="25">
        <v>1.2059</v>
      </c>
      <c r="G1360" s="27">
        <f t="shared" si="69"/>
        <v>0.20608824777259227</v>
      </c>
      <c r="H1360" s="28">
        <f t="shared" si="70"/>
        <v>0.24852181798896902</v>
      </c>
    </row>
  </sheetData>
  <hyperlinks>
    <hyperlink ref="K1" r:id="rId2" xr:uid="{00000000-0004-0000-0100-000000000000}"/>
    <hyperlink ref="D1" r:id="rId3" xr:uid="{00000000-0004-0000-0100-000001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rightToLeft="1" workbookViewId="0">
      <selection activeCell="D5" sqref="D5"/>
    </sheetView>
  </sheetViews>
  <sheetFormatPr defaultRowHeight="15" x14ac:dyDescent="0.25"/>
  <cols>
    <col min="5" max="5" width="13.5703125" customWidth="1"/>
    <col min="6" max="6" width="12.7109375" customWidth="1"/>
    <col min="7" max="8" width="12.42578125" customWidth="1"/>
  </cols>
  <sheetData>
    <row r="1" spans="1:8" x14ac:dyDescent="0.25">
      <c r="A1" t="s">
        <v>6</v>
      </c>
      <c r="B1" t="s">
        <v>5</v>
      </c>
      <c r="C1" t="s">
        <v>0</v>
      </c>
      <c r="D1" t="s">
        <v>89</v>
      </c>
      <c r="E1" t="s">
        <v>48</v>
      </c>
      <c r="F1" t="s">
        <v>49</v>
      </c>
      <c r="G1" t="s">
        <v>46</v>
      </c>
      <c r="H1" t="s">
        <v>50</v>
      </c>
    </row>
    <row r="2" spans="1:8" x14ac:dyDescent="0.25">
      <c r="A2">
        <v>1399</v>
      </c>
      <c r="B2" t="s">
        <v>20</v>
      </c>
      <c r="C2" t="s">
        <v>90</v>
      </c>
      <c r="D2" s="70">
        <v>44096</v>
      </c>
      <c r="E2">
        <v>31.19</v>
      </c>
      <c r="F2">
        <v>0.11021201413427563</v>
      </c>
      <c r="G2">
        <v>1.2730999999999999</v>
      </c>
      <c r="H2">
        <v>0.1403109151943463</v>
      </c>
    </row>
    <row r="3" spans="1:8" x14ac:dyDescent="0.25">
      <c r="A3">
        <v>1399</v>
      </c>
      <c r="B3" t="s">
        <v>20</v>
      </c>
      <c r="C3" t="s">
        <v>91</v>
      </c>
      <c r="D3" s="70">
        <v>44097</v>
      </c>
      <c r="E3">
        <v>32.270000000000003</v>
      </c>
      <c r="F3">
        <v>0.11402826855123677</v>
      </c>
      <c r="G3">
        <v>1.2722</v>
      </c>
      <c r="H3">
        <v>0.14506676325088341</v>
      </c>
    </row>
    <row r="4" spans="1:8" x14ac:dyDescent="0.25">
      <c r="A4">
        <v>1399</v>
      </c>
      <c r="B4" t="s">
        <v>20</v>
      </c>
      <c r="C4" t="s">
        <v>92</v>
      </c>
      <c r="D4" s="70">
        <v>44098</v>
      </c>
      <c r="E4">
        <v>31.39</v>
      </c>
      <c r="F4">
        <v>0.11091872791519435</v>
      </c>
      <c r="G4">
        <v>1.2748999999999999</v>
      </c>
      <c r="H4">
        <v>0.14141028621908125</v>
      </c>
    </row>
    <row r="5" spans="1:8" x14ac:dyDescent="0.25">
      <c r="A5">
        <v>1399</v>
      </c>
      <c r="B5" t="s">
        <v>20</v>
      </c>
      <c r="C5" t="s">
        <v>93</v>
      </c>
      <c r="D5" s="70">
        <v>44099</v>
      </c>
      <c r="E5">
        <v>31.91</v>
      </c>
      <c r="F5">
        <v>0.11275618374558304</v>
      </c>
      <c r="G5">
        <v>1.2745</v>
      </c>
      <c r="H5">
        <v>0.14370775618374557</v>
      </c>
    </row>
    <row r="6" spans="1:8" x14ac:dyDescent="0.25">
      <c r="A6">
        <v>1399</v>
      </c>
      <c r="B6" t="s">
        <v>20</v>
      </c>
      <c r="C6" t="s">
        <v>94</v>
      </c>
      <c r="D6" s="70">
        <v>44100</v>
      </c>
      <c r="E6">
        <v>31.91</v>
      </c>
      <c r="F6">
        <v>0.11275618374558304</v>
      </c>
      <c r="G6">
        <v>1.2745</v>
      </c>
      <c r="H6">
        <v>0.14370775618374557</v>
      </c>
    </row>
    <row r="7" spans="1:8" x14ac:dyDescent="0.25">
      <c r="A7">
        <v>1399</v>
      </c>
      <c r="B7" t="s">
        <v>20</v>
      </c>
      <c r="C7" t="s">
        <v>95</v>
      </c>
      <c r="D7" s="70">
        <v>44101</v>
      </c>
      <c r="E7">
        <v>31.91</v>
      </c>
      <c r="F7">
        <v>0.11275618374558304</v>
      </c>
      <c r="G7">
        <v>1.2745</v>
      </c>
      <c r="H7">
        <v>0.14370775618374557</v>
      </c>
    </row>
    <row r="8" spans="1:8" x14ac:dyDescent="0.25">
      <c r="A8">
        <v>1399</v>
      </c>
      <c r="B8" t="s">
        <v>20</v>
      </c>
      <c r="C8" t="s">
        <v>96</v>
      </c>
      <c r="D8" s="70">
        <v>44102</v>
      </c>
      <c r="E8">
        <v>34.020000000000003</v>
      </c>
      <c r="F8">
        <v>0.12021201413427562</v>
      </c>
      <c r="G8">
        <v>1.2827</v>
      </c>
      <c r="H8">
        <v>0.15419595053003535</v>
      </c>
    </row>
    <row r="9" spans="1:8" x14ac:dyDescent="0.25">
      <c r="A9">
        <v>1399</v>
      </c>
      <c r="B9" t="s">
        <v>20</v>
      </c>
      <c r="C9" t="s">
        <v>97</v>
      </c>
      <c r="D9" s="70">
        <v>44103</v>
      </c>
      <c r="E9">
        <v>34.26</v>
      </c>
      <c r="F9">
        <v>0.12106007067137808</v>
      </c>
      <c r="G9">
        <v>1.2861</v>
      </c>
      <c r="H9">
        <v>0.15569535689045935</v>
      </c>
    </row>
    <row r="10" spans="1:8" x14ac:dyDescent="0.25">
      <c r="A10">
        <v>1399</v>
      </c>
      <c r="B10" t="s">
        <v>20</v>
      </c>
      <c r="C10" t="s">
        <v>98</v>
      </c>
      <c r="D10" s="70">
        <v>44104</v>
      </c>
      <c r="E10">
        <v>37</v>
      </c>
      <c r="F10">
        <v>0.13074204946996468</v>
      </c>
      <c r="G10">
        <v>1.2916000000000001</v>
      </c>
      <c r="H10">
        <v>0.16886643109540639</v>
      </c>
    </row>
    <row r="11" spans="1:8" x14ac:dyDescent="0.25">
      <c r="A11">
        <v>1399</v>
      </c>
      <c r="B11" t="s">
        <v>20</v>
      </c>
      <c r="C11" t="s">
        <v>99</v>
      </c>
      <c r="D11" s="70">
        <v>44105</v>
      </c>
      <c r="E11">
        <v>36.71</v>
      </c>
      <c r="F11">
        <v>0.12971731448763252</v>
      </c>
      <c r="G11">
        <v>1.2888999999999999</v>
      </c>
      <c r="H11">
        <v>0.16719264664310954</v>
      </c>
    </row>
    <row r="12" spans="1:8" x14ac:dyDescent="0.25">
      <c r="A12">
        <v>1399</v>
      </c>
      <c r="B12" t="s">
        <v>20</v>
      </c>
      <c r="C12" t="s">
        <v>100</v>
      </c>
      <c r="D12" s="70">
        <v>44106</v>
      </c>
      <c r="E12">
        <v>36.25</v>
      </c>
      <c r="F12">
        <v>0.12809187279151943</v>
      </c>
      <c r="G12">
        <v>1.2930999999999999</v>
      </c>
      <c r="H12">
        <v>0.16563560070671376</v>
      </c>
    </row>
    <row r="13" spans="1:8" x14ac:dyDescent="0.25">
      <c r="A13">
        <v>1399</v>
      </c>
      <c r="B13" t="s">
        <v>20</v>
      </c>
      <c r="C13" t="s">
        <v>101</v>
      </c>
      <c r="D13" s="70">
        <v>44107</v>
      </c>
      <c r="E13">
        <v>36.25</v>
      </c>
      <c r="F13">
        <v>0.12809187279151943</v>
      </c>
      <c r="G13">
        <v>1.2930999999999999</v>
      </c>
      <c r="H13">
        <v>0.16563560070671376</v>
      </c>
    </row>
    <row r="14" spans="1:8" x14ac:dyDescent="0.25">
      <c r="A14">
        <v>1399</v>
      </c>
      <c r="B14" t="s">
        <v>20</v>
      </c>
      <c r="C14" t="s">
        <v>102</v>
      </c>
      <c r="D14" s="70">
        <v>44108</v>
      </c>
      <c r="E14">
        <v>36.25</v>
      </c>
      <c r="F14">
        <v>0.12809187279151943</v>
      </c>
      <c r="G14">
        <v>1.2930999999999999</v>
      </c>
      <c r="H14">
        <v>0.16563560070671376</v>
      </c>
    </row>
    <row r="15" spans="1:8" x14ac:dyDescent="0.25">
      <c r="A15">
        <v>1399</v>
      </c>
      <c r="B15" t="s">
        <v>20</v>
      </c>
      <c r="C15" t="s">
        <v>103</v>
      </c>
      <c r="D15" s="70">
        <v>44109</v>
      </c>
      <c r="E15">
        <v>37.619999999999997</v>
      </c>
      <c r="F15">
        <v>0.13293286219081271</v>
      </c>
      <c r="G15">
        <v>1.2977000000000001</v>
      </c>
      <c r="H15">
        <v>0.17250697526501765</v>
      </c>
    </row>
    <row r="16" spans="1:8" x14ac:dyDescent="0.25">
      <c r="A16">
        <v>1399</v>
      </c>
      <c r="B16" t="s">
        <v>20</v>
      </c>
      <c r="C16" t="s">
        <v>104</v>
      </c>
      <c r="D16" s="70">
        <v>44110</v>
      </c>
      <c r="E16">
        <v>37.25</v>
      </c>
      <c r="F16">
        <v>0.13162544169611307</v>
      </c>
      <c r="G16">
        <v>1.2877000000000001</v>
      </c>
      <c r="H16">
        <v>0.16949408127208479</v>
      </c>
    </row>
    <row r="17" spans="1:8" x14ac:dyDescent="0.25">
      <c r="A17">
        <v>1399</v>
      </c>
      <c r="B17" t="s">
        <v>20</v>
      </c>
      <c r="C17" t="s">
        <v>105</v>
      </c>
      <c r="D17" s="70">
        <v>44111</v>
      </c>
      <c r="E17">
        <v>38.590000000000003</v>
      </c>
      <c r="F17">
        <v>0.13636042402826856</v>
      </c>
      <c r="G17">
        <v>1.2918000000000001</v>
      </c>
      <c r="H17">
        <v>0.17615039575971733</v>
      </c>
    </row>
    <row r="18" spans="1:8" x14ac:dyDescent="0.25">
      <c r="A18">
        <v>1399</v>
      </c>
      <c r="B18" t="s">
        <v>20</v>
      </c>
      <c r="C18" t="s">
        <v>106</v>
      </c>
      <c r="D18" s="70">
        <v>44112</v>
      </c>
      <c r="E18">
        <v>38.700000000000003</v>
      </c>
      <c r="F18">
        <v>0.13674911660777386</v>
      </c>
      <c r="G18">
        <v>1.2932999999999999</v>
      </c>
      <c r="H18">
        <v>0.17685763250883393</v>
      </c>
    </row>
    <row r="19" spans="1:8" x14ac:dyDescent="0.25">
      <c r="A19">
        <v>1399</v>
      </c>
      <c r="B19" t="s">
        <v>20</v>
      </c>
      <c r="C19" t="s">
        <v>107</v>
      </c>
      <c r="D19" s="70">
        <v>44113</v>
      </c>
      <c r="E19">
        <v>38.299999999999997</v>
      </c>
      <c r="F19">
        <v>0.13533568904593637</v>
      </c>
      <c r="G19">
        <v>1.3046</v>
      </c>
      <c r="H19">
        <v>0.17655893992932858</v>
      </c>
    </row>
    <row r="20" spans="1:8" x14ac:dyDescent="0.25">
      <c r="A20">
        <v>1399</v>
      </c>
      <c r="B20" t="s">
        <v>20</v>
      </c>
      <c r="C20" t="s">
        <v>108</v>
      </c>
      <c r="D20" s="70">
        <v>44114</v>
      </c>
      <c r="E20">
        <v>38.299999999999997</v>
      </c>
      <c r="F20">
        <v>0.13533568904593637</v>
      </c>
      <c r="G20">
        <v>1.3046</v>
      </c>
      <c r="H20">
        <v>0.17655893992932858</v>
      </c>
    </row>
    <row r="21" spans="1:8" x14ac:dyDescent="0.25">
      <c r="A21">
        <v>1399</v>
      </c>
      <c r="B21" t="s">
        <v>20</v>
      </c>
      <c r="C21" t="s">
        <v>109</v>
      </c>
      <c r="D21" s="70">
        <v>44115</v>
      </c>
      <c r="E21">
        <v>38.299999999999997</v>
      </c>
      <c r="F21">
        <v>0.13533568904593637</v>
      </c>
      <c r="G21">
        <v>1.3046</v>
      </c>
      <c r="H21">
        <v>0.17655893992932858</v>
      </c>
    </row>
    <row r="22" spans="1:8" x14ac:dyDescent="0.25">
      <c r="A22">
        <v>1399</v>
      </c>
      <c r="B22" t="s">
        <v>20</v>
      </c>
      <c r="C22" t="s">
        <v>110</v>
      </c>
      <c r="D22" s="70">
        <v>44116</v>
      </c>
      <c r="E22">
        <v>38.520000000000003</v>
      </c>
      <c r="F22">
        <v>0.136113074204947</v>
      </c>
      <c r="G22">
        <v>1.3064</v>
      </c>
      <c r="H22">
        <v>0.17781812014134277</v>
      </c>
    </row>
    <row r="23" spans="1:8" x14ac:dyDescent="0.25">
      <c r="A23">
        <v>1399</v>
      </c>
      <c r="B23" t="s">
        <v>20</v>
      </c>
      <c r="C23" t="s">
        <v>111</v>
      </c>
      <c r="D23" s="70">
        <v>44117</v>
      </c>
      <c r="E23">
        <v>37.83</v>
      </c>
      <c r="F23">
        <v>0.13367491166077738</v>
      </c>
      <c r="G23">
        <v>1.2934000000000001</v>
      </c>
      <c r="H23">
        <v>0.17289513074204949</v>
      </c>
    </row>
    <row r="24" spans="1:8" x14ac:dyDescent="0.25">
      <c r="A24">
        <v>1399</v>
      </c>
      <c r="B24" t="s">
        <v>20</v>
      </c>
      <c r="C24" t="s">
        <v>112</v>
      </c>
      <c r="D24" s="70">
        <v>44118</v>
      </c>
      <c r="E24">
        <v>38.840000000000003</v>
      </c>
      <c r="F24">
        <v>0.13724381625441698</v>
      </c>
      <c r="G24">
        <v>1.3010999999999999</v>
      </c>
      <c r="H24">
        <v>0.17856792932862192</v>
      </c>
    </row>
    <row r="25" spans="1:8" x14ac:dyDescent="0.25">
      <c r="A25">
        <v>1399</v>
      </c>
      <c r="B25" t="s">
        <v>20</v>
      </c>
      <c r="C25" t="s">
        <v>113</v>
      </c>
      <c r="D25" s="70">
        <v>44119</v>
      </c>
      <c r="E25">
        <v>39.99</v>
      </c>
      <c r="F25">
        <v>0.14130742049469966</v>
      </c>
      <c r="G25">
        <v>1.2914000000000001</v>
      </c>
      <c r="H25">
        <v>0.18248440282685516</v>
      </c>
    </row>
    <row r="26" spans="1:8" x14ac:dyDescent="0.25">
      <c r="A26">
        <v>1399</v>
      </c>
      <c r="B26" t="s">
        <v>20</v>
      </c>
      <c r="C26" t="s">
        <v>114</v>
      </c>
      <c r="D26" s="70">
        <v>44120</v>
      </c>
      <c r="E26">
        <v>40.94</v>
      </c>
      <c r="F26">
        <v>0.1446643109540636</v>
      </c>
      <c r="G26">
        <v>1.2912999999999999</v>
      </c>
      <c r="H26">
        <v>0.18680502473498231</v>
      </c>
    </row>
    <row r="27" spans="1:8" x14ac:dyDescent="0.25">
      <c r="A27">
        <v>1399</v>
      </c>
      <c r="B27" t="s">
        <v>20</v>
      </c>
      <c r="C27" t="s">
        <v>115</v>
      </c>
      <c r="D27" s="70">
        <v>44121</v>
      </c>
      <c r="E27">
        <v>40.94</v>
      </c>
      <c r="F27">
        <v>0.1446643109540636</v>
      </c>
      <c r="G27">
        <v>1.2912999999999999</v>
      </c>
      <c r="H27">
        <v>0.18680502473498231</v>
      </c>
    </row>
    <row r="28" spans="1:8" x14ac:dyDescent="0.25">
      <c r="A28">
        <v>1399</v>
      </c>
      <c r="B28" t="s">
        <v>20</v>
      </c>
      <c r="C28" t="s">
        <v>116</v>
      </c>
      <c r="D28" s="70">
        <v>44122</v>
      </c>
      <c r="E28">
        <v>40.94</v>
      </c>
      <c r="F28">
        <v>0.1446643109540636</v>
      </c>
      <c r="G28">
        <v>1.2912999999999999</v>
      </c>
      <c r="H28">
        <v>0.18680502473498231</v>
      </c>
    </row>
    <row r="29" spans="1:8" x14ac:dyDescent="0.25">
      <c r="A29">
        <v>1399</v>
      </c>
      <c r="B29" t="s">
        <v>20</v>
      </c>
      <c r="C29" t="s">
        <v>117</v>
      </c>
      <c r="D29" s="70">
        <v>44123</v>
      </c>
      <c r="E29">
        <v>41.4</v>
      </c>
      <c r="F29">
        <v>0.14628975265017669</v>
      </c>
      <c r="G29">
        <v>1.2947</v>
      </c>
      <c r="H29">
        <v>0.18940134275618375</v>
      </c>
    </row>
    <row r="30" spans="1:8" x14ac:dyDescent="0.25">
      <c r="A30">
        <v>1399</v>
      </c>
      <c r="B30" t="s">
        <v>20</v>
      </c>
      <c r="C30" t="s">
        <v>118</v>
      </c>
      <c r="D30" s="70">
        <v>44124</v>
      </c>
      <c r="E30">
        <v>42.06</v>
      </c>
      <c r="F30">
        <v>0.14862190812720849</v>
      </c>
      <c r="G30">
        <v>1.2944</v>
      </c>
      <c r="H30">
        <v>0.19237619787985866</v>
      </c>
    </row>
    <row r="31" spans="1:8" x14ac:dyDescent="0.25">
      <c r="A31">
        <v>1399</v>
      </c>
      <c r="B31" t="s">
        <v>20</v>
      </c>
      <c r="C31" t="s">
        <v>119</v>
      </c>
      <c r="D31" s="70">
        <v>44125</v>
      </c>
      <c r="E31">
        <v>41.63</v>
      </c>
      <c r="F31">
        <v>0.14710247349823322</v>
      </c>
      <c r="G31">
        <v>1.3144</v>
      </c>
      <c r="H31">
        <v>0.19335149116607775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86"/>
  <sheetViews>
    <sheetView rightToLeft="1" workbookViewId="0">
      <selection activeCell="K1" sqref="K1"/>
    </sheetView>
  </sheetViews>
  <sheetFormatPr defaultColWidth="9" defaultRowHeight="18" x14ac:dyDescent="0.45"/>
  <cols>
    <col min="1" max="2" width="9" style="8"/>
    <col min="3" max="3" width="9.85546875" style="23" bestFit="1" customWidth="1"/>
    <col min="4" max="4" width="18.7109375" style="23" bestFit="1" customWidth="1"/>
    <col min="5" max="5" width="9.85546875" style="23" bestFit="1" customWidth="1"/>
    <col min="6" max="6" width="9.85546875" style="23" customWidth="1"/>
    <col min="7" max="7" width="10.85546875" style="23" customWidth="1"/>
    <col min="8" max="15" width="9" style="23"/>
    <col min="16" max="16" width="13.140625" style="23" customWidth="1"/>
    <col min="17" max="17" width="20.85546875" style="23" customWidth="1"/>
    <col min="18" max="16384" width="9" style="23"/>
  </cols>
  <sheetData>
    <row r="1" spans="1:14" x14ac:dyDescent="0.45">
      <c r="K1" s="33" t="s">
        <v>47</v>
      </c>
      <c r="N1" s="64" t="s">
        <v>51</v>
      </c>
    </row>
    <row r="3" spans="1:14" ht="30" x14ac:dyDescent="0.45">
      <c r="A3" s="30" t="s">
        <v>6</v>
      </c>
      <c r="B3" s="30" t="s">
        <v>5</v>
      </c>
      <c r="C3" s="30" t="s">
        <v>0</v>
      </c>
      <c r="D3" s="31" t="s">
        <v>0</v>
      </c>
      <c r="E3" s="34" t="s">
        <v>48</v>
      </c>
      <c r="F3" s="34" t="s">
        <v>49</v>
      </c>
      <c r="G3" s="30" t="s">
        <v>46</v>
      </c>
      <c r="H3" s="17" t="s">
        <v>50</v>
      </c>
    </row>
    <row r="4" spans="1:14" x14ac:dyDescent="0.45">
      <c r="A4" s="32">
        <v>1399</v>
      </c>
      <c r="B4" s="8" t="s">
        <v>15</v>
      </c>
      <c r="C4" s="71">
        <f>D4</f>
        <v>44255</v>
      </c>
      <c r="D4" s="67">
        <v>44255</v>
      </c>
      <c r="E4" s="32">
        <v>39.79</v>
      </c>
      <c r="F4" s="32">
        <f t="shared" ref="F4:F43" si="0">E4/283</f>
        <v>0.14060070671378092</v>
      </c>
      <c r="G4" s="32">
        <v>1.3932</v>
      </c>
      <c r="H4" s="35">
        <f t="shared" ref="H4:H43" si="1">F4*G4</f>
        <v>0.19588490459363958</v>
      </c>
    </row>
    <row r="5" spans="1:14" x14ac:dyDescent="0.45">
      <c r="A5" s="32">
        <v>1399</v>
      </c>
      <c r="B5" s="8" t="s">
        <v>15</v>
      </c>
      <c r="C5" s="71">
        <f t="shared" ref="C5:C68" si="2">D5</f>
        <v>44254</v>
      </c>
      <c r="D5" s="67">
        <v>44254</v>
      </c>
      <c r="E5" s="32">
        <v>39.79</v>
      </c>
      <c r="F5" s="32">
        <f t="shared" si="0"/>
        <v>0.14060070671378092</v>
      </c>
      <c r="G5" s="32">
        <v>1.3932</v>
      </c>
      <c r="H5" s="35">
        <f t="shared" si="1"/>
        <v>0.19588490459363958</v>
      </c>
    </row>
    <row r="6" spans="1:14" x14ac:dyDescent="0.45">
      <c r="A6" s="32">
        <v>1399</v>
      </c>
      <c r="B6" s="8" t="s">
        <v>15</v>
      </c>
      <c r="C6" s="71">
        <f t="shared" si="2"/>
        <v>44253</v>
      </c>
      <c r="D6" s="67">
        <v>44253</v>
      </c>
      <c r="E6" s="32">
        <v>39.79</v>
      </c>
      <c r="F6" s="32">
        <f t="shared" si="0"/>
        <v>0.14060070671378092</v>
      </c>
      <c r="G6" s="32">
        <v>1.3932</v>
      </c>
      <c r="H6" s="35">
        <f t="shared" si="1"/>
        <v>0.19588490459363958</v>
      </c>
    </row>
    <row r="7" spans="1:14" x14ac:dyDescent="0.45">
      <c r="A7" s="32">
        <v>1399</v>
      </c>
      <c r="B7" s="8" t="s">
        <v>15</v>
      </c>
      <c r="C7" s="71">
        <f t="shared" si="2"/>
        <v>44252</v>
      </c>
      <c r="D7" s="67">
        <v>44252</v>
      </c>
      <c r="E7" s="32">
        <v>40.29</v>
      </c>
      <c r="F7" s="32">
        <f t="shared" si="0"/>
        <v>0.14236749116607775</v>
      </c>
      <c r="G7" s="32">
        <v>1.4013</v>
      </c>
      <c r="H7" s="35">
        <f t="shared" si="1"/>
        <v>0.19949956537102476</v>
      </c>
    </row>
    <row r="8" spans="1:14" x14ac:dyDescent="0.45">
      <c r="A8" s="32">
        <v>1399</v>
      </c>
      <c r="B8" s="8" t="s">
        <v>15</v>
      </c>
      <c r="C8" s="71">
        <f t="shared" si="2"/>
        <v>44251</v>
      </c>
      <c r="D8" s="67">
        <v>44251</v>
      </c>
      <c r="E8" s="32">
        <v>41.18</v>
      </c>
      <c r="F8" s="32">
        <f t="shared" si="0"/>
        <v>0.14551236749116608</v>
      </c>
      <c r="G8" s="32">
        <v>1.4138999999999999</v>
      </c>
      <c r="H8" s="35">
        <f t="shared" si="1"/>
        <v>0.20573993639575971</v>
      </c>
    </row>
    <row r="9" spans="1:14" x14ac:dyDescent="0.45">
      <c r="A9" s="32">
        <v>1399</v>
      </c>
      <c r="B9" s="8" t="s">
        <v>15</v>
      </c>
      <c r="C9" s="71">
        <f t="shared" si="2"/>
        <v>44250</v>
      </c>
      <c r="D9" s="67">
        <v>44250</v>
      </c>
      <c r="E9" s="32">
        <v>40.659999999999997</v>
      </c>
      <c r="F9" s="32">
        <f t="shared" si="0"/>
        <v>0.14367491166077737</v>
      </c>
      <c r="G9" s="32">
        <v>1.411</v>
      </c>
      <c r="H9" s="35">
        <f t="shared" si="1"/>
        <v>0.20272530035335687</v>
      </c>
    </row>
    <row r="10" spans="1:14" x14ac:dyDescent="0.45">
      <c r="A10" s="32">
        <v>1399</v>
      </c>
      <c r="B10" s="8" t="s">
        <v>15</v>
      </c>
      <c r="C10" s="71">
        <f t="shared" si="2"/>
        <v>44249</v>
      </c>
      <c r="D10" s="67">
        <v>44249</v>
      </c>
      <c r="E10" s="32">
        <v>40.03</v>
      </c>
      <c r="F10" s="32">
        <f t="shared" si="0"/>
        <v>0.1414487632508834</v>
      </c>
      <c r="G10" s="32">
        <v>1.4060999999999999</v>
      </c>
      <c r="H10" s="35">
        <f t="shared" si="1"/>
        <v>0.19889110600706714</v>
      </c>
    </row>
    <row r="11" spans="1:14" x14ac:dyDescent="0.45">
      <c r="A11" s="32">
        <v>1399</v>
      </c>
      <c r="B11" s="8" t="s">
        <v>15</v>
      </c>
      <c r="C11" s="71">
        <f t="shared" si="2"/>
        <v>44248</v>
      </c>
      <c r="D11" s="67">
        <v>44248</v>
      </c>
      <c r="E11" s="32">
        <v>42.1</v>
      </c>
      <c r="F11" s="32">
        <f t="shared" si="0"/>
        <v>0.14876325088339223</v>
      </c>
      <c r="G11" s="32">
        <v>1.4014</v>
      </c>
      <c r="H11" s="35">
        <f t="shared" si="1"/>
        <v>0.20847681978798588</v>
      </c>
    </row>
    <row r="12" spans="1:14" x14ac:dyDescent="0.45">
      <c r="A12" s="32">
        <v>1399</v>
      </c>
      <c r="B12" s="8" t="s">
        <v>15</v>
      </c>
      <c r="C12" s="71">
        <f t="shared" si="2"/>
        <v>44247</v>
      </c>
      <c r="D12" s="67">
        <v>44247</v>
      </c>
      <c r="E12" s="32">
        <v>42.1</v>
      </c>
      <c r="F12" s="32">
        <f t="shared" si="0"/>
        <v>0.14876325088339223</v>
      </c>
      <c r="G12" s="32">
        <v>1.4014</v>
      </c>
      <c r="H12" s="35">
        <f t="shared" si="1"/>
        <v>0.20847681978798588</v>
      </c>
    </row>
    <row r="13" spans="1:14" x14ac:dyDescent="0.45">
      <c r="A13" s="32">
        <v>1399</v>
      </c>
      <c r="B13" s="8" t="s">
        <v>15</v>
      </c>
      <c r="C13" s="71">
        <f t="shared" si="2"/>
        <v>44246</v>
      </c>
      <c r="D13" s="67">
        <v>44246</v>
      </c>
      <c r="E13" s="32">
        <v>42.1</v>
      </c>
      <c r="F13" s="32">
        <f t="shared" si="0"/>
        <v>0.14876325088339223</v>
      </c>
      <c r="G13" s="32">
        <v>1.4014</v>
      </c>
      <c r="H13" s="35">
        <f t="shared" si="1"/>
        <v>0.20847681978798588</v>
      </c>
    </row>
    <row r="14" spans="1:14" x14ac:dyDescent="0.45">
      <c r="A14" s="32">
        <v>1399</v>
      </c>
      <c r="B14" s="8" t="s">
        <v>53</v>
      </c>
      <c r="C14" s="71">
        <f t="shared" si="2"/>
        <v>44245</v>
      </c>
      <c r="D14" s="67">
        <v>44245</v>
      </c>
      <c r="E14" s="32">
        <v>44.04</v>
      </c>
      <c r="F14" s="32">
        <f t="shared" si="0"/>
        <v>0.15561837455830388</v>
      </c>
      <c r="G14" s="32">
        <v>1.3971</v>
      </c>
      <c r="H14" s="35">
        <f t="shared" si="1"/>
        <v>0.21741443109540634</v>
      </c>
    </row>
    <row r="15" spans="1:14" x14ac:dyDescent="0.45">
      <c r="A15" s="32">
        <v>1399</v>
      </c>
      <c r="B15" s="8" t="s">
        <v>53</v>
      </c>
      <c r="C15" s="71">
        <f t="shared" si="2"/>
        <v>44244</v>
      </c>
      <c r="D15" s="67">
        <v>44244</v>
      </c>
      <c r="E15" s="32">
        <v>41.81</v>
      </c>
      <c r="F15" s="32">
        <f t="shared" si="0"/>
        <v>0.14773851590106007</v>
      </c>
      <c r="G15" s="32">
        <v>1.3853</v>
      </c>
      <c r="H15" s="35">
        <f t="shared" si="1"/>
        <v>0.20466216607773852</v>
      </c>
    </row>
    <row r="16" spans="1:14" x14ac:dyDescent="0.45">
      <c r="A16" s="32">
        <v>1399</v>
      </c>
      <c r="B16" s="8" t="s">
        <v>53</v>
      </c>
      <c r="C16" s="71">
        <f t="shared" si="2"/>
        <v>44243</v>
      </c>
      <c r="D16" s="67">
        <v>44243</v>
      </c>
      <c r="E16" s="32">
        <v>42.49</v>
      </c>
      <c r="F16" s="32">
        <f t="shared" si="0"/>
        <v>0.15014134275618377</v>
      </c>
      <c r="G16" s="32">
        <v>1.3900999999999999</v>
      </c>
      <c r="H16" s="35">
        <f t="shared" si="1"/>
        <v>0.20871148056537103</v>
      </c>
    </row>
    <row r="17" spans="1:8" x14ac:dyDescent="0.45">
      <c r="A17" s="32">
        <v>1399</v>
      </c>
      <c r="B17" s="8" t="s">
        <v>53</v>
      </c>
      <c r="C17" s="71">
        <f t="shared" si="2"/>
        <v>44242</v>
      </c>
      <c r="D17" s="67">
        <v>44242</v>
      </c>
      <c r="E17" s="32">
        <v>41.58</v>
      </c>
      <c r="F17" s="32">
        <f t="shared" si="0"/>
        <v>0.14692579505300352</v>
      </c>
      <c r="G17" s="32">
        <v>1.3903000000000001</v>
      </c>
      <c r="H17" s="35">
        <f t="shared" si="1"/>
        <v>0.20427093286219081</v>
      </c>
    </row>
    <row r="18" spans="1:8" x14ac:dyDescent="0.45">
      <c r="A18" s="32">
        <v>1399</v>
      </c>
      <c r="B18" s="8" t="s">
        <v>53</v>
      </c>
      <c r="C18" s="71">
        <f t="shared" si="2"/>
        <v>44241</v>
      </c>
      <c r="D18" s="67">
        <v>44241</v>
      </c>
      <c r="E18" s="32">
        <v>44.85</v>
      </c>
      <c r="F18" s="32">
        <f t="shared" si="0"/>
        <v>0.15848056537102473</v>
      </c>
      <c r="G18" s="32">
        <v>1.3844000000000001</v>
      </c>
      <c r="H18" s="35">
        <f t="shared" si="1"/>
        <v>0.21940049469964665</v>
      </c>
    </row>
    <row r="19" spans="1:8" x14ac:dyDescent="0.45">
      <c r="A19" s="32">
        <v>1399</v>
      </c>
      <c r="B19" s="8" t="s">
        <v>53</v>
      </c>
      <c r="C19" s="71">
        <f t="shared" si="2"/>
        <v>44240</v>
      </c>
      <c r="D19" s="67">
        <v>44240</v>
      </c>
      <c r="E19" s="32">
        <v>44.85</v>
      </c>
      <c r="F19" s="32">
        <f t="shared" si="0"/>
        <v>0.15848056537102473</v>
      </c>
      <c r="G19" s="32">
        <v>1.3844000000000001</v>
      </c>
      <c r="H19" s="35">
        <f t="shared" si="1"/>
        <v>0.21940049469964665</v>
      </c>
    </row>
    <row r="20" spans="1:8" x14ac:dyDescent="0.45">
      <c r="A20" s="32">
        <v>1399</v>
      </c>
      <c r="B20" s="8" t="s">
        <v>53</v>
      </c>
      <c r="C20" s="71">
        <f t="shared" si="2"/>
        <v>44239</v>
      </c>
      <c r="D20" s="67">
        <v>44239</v>
      </c>
      <c r="E20" s="32">
        <v>44.85</v>
      </c>
      <c r="F20" s="32">
        <f t="shared" si="0"/>
        <v>0.15848056537102473</v>
      </c>
      <c r="G20" s="32">
        <v>1.3844000000000001</v>
      </c>
      <c r="H20" s="35">
        <f t="shared" si="1"/>
        <v>0.21940049469964665</v>
      </c>
    </row>
    <row r="21" spans="1:8" x14ac:dyDescent="0.45">
      <c r="A21" s="32">
        <v>1399</v>
      </c>
      <c r="B21" s="8" t="s">
        <v>53</v>
      </c>
      <c r="C21" s="71">
        <f t="shared" si="2"/>
        <v>44238</v>
      </c>
      <c r="D21" s="67">
        <v>44238</v>
      </c>
      <c r="E21" s="32">
        <v>44.43</v>
      </c>
      <c r="F21" s="32">
        <f t="shared" si="0"/>
        <v>0.15699646643109541</v>
      </c>
      <c r="G21" s="32">
        <v>1.3815</v>
      </c>
      <c r="H21" s="35">
        <f t="shared" si="1"/>
        <v>0.21689061837455831</v>
      </c>
    </row>
    <row r="22" spans="1:8" x14ac:dyDescent="0.45">
      <c r="A22" s="32">
        <v>1399</v>
      </c>
      <c r="B22" s="8" t="s">
        <v>53</v>
      </c>
      <c r="C22" s="71">
        <f t="shared" si="2"/>
        <v>44237</v>
      </c>
      <c r="D22" s="67">
        <v>44237</v>
      </c>
      <c r="E22" s="32">
        <v>47.91</v>
      </c>
      <c r="F22" s="32">
        <f t="shared" si="0"/>
        <v>0.16929328621908127</v>
      </c>
      <c r="G22" s="32">
        <v>1.3828</v>
      </c>
      <c r="H22" s="35">
        <f t="shared" si="1"/>
        <v>0.23409875618374559</v>
      </c>
    </row>
    <row r="23" spans="1:8" x14ac:dyDescent="0.45">
      <c r="A23" s="32">
        <v>1399</v>
      </c>
      <c r="B23" s="8" t="s">
        <v>53</v>
      </c>
      <c r="C23" s="71">
        <f t="shared" si="2"/>
        <v>44236</v>
      </c>
      <c r="D23" s="67">
        <v>44236</v>
      </c>
      <c r="E23" s="32">
        <v>49.73</v>
      </c>
      <c r="F23" s="32">
        <f t="shared" si="0"/>
        <v>0.17572438162544168</v>
      </c>
      <c r="G23" s="32">
        <v>1.3814</v>
      </c>
      <c r="H23" s="35">
        <f t="shared" si="1"/>
        <v>0.24274566077738513</v>
      </c>
    </row>
    <row r="24" spans="1:8" x14ac:dyDescent="0.45">
      <c r="A24" s="32">
        <v>1399</v>
      </c>
      <c r="B24" s="8" t="s">
        <v>53</v>
      </c>
      <c r="C24" s="71">
        <f t="shared" si="2"/>
        <v>44235</v>
      </c>
      <c r="D24" s="67">
        <v>44235</v>
      </c>
      <c r="E24" s="32">
        <v>53.11</v>
      </c>
      <c r="F24" s="32">
        <f t="shared" si="0"/>
        <v>0.1876678445229682</v>
      </c>
      <c r="G24" s="32">
        <v>1.3737999999999999</v>
      </c>
      <c r="H24" s="35">
        <f t="shared" si="1"/>
        <v>0.25781808480565371</v>
      </c>
    </row>
    <row r="25" spans="1:8" x14ac:dyDescent="0.45">
      <c r="A25" s="32">
        <v>1399</v>
      </c>
      <c r="B25" s="8" t="s">
        <v>53</v>
      </c>
      <c r="C25" s="71">
        <f t="shared" si="2"/>
        <v>44234</v>
      </c>
      <c r="D25" s="67">
        <v>44234</v>
      </c>
      <c r="E25" s="32">
        <v>48.17</v>
      </c>
      <c r="F25" s="32">
        <f t="shared" si="0"/>
        <v>0.17021201413427561</v>
      </c>
      <c r="G25" s="32">
        <v>1.3733</v>
      </c>
      <c r="H25" s="35">
        <f t="shared" si="1"/>
        <v>0.2337521590106007</v>
      </c>
    </row>
    <row r="26" spans="1:8" x14ac:dyDescent="0.45">
      <c r="A26" s="32">
        <v>1399</v>
      </c>
      <c r="B26" s="8" t="s">
        <v>53</v>
      </c>
      <c r="C26" s="71">
        <f t="shared" si="2"/>
        <v>44233</v>
      </c>
      <c r="D26" s="67">
        <v>44233</v>
      </c>
      <c r="E26" s="32">
        <v>48.17</v>
      </c>
      <c r="F26" s="32">
        <f t="shared" si="0"/>
        <v>0.17021201413427561</v>
      </c>
      <c r="G26" s="32">
        <v>1.3733</v>
      </c>
      <c r="H26" s="35">
        <f t="shared" si="1"/>
        <v>0.2337521590106007</v>
      </c>
    </row>
    <row r="27" spans="1:8" x14ac:dyDescent="0.45">
      <c r="A27" s="32">
        <v>1399</v>
      </c>
      <c r="B27" s="8" t="s">
        <v>53</v>
      </c>
      <c r="C27" s="71">
        <f t="shared" si="2"/>
        <v>44232</v>
      </c>
      <c r="D27" s="67">
        <v>44232</v>
      </c>
      <c r="E27" s="32">
        <v>48.17</v>
      </c>
      <c r="F27" s="32">
        <f t="shared" si="0"/>
        <v>0.17021201413427561</v>
      </c>
      <c r="G27" s="32">
        <v>1.3733</v>
      </c>
      <c r="H27" s="35">
        <f t="shared" si="1"/>
        <v>0.2337521590106007</v>
      </c>
    </row>
    <row r="28" spans="1:8" x14ac:dyDescent="0.45">
      <c r="A28" s="32">
        <v>1399</v>
      </c>
      <c r="B28" s="8" t="s">
        <v>53</v>
      </c>
      <c r="C28" s="71">
        <f t="shared" si="2"/>
        <v>44231</v>
      </c>
      <c r="D28" s="67">
        <v>44231</v>
      </c>
      <c r="E28" s="32">
        <v>47.64</v>
      </c>
      <c r="F28" s="32">
        <f t="shared" si="0"/>
        <v>0.16833922261484099</v>
      </c>
      <c r="G28" s="32">
        <v>1.367</v>
      </c>
      <c r="H28" s="35">
        <f t="shared" si="1"/>
        <v>0.23011971731448763</v>
      </c>
    </row>
    <row r="29" spans="1:8" x14ac:dyDescent="0.45">
      <c r="A29" s="32">
        <v>1399</v>
      </c>
      <c r="B29" s="8" t="s">
        <v>53</v>
      </c>
      <c r="C29" s="71">
        <f t="shared" si="2"/>
        <v>44230</v>
      </c>
      <c r="D29" s="67">
        <v>44230</v>
      </c>
      <c r="E29" s="32">
        <v>47.23</v>
      </c>
      <c r="F29" s="32">
        <f t="shared" si="0"/>
        <v>0.16689045936395758</v>
      </c>
      <c r="G29" s="32">
        <v>1.3644000000000001</v>
      </c>
      <c r="H29" s="35">
        <f t="shared" si="1"/>
        <v>0.22770534275618373</v>
      </c>
    </row>
    <row r="30" spans="1:8" x14ac:dyDescent="0.45">
      <c r="A30" s="32">
        <v>1399</v>
      </c>
      <c r="B30" s="8" t="s">
        <v>53</v>
      </c>
      <c r="C30" s="71">
        <f t="shared" si="2"/>
        <v>44229</v>
      </c>
      <c r="D30" s="67">
        <v>44229</v>
      </c>
      <c r="E30" s="32">
        <v>48.64</v>
      </c>
      <c r="F30" s="32">
        <f t="shared" si="0"/>
        <v>0.17187279151943463</v>
      </c>
      <c r="G30" s="32">
        <v>1.3665</v>
      </c>
      <c r="H30" s="35">
        <f t="shared" si="1"/>
        <v>0.23486416961130743</v>
      </c>
    </row>
    <row r="31" spans="1:8" x14ac:dyDescent="0.45">
      <c r="A31" s="32">
        <v>1399</v>
      </c>
      <c r="B31" s="8" t="s">
        <v>53</v>
      </c>
      <c r="C31" s="71">
        <f t="shared" si="2"/>
        <v>44228</v>
      </c>
      <c r="D31" s="67">
        <v>44228</v>
      </c>
      <c r="E31" s="32">
        <v>48.24</v>
      </c>
      <c r="F31" s="32">
        <f t="shared" si="0"/>
        <v>0.17045936395759717</v>
      </c>
      <c r="G31" s="32">
        <v>1.3661000000000001</v>
      </c>
      <c r="H31" s="35">
        <f t="shared" si="1"/>
        <v>0.23286453710247351</v>
      </c>
    </row>
    <row r="32" spans="1:8" x14ac:dyDescent="0.45">
      <c r="A32" s="32">
        <v>1399</v>
      </c>
      <c r="B32" s="8" t="s">
        <v>53</v>
      </c>
      <c r="C32" s="71">
        <f t="shared" si="2"/>
        <v>44227</v>
      </c>
      <c r="D32" s="67">
        <v>44227</v>
      </c>
      <c r="E32" s="32">
        <v>53.15</v>
      </c>
      <c r="F32" s="32">
        <f t="shared" si="0"/>
        <v>0.18780918727915194</v>
      </c>
      <c r="G32" s="32">
        <v>1.3702000000000001</v>
      </c>
      <c r="H32" s="35">
        <f t="shared" si="1"/>
        <v>0.25733614840989399</v>
      </c>
    </row>
    <row r="33" spans="1:8" x14ac:dyDescent="0.45">
      <c r="A33" s="32">
        <v>1399</v>
      </c>
      <c r="B33" s="8" t="s">
        <v>53</v>
      </c>
      <c r="C33" s="71">
        <f t="shared" si="2"/>
        <v>44226</v>
      </c>
      <c r="D33" s="67">
        <v>44226</v>
      </c>
      <c r="E33" s="32">
        <v>53.15</v>
      </c>
      <c r="F33" s="32">
        <f t="shared" si="0"/>
        <v>0.18780918727915194</v>
      </c>
      <c r="G33" s="32">
        <v>1.3702000000000001</v>
      </c>
      <c r="H33" s="35">
        <f t="shared" si="1"/>
        <v>0.25733614840989399</v>
      </c>
    </row>
    <row r="34" spans="1:8" x14ac:dyDescent="0.45">
      <c r="A34" s="32">
        <v>1399</v>
      </c>
      <c r="B34" s="8" t="s">
        <v>53</v>
      </c>
      <c r="C34" s="71">
        <f t="shared" si="2"/>
        <v>44225</v>
      </c>
      <c r="D34" s="67">
        <v>44225</v>
      </c>
      <c r="E34" s="32">
        <v>53.15</v>
      </c>
      <c r="F34" s="32">
        <f t="shared" si="0"/>
        <v>0.18780918727915194</v>
      </c>
      <c r="G34" s="32">
        <v>1.3702000000000001</v>
      </c>
      <c r="H34" s="35">
        <f t="shared" si="1"/>
        <v>0.25733614840989399</v>
      </c>
    </row>
    <row r="35" spans="1:8" x14ac:dyDescent="0.45">
      <c r="A35" s="32">
        <v>1399</v>
      </c>
      <c r="B35" s="8" t="s">
        <v>53</v>
      </c>
      <c r="C35" s="71">
        <f t="shared" si="2"/>
        <v>44224</v>
      </c>
      <c r="D35" s="67">
        <v>44224</v>
      </c>
      <c r="E35" s="32">
        <v>58.24</v>
      </c>
      <c r="F35" s="32">
        <f t="shared" si="0"/>
        <v>0.20579505300353357</v>
      </c>
      <c r="G35" s="32">
        <v>1.3717999999999999</v>
      </c>
      <c r="H35" s="35">
        <f t="shared" si="1"/>
        <v>0.28230965371024735</v>
      </c>
    </row>
    <row r="36" spans="1:8" x14ac:dyDescent="0.45">
      <c r="A36" s="32">
        <v>1399</v>
      </c>
      <c r="B36" s="8" t="s">
        <v>53</v>
      </c>
      <c r="C36" s="71">
        <f t="shared" si="2"/>
        <v>44223</v>
      </c>
      <c r="D36" s="67">
        <v>44223</v>
      </c>
      <c r="E36" s="32">
        <v>54.09</v>
      </c>
      <c r="F36" s="32">
        <f t="shared" si="0"/>
        <v>0.19113074204946998</v>
      </c>
      <c r="G36" s="32">
        <v>1.3686</v>
      </c>
      <c r="H36" s="35">
        <f t="shared" si="1"/>
        <v>0.26158153356890462</v>
      </c>
    </row>
    <row r="37" spans="1:8" x14ac:dyDescent="0.45">
      <c r="A37" s="32">
        <v>1399</v>
      </c>
      <c r="B37" s="8" t="s">
        <v>53</v>
      </c>
      <c r="C37" s="71">
        <f t="shared" si="2"/>
        <v>44222</v>
      </c>
      <c r="D37" s="67">
        <v>44222</v>
      </c>
      <c r="E37" s="32">
        <v>54.1</v>
      </c>
      <c r="F37" s="32">
        <f t="shared" si="0"/>
        <v>0.1911660777385159</v>
      </c>
      <c r="G37" s="32">
        <v>1.3733</v>
      </c>
      <c r="H37" s="35">
        <f t="shared" si="1"/>
        <v>0.26252837455830391</v>
      </c>
    </row>
    <row r="38" spans="1:8" x14ac:dyDescent="0.45">
      <c r="A38" s="32">
        <v>1399</v>
      </c>
      <c r="B38" s="8" t="s">
        <v>53</v>
      </c>
      <c r="C38" s="71">
        <f t="shared" si="2"/>
        <v>44221</v>
      </c>
      <c r="D38" s="67">
        <v>44221</v>
      </c>
      <c r="E38" s="32">
        <v>56.55</v>
      </c>
      <c r="F38" s="32">
        <f t="shared" si="0"/>
        <v>0.19982332155477031</v>
      </c>
      <c r="G38" s="32">
        <v>1.3673999999999999</v>
      </c>
      <c r="H38" s="35">
        <f t="shared" si="1"/>
        <v>0.2732384098939929</v>
      </c>
    </row>
    <row r="39" spans="1:8" x14ac:dyDescent="0.45">
      <c r="A39" s="32">
        <v>1399</v>
      </c>
      <c r="B39" s="8" t="s">
        <v>53</v>
      </c>
      <c r="C39" s="71">
        <f t="shared" si="2"/>
        <v>44220</v>
      </c>
      <c r="D39" s="67">
        <v>44220</v>
      </c>
      <c r="E39" s="32">
        <v>60.15</v>
      </c>
      <c r="F39" s="32">
        <f t="shared" si="0"/>
        <v>0.21254416961130743</v>
      </c>
      <c r="G39" s="32">
        <v>1.3684000000000001</v>
      </c>
      <c r="H39" s="35">
        <f t="shared" si="1"/>
        <v>0.29084544169611309</v>
      </c>
    </row>
    <row r="40" spans="1:8" x14ac:dyDescent="0.45">
      <c r="A40" s="32">
        <v>1399</v>
      </c>
      <c r="B40" s="8" t="s">
        <v>53</v>
      </c>
      <c r="C40" s="71">
        <f t="shared" si="2"/>
        <v>44219</v>
      </c>
      <c r="D40" s="67">
        <v>44219</v>
      </c>
      <c r="E40" s="32">
        <v>60.15</v>
      </c>
      <c r="F40" s="32">
        <f t="shared" si="0"/>
        <v>0.21254416961130743</v>
      </c>
      <c r="G40" s="32">
        <v>1.3684000000000001</v>
      </c>
      <c r="H40" s="35">
        <f t="shared" si="1"/>
        <v>0.29084544169611309</v>
      </c>
    </row>
    <row r="41" spans="1:8" x14ac:dyDescent="0.45">
      <c r="A41" s="32">
        <v>1399</v>
      </c>
      <c r="B41" s="8" t="s">
        <v>53</v>
      </c>
      <c r="C41" s="71">
        <f t="shared" si="2"/>
        <v>44218</v>
      </c>
      <c r="D41" s="67">
        <v>44218</v>
      </c>
      <c r="E41" s="32">
        <v>60.15</v>
      </c>
      <c r="F41" s="32">
        <f t="shared" si="0"/>
        <v>0.21254416961130743</v>
      </c>
      <c r="G41" s="32">
        <v>1.3684000000000001</v>
      </c>
      <c r="H41" s="35">
        <f t="shared" si="1"/>
        <v>0.29084544169611309</v>
      </c>
    </row>
    <row r="42" spans="1:8" x14ac:dyDescent="0.45">
      <c r="A42" s="32">
        <v>1399</v>
      </c>
      <c r="B42" s="8" t="s">
        <v>53</v>
      </c>
      <c r="C42" s="71">
        <f t="shared" si="2"/>
        <v>44217</v>
      </c>
      <c r="D42" s="67">
        <v>44217</v>
      </c>
      <c r="E42" s="32">
        <v>56.57</v>
      </c>
      <c r="F42" s="32">
        <f t="shared" si="0"/>
        <v>0.1998939929328622</v>
      </c>
      <c r="G42" s="32">
        <v>1.3732</v>
      </c>
      <c r="H42" s="35">
        <f t="shared" si="1"/>
        <v>0.27449443109540639</v>
      </c>
    </row>
    <row r="43" spans="1:8" x14ac:dyDescent="0.45">
      <c r="A43" s="32">
        <v>1399</v>
      </c>
      <c r="B43" s="8" t="s">
        <v>53</v>
      </c>
      <c r="C43" s="71">
        <f t="shared" si="2"/>
        <v>44216</v>
      </c>
      <c r="D43" s="67">
        <v>44216</v>
      </c>
      <c r="E43" s="32">
        <v>57.44</v>
      </c>
      <c r="F43" s="32">
        <f t="shared" si="0"/>
        <v>0.20296819787985865</v>
      </c>
      <c r="G43" s="32">
        <v>1.3653</v>
      </c>
      <c r="H43" s="35">
        <f t="shared" si="1"/>
        <v>0.27711248056537102</v>
      </c>
    </row>
    <row r="44" spans="1:8" x14ac:dyDescent="0.45">
      <c r="A44" s="32">
        <v>1399</v>
      </c>
      <c r="B44" s="8" t="s">
        <v>17</v>
      </c>
      <c r="C44" s="71">
        <f t="shared" si="2"/>
        <v>44215</v>
      </c>
      <c r="D44" s="67">
        <v>44215</v>
      </c>
      <c r="E44" s="32">
        <v>57.77</v>
      </c>
      <c r="F44" s="32">
        <f t="shared" ref="F44:F107" si="3">E44/283</f>
        <v>0.20413427561837458</v>
      </c>
      <c r="G44" s="32">
        <v>1.3628</v>
      </c>
      <c r="H44" s="35">
        <f t="shared" ref="H44:H107" si="4">F44*G44</f>
        <v>0.2781941908127209</v>
      </c>
    </row>
    <row r="45" spans="1:8" x14ac:dyDescent="0.45">
      <c r="A45" s="32">
        <v>1399</v>
      </c>
      <c r="B45" s="8" t="s">
        <v>17</v>
      </c>
      <c r="C45" s="71">
        <f t="shared" si="2"/>
        <v>44214</v>
      </c>
      <c r="D45" s="67">
        <v>44214</v>
      </c>
      <c r="E45" s="32">
        <v>54.86</v>
      </c>
      <c r="F45" s="32">
        <f t="shared" si="3"/>
        <v>0.19385159010600705</v>
      </c>
      <c r="G45" s="32">
        <v>1.3584000000000001</v>
      </c>
      <c r="H45" s="35">
        <f t="shared" si="4"/>
        <v>0.26332800000000001</v>
      </c>
    </row>
    <row r="46" spans="1:8" x14ac:dyDescent="0.45">
      <c r="A46" s="32">
        <v>1399</v>
      </c>
      <c r="B46" s="8" t="s">
        <v>17</v>
      </c>
      <c r="C46" s="71">
        <f t="shared" si="2"/>
        <v>44213</v>
      </c>
      <c r="D46" s="67">
        <v>44213</v>
      </c>
      <c r="E46" s="32">
        <v>54.77</v>
      </c>
      <c r="F46" s="32">
        <f t="shared" si="3"/>
        <v>0.19353356890459364</v>
      </c>
      <c r="G46" s="32">
        <v>1.3586</v>
      </c>
      <c r="H46" s="35">
        <f t="shared" si="4"/>
        <v>0.26293470671378094</v>
      </c>
    </row>
    <row r="47" spans="1:8" x14ac:dyDescent="0.45">
      <c r="A47" s="32">
        <v>1399</v>
      </c>
      <c r="B47" s="8" t="s">
        <v>17</v>
      </c>
      <c r="C47" s="71">
        <f t="shared" si="2"/>
        <v>44212</v>
      </c>
      <c r="D47" s="67">
        <v>44212</v>
      </c>
      <c r="E47" s="32">
        <v>54.77</v>
      </c>
      <c r="F47" s="32">
        <f t="shared" si="3"/>
        <v>0.19353356890459364</v>
      </c>
      <c r="G47" s="32">
        <v>1.3586</v>
      </c>
      <c r="H47" s="35">
        <f t="shared" si="4"/>
        <v>0.26293470671378094</v>
      </c>
    </row>
    <row r="48" spans="1:8" x14ac:dyDescent="0.45">
      <c r="A48" s="32">
        <v>1399</v>
      </c>
      <c r="B48" s="8" t="s">
        <v>17</v>
      </c>
      <c r="C48" s="71">
        <f t="shared" si="2"/>
        <v>44211</v>
      </c>
      <c r="D48" s="67">
        <v>44211</v>
      </c>
      <c r="E48" s="32">
        <v>54.77</v>
      </c>
      <c r="F48" s="32">
        <f t="shared" si="3"/>
        <v>0.19353356890459364</v>
      </c>
      <c r="G48" s="32">
        <v>1.3586</v>
      </c>
      <c r="H48" s="35">
        <f t="shared" si="4"/>
        <v>0.26293470671378094</v>
      </c>
    </row>
    <row r="49" spans="1:8" x14ac:dyDescent="0.45">
      <c r="A49" s="32">
        <v>1399</v>
      </c>
      <c r="B49" s="8" t="s">
        <v>17</v>
      </c>
      <c r="C49" s="71">
        <f t="shared" si="2"/>
        <v>44210</v>
      </c>
      <c r="D49" s="67">
        <v>44210</v>
      </c>
      <c r="E49" s="32">
        <v>54.86</v>
      </c>
      <c r="F49" s="32">
        <f t="shared" si="3"/>
        <v>0.19385159010600705</v>
      </c>
      <c r="G49" s="32">
        <v>1.3687</v>
      </c>
      <c r="H49" s="35">
        <f t="shared" si="4"/>
        <v>0.26532467137809185</v>
      </c>
    </row>
    <row r="50" spans="1:8" x14ac:dyDescent="0.45">
      <c r="A50" s="32">
        <v>1399</v>
      </c>
      <c r="B50" s="8" t="s">
        <v>17</v>
      </c>
      <c r="C50" s="71">
        <f t="shared" si="2"/>
        <v>44209</v>
      </c>
      <c r="D50" s="67">
        <v>44209</v>
      </c>
      <c r="E50" s="32">
        <v>59.35</v>
      </c>
      <c r="F50" s="32">
        <f t="shared" si="3"/>
        <v>0.20971731448763251</v>
      </c>
      <c r="G50" s="32">
        <v>1.3636999999999999</v>
      </c>
      <c r="H50" s="35">
        <f t="shared" si="4"/>
        <v>0.28599150176678445</v>
      </c>
    </row>
    <row r="51" spans="1:8" x14ac:dyDescent="0.45">
      <c r="A51" s="32">
        <v>1399</v>
      </c>
      <c r="B51" s="8" t="s">
        <v>17</v>
      </c>
      <c r="C51" s="71">
        <f t="shared" si="2"/>
        <v>44208</v>
      </c>
      <c r="D51" s="67">
        <v>44208</v>
      </c>
      <c r="E51" s="32">
        <v>63.15</v>
      </c>
      <c r="F51" s="32">
        <f t="shared" si="3"/>
        <v>0.22314487632508834</v>
      </c>
      <c r="G51" s="32">
        <v>1.3663000000000001</v>
      </c>
      <c r="H51" s="35">
        <f t="shared" si="4"/>
        <v>0.30488284452296821</v>
      </c>
    </row>
    <row r="52" spans="1:8" x14ac:dyDescent="0.45">
      <c r="A52" s="32">
        <v>1399</v>
      </c>
      <c r="B52" s="8" t="s">
        <v>17</v>
      </c>
      <c r="C52" s="71">
        <f t="shared" si="2"/>
        <v>44207</v>
      </c>
      <c r="D52" s="67">
        <v>44207</v>
      </c>
      <c r="E52" s="32">
        <v>65.16</v>
      </c>
      <c r="F52" s="32">
        <f t="shared" si="3"/>
        <v>0.23024734982332154</v>
      </c>
      <c r="G52" s="32">
        <v>1.3513999999999999</v>
      </c>
      <c r="H52" s="35">
        <f t="shared" si="4"/>
        <v>0.31115626855123674</v>
      </c>
    </row>
    <row r="53" spans="1:8" x14ac:dyDescent="0.45">
      <c r="A53" s="32">
        <v>1399</v>
      </c>
      <c r="B53" s="8" t="s">
        <v>17</v>
      </c>
      <c r="C53" s="71">
        <f t="shared" si="2"/>
        <v>44206</v>
      </c>
      <c r="D53" s="67">
        <v>44206</v>
      </c>
      <c r="E53" s="32">
        <v>77.430000000000007</v>
      </c>
      <c r="F53" s="32">
        <f t="shared" si="3"/>
        <v>0.27360424028268554</v>
      </c>
      <c r="G53" s="32">
        <v>1.3563000000000001</v>
      </c>
      <c r="H53" s="35">
        <f t="shared" si="4"/>
        <v>0.37108943109540643</v>
      </c>
    </row>
    <row r="54" spans="1:8" x14ac:dyDescent="0.45">
      <c r="A54" s="32">
        <v>1399</v>
      </c>
      <c r="B54" s="8" t="s">
        <v>17</v>
      </c>
      <c r="C54" s="71">
        <f t="shared" si="2"/>
        <v>44205</v>
      </c>
      <c r="D54" s="67">
        <v>44205</v>
      </c>
      <c r="E54" s="32">
        <v>77.430000000000007</v>
      </c>
      <c r="F54" s="32">
        <f t="shared" ref="F54" si="5">E54/283</f>
        <v>0.27360424028268554</v>
      </c>
      <c r="G54" s="32">
        <v>1.3563000000000001</v>
      </c>
      <c r="H54" s="35">
        <f t="shared" si="4"/>
        <v>0.37108943109540643</v>
      </c>
    </row>
    <row r="55" spans="1:8" x14ac:dyDescent="0.45">
      <c r="A55" s="32">
        <v>1399</v>
      </c>
      <c r="B55" s="8" t="s">
        <v>17</v>
      </c>
      <c r="C55" s="71">
        <f t="shared" si="2"/>
        <v>44204</v>
      </c>
      <c r="D55" s="67">
        <v>44204</v>
      </c>
      <c r="E55" s="32">
        <v>77.430000000000007</v>
      </c>
      <c r="F55" s="32">
        <f t="shared" si="3"/>
        <v>0.27360424028268554</v>
      </c>
      <c r="G55" s="32">
        <v>1.3563000000000001</v>
      </c>
      <c r="H55" s="35">
        <f t="shared" si="4"/>
        <v>0.37108943109540643</v>
      </c>
    </row>
    <row r="56" spans="1:8" x14ac:dyDescent="0.45">
      <c r="A56" s="32">
        <v>1399</v>
      </c>
      <c r="B56" s="8" t="s">
        <v>17</v>
      </c>
      <c r="C56" s="71">
        <f t="shared" si="2"/>
        <v>44203</v>
      </c>
      <c r="D56" s="67">
        <v>44203</v>
      </c>
      <c r="E56" s="32">
        <v>66.3</v>
      </c>
      <c r="F56" s="32">
        <f t="shared" si="3"/>
        <v>0.23427561837455829</v>
      </c>
      <c r="G56" s="32">
        <v>1.3563000000000001</v>
      </c>
      <c r="H56" s="35">
        <f t="shared" si="4"/>
        <v>0.31774802120141343</v>
      </c>
    </row>
    <row r="57" spans="1:8" x14ac:dyDescent="0.45">
      <c r="A57" s="32">
        <v>1399</v>
      </c>
      <c r="B57" s="8" t="s">
        <v>17</v>
      </c>
      <c r="C57" s="71">
        <f t="shared" si="2"/>
        <v>44202</v>
      </c>
      <c r="D57" s="67">
        <v>44202</v>
      </c>
      <c r="E57" s="32">
        <v>60.69</v>
      </c>
      <c r="F57" s="32">
        <f t="shared" si="3"/>
        <v>0.21445229681978797</v>
      </c>
      <c r="G57" s="32">
        <v>1.3607</v>
      </c>
      <c r="H57" s="35">
        <f t="shared" si="4"/>
        <v>0.29180524028268551</v>
      </c>
    </row>
    <row r="58" spans="1:8" x14ac:dyDescent="0.45">
      <c r="A58" s="32">
        <v>1399</v>
      </c>
      <c r="B58" s="8" t="s">
        <v>17</v>
      </c>
      <c r="C58" s="71">
        <f t="shared" si="2"/>
        <v>44201</v>
      </c>
      <c r="D58" s="67">
        <v>44201</v>
      </c>
      <c r="E58" s="32">
        <v>58.08</v>
      </c>
      <c r="F58" s="32">
        <f t="shared" si="3"/>
        <v>0.20522968197879857</v>
      </c>
      <c r="G58" s="32">
        <v>1.3624000000000001</v>
      </c>
      <c r="H58" s="35">
        <f t="shared" si="4"/>
        <v>0.27960491872791515</v>
      </c>
    </row>
    <row r="59" spans="1:8" x14ac:dyDescent="0.45">
      <c r="A59" s="32">
        <v>1399</v>
      </c>
      <c r="B59" s="8" t="s">
        <v>17</v>
      </c>
      <c r="C59" s="71">
        <f t="shared" si="2"/>
        <v>44200</v>
      </c>
      <c r="D59" s="67">
        <v>44200</v>
      </c>
      <c r="E59" s="32">
        <v>52.95</v>
      </c>
      <c r="F59" s="32">
        <f t="shared" si="3"/>
        <v>0.18710247349823322</v>
      </c>
      <c r="G59" s="32">
        <v>1.3569</v>
      </c>
      <c r="H59" s="35">
        <f t="shared" si="4"/>
        <v>0.25387934628975267</v>
      </c>
    </row>
    <row r="60" spans="1:8" x14ac:dyDescent="0.45">
      <c r="A60" s="32">
        <v>1399</v>
      </c>
      <c r="B60" s="8" t="s">
        <v>17</v>
      </c>
      <c r="C60" s="71">
        <f t="shared" si="2"/>
        <v>44199</v>
      </c>
      <c r="D60" s="67">
        <v>44199</v>
      </c>
      <c r="E60" s="32">
        <v>54.02</v>
      </c>
      <c r="F60" s="32">
        <f t="shared" ref="F60" si="6">E60/283</f>
        <v>0.19088339222614842</v>
      </c>
      <c r="G60" s="32">
        <v>1.3671</v>
      </c>
      <c r="H60" s="35">
        <f t="shared" si="4"/>
        <v>0.2609566855123675</v>
      </c>
    </row>
    <row r="61" spans="1:8" x14ac:dyDescent="0.45">
      <c r="A61" s="32">
        <v>1399</v>
      </c>
      <c r="B61" s="8" t="s">
        <v>17</v>
      </c>
      <c r="C61" s="71">
        <f t="shared" si="2"/>
        <v>44198</v>
      </c>
      <c r="D61" s="67">
        <v>44198</v>
      </c>
      <c r="E61" s="32">
        <v>54.02</v>
      </c>
      <c r="F61" s="32">
        <f t="shared" ref="F61" si="7">E61/283</f>
        <v>0.19088339222614842</v>
      </c>
      <c r="G61" s="32">
        <v>1.3671</v>
      </c>
      <c r="H61" s="35">
        <f t="shared" si="4"/>
        <v>0.2609566855123675</v>
      </c>
    </row>
    <row r="62" spans="1:8" x14ac:dyDescent="0.45">
      <c r="A62" s="32">
        <v>1399</v>
      </c>
      <c r="B62" s="8" t="s">
        <v>17</v>
      </c>
      <c r="C62" s="71">
        <f t="shared" si="2"/>
        <v>44197</v>
      </c>
      <c r="D62" s="67">
        <v>44197</v>
      </c>
      <c r="E62" s="32">
        <v>54.02</v>
      </c>
      <c r="F62" s="32">
        <f t="shared" si="3"/>
        <v>0.19088339222614842</v>
      </c>
      <c r="G62" s="32">
        <v>1.3671</v>
      </c>
      <c r="H62" s="35">
        <f t="shared" si="4"/>
        <v>0.2609566855123675</v>
      </c>
    </row>
    <row r="63" spans="1:8" x14ac:dyDescent="0.45">
      <c r="A63" s="32">
        <v>1399</v>
      </c>
      <c r="B63" s="8" t="s">
        <v>17</v>
      </c>
      <c r="C63" s="71">
        <f t="shared" si="2"/>
        <v>44196</v>
      </c>
      <c r="D63" s="67">
        <v>44196</v>
      </c>
      <c r="E63" s="32">
        <v>59.45</v>
      </c>
      <c r="F63" s="32">
        <f t="shared" si="3"/>
        <v>0.21007067137809188</v>
      </c>
      <c r="G63" s="32">
        <v>1.3673</v>
      </c>
      <c r="H63" s="35">
        <f t="shared" si="4"/>
        <v>0.28722962897526499</v>
      </c>
    </row>
    <row r="64" spans="1:8" x14ac:dyDescent="0.45">
      <c r="A64" s="32">
        <v>1399</v>
      </c>
      <c r="B64" s="8" t="s">
        <v>17</v>
      </c>
      <c r="C64" s="71">
        <f t="shared" si="2"/>
        <v>44195</v>
      </c>
      <c r="D64" s="67">
        <v>44195</v>
      </c>
      <c r="E64" s="32">
        <v>56.4</v>
      </c>
      <c r="F64" s="32">
        <f t="shared" si="3"/>
        <v>0.19929328621908127</v>
      </c>
      <c r="G64" s="32">
        <v>1.3622000000000001</v>
      </c>
      <c r="H64" s="35">
        <f t="shared" si="4"/>
        <v>0.27147731448763252</v>
      </c>
    </row>
    <row r="65" spans="1:8" x14ac:dyDescent="0.45">
      <c r="A65" s="32">
        <v>1399</v>
      </c>
      <c r="B65" s="8" t="s">
        <v>17</v>
      </c>
      <c r="C65" s="71">
        <f t="shared" si="2"/>
        <v>44194</v>
      </c>
      <c r="D65" s="67">
        <v>44194</v>
      </c>
      <c r="E65" s="32">
        <v>55.82</v>
      </c>
      <c r="F65" s="32">
        <f t="shared" si="3"/>
        <v>0.19724381625441698</v>
      </c>
      <c r="G65" s="32">
        <v>1.35</v>
      </c>
      <c r="H65" s="35">
        <f t="shared" si="4"/>
        <v>0.26627915194346291</v>
      </c>
    </row>
    <row r="66" spans="1:8" x14ac:dyDescent="0.45">
      <c r="A66" s="32">
        <v>1399</v>
      </c>
      <c r="B66" s="8" t="s">
        <v>17</v>
      </c>
      <c r="C66" s="71">
        <f t="shared" si="2"/>
        <v>44193</v>
      </c>
      <c r="D66" s="67">
        <v>44193</v>
      </c>
      <c r="E66" s="32">
        <v>55.51</v>
      </c>
      <c r="F66" s="32">
        <f t="shared" si="3"/>
        <v>0.19614840989399293</v>
      </c>
      <c r="G66" s="32">
        <v>1.3449</v>
      </c>
      <c r="H66" s="35">
        <f t="shared" si="4"/>
        <v>0.2637999964664311</v>
      </c>
    </row>
    <row r="67" spans="1:8" x14ac:dyDescent="0.45">
      <c r="A67" s="32">
        <v>1399</v>
      </c>
      <c r="B67" s="8" t="s">
        <v>17</v>
      </c>
      <c r="C67" s="71">
        <f t="shared" si="2"/>
        <v>44192</v>
      </c>
      <c r="D67" s="67">
        <v>44192</v>
      </c>
      <c r="E67" s="32">
        <v>51.07</v>
      </c>
      <c r="F67" s="32">
        <f t="shared" si="3"/>
        <v>0.18045936395759718</v>
      </c>
      <c r="G67" s="32">
        <v>1.3548</v>
      </c>
      <c r="H67" s="35">
        <f t="shared" si="4"/>
        <v>0.24448634628975266</v>
      </c>
    </row>
    <row r="68" spans="1:8" x14ac:dyDescent="0.45">
      <c r="A68" s="32">
        <v>1399</v>
      </c>
      <c r="B68" s="8" t="s">
        <v>17</v>
      </c>
      <c r="C68" s="71">
        <f t="shared" si="2"/>
        <v>44191</v>
      </c>
      <c r="D68" s="67">
        <v>44191</v>
      </c>
      <c r="E68" s="32">
        <v>51.07</v>
      </c>
      <c r="F68" s="32">
        <f t="shared" ref="F68" si="8">E68/283</f>
        <v>0.18045936395759718</v>
      </c>
      <c r="G68" s="32">
        <v>1.3548</v>
      </c>
      <c r="H68" s="35">
        <f t="shared" si="4"/>
        <v>0.24448634628975266</v>
      </c>
    </row>
    <row r="69" spans="1:8" x14ac:dyDescent="0.45">
      <c r="A69" s="32">
        <v>1399</v>
      </c>
      <c r="B69" s="8" t="s">
        <v>17</v>
      </c>
      <c r="C69" s="71">
        <f t="shared" ref="C69:C132" si="9">D69</f>
        <v>44190</v>
      </c>
      <c r="D69" s="67">
        <v>44190</v>
      </c>
      <c r="E69" s="32">
        <v>51.07</v>
      </c>
      <c r="F69" s="32">
        <f t="shared" si="3"/>
        <v>0.18045936395759718</v>
      </c>
      <c r="G69" s="32">
        <v>1.3548</v>
      </c>
      <c r="H69" s="35">
        <f t="shared" si="4"/>
        <v>0.24448634628975266</v>
      </c>
    </row>
    <row r="70" spans="1:8" x14ac:dyDescent="0.45">
      <c r="A70" s="32">
        <v>1399</v>
      </c>
      <c r="B70" s="8" t="s">
        <v>17</v>
      </c>
      <c r="C70" s="71">
        <f t="shared" si="9"/>
        <v>44189</v>
      </c>
      <c r="D70" s="67">
        <v>44189</v>
      </c>
      <c r="E70" s="32">
        <v>51.07</v>
      </c>
      <c r="F70" s="32">
        <f t="shared" si="3"/>
        <v>0.18045936395759718</v>
      </c>
      <c r="G70" s="32">
        <v>1.3554999999999999</v>
      </c>
      <c r="H70" s="35">
        <f t="shared" si="4"/>
        <v>0.24461266784452296</v>
      </c>
    </row>
    <row r="71" spans="1:8" x14ac:dyDescent="0.45">
      <c r="A71" s="32">
        <v>1399</v>
      </c>
      <c r="B71" s="8" t="s">
        <v>17</v>
      </c>
      <c r="C71" s="71">
        <f t="shared" si="9"/>
        <v>44188</v>
      </c>
      <c r="D71" s="67">
        <v>44188</v>
      </c>
      <c r="E71" s="32">
        <v>50.89</v>
      </c>
      <c r="F71" s="32">
        <f t="shared" si="3"/>
        <v>0.17982332155477032</v>
      </c>
      <c r="G71" s="32">
        <v>1.3492</v>
      </c>
      <c r="H71" s="35">
        <f t="shared" si="4"/>
        <v>0.2426176254416961</v>
      </c>
    </row>
    <row r="72" spans="1:8" x14ac:dyDescent="0.45">
      <c r="A72" s="32">
        <v>1399</v>
      </c>
      <c r="B72" s="8" t="s">
        <v>17</v>
      </c>
      <c r="C72" s="71">
        <f t="shared" si="9"/>
        <v>44187</v>
      </c>
      <c r="D72" s="67">
        <v>44187</v>
      </c>
      <c r="E72" s="32">
        <v>51.62</v>
      </c>
      <c r="F72" s="32">
        <f t="shared" si="3"/>
        <v>0.18240282685512366</v>
      </c>
      <c r="G72" s="32">
        <v>1.3360000000000001</v>
      </c>
      <c r="H72" s="35">
        <f t="shared" si="4"/>
        <v>0.24369017667844523</v>
      </c>
    </row>
    <row r="73" spans="1:8" x14ac:dyDescent="0.45">
      <c r="A73" s="32">
        <v>1399</v>
      </c>
      <c r="B73" s="8" t="s">
        <v>17</v>
      </c>
      <c r="C73" s="71">
        <f t="shared" si="9"/>
        <v>44186</v>
      </c>
      <c r="D73" s="67">
        <v>44186</v>
      </c>
      <c r="E73" s="32">
        <v>49.1</v>
      </c>
      <c r="F73" s="32">
        <f t="shared" si="3"/>
        <v>0.17349823321554772</v>
      </c>
      <c r="G73" s="32">
        <v>1.3463000000000001</v>
      </c>
      <c r="H73" s="35">
        <f t="shared" si="4"/>
        <v>0.23358067137809191</v>
      </c>
    </row>
    <row r="74" spans="1:8" x14ac:dyDescent="0.45">
      <c r="A74" s="32">
        <v>1399</v>
      </c>
      <c r="B74" s="8" t="s">
        <v>18</v>
      </c>
      <c r="C74" s="71">
        <f t="shared" si="9"/>
        <v>44185</v>
      </c>
      <c r="D74" s="67">
        <v>44185</v>
      </c>
      <c r="E74" s="32">
        <v>45.97</v>
      </c>
      <c r="F74" s="32">
        <f t="shared" ref="F74" si="10">E74/283</f>
        <v>0.1624381625441696</v>
      </c>
      <c r="G74" s="32">
        <v>1.3520000000000001</v>
      </c>
      <c r="H74" s="35">
        <f t="shared" si="4"/>
        <v>0.21961639575971731</v>
      </c>
    </row>
    <row r="75" spans="1:8" x14ac:dyDescent="0.45">
      <c r="A75" s="32">
        <v>1399</v>
      </c>
      <c r="B75" s="8" t="s">
        <v>18</v>
      </c>
      <c r="C75" s="71">
        <f t="shared" si="9"/>
        <v>44184</v>
      </c>
      <c r="D75" s="67">
        <v>44184</v>
      </c>
      <c r="E75" s="32">
        <v>45.97</v>
      </c>
      <c r="F75" s="32">
        <f t="shared" ref="F75" si="11">E75/283</f>
        <v>0.1624381625441696</v>
      </c>
      <c r="G75" s="32">
        <v>1.3520000000000001</v>
      </c>
      <c r="H75" s="35">
        <f t="shared" si="4"/>
        <v>0.21961639575971731</v>
      </c>
    </row>
    <row r="76" spans="1:8" x14ac:dyDescent="0.45">
      <c r="A76" s="32">
        <v>1399</v>
      </c>
      <c r="B76" s="8" t="s">
        <v>18</v>
      </c>
      <c r="C76" s="71">
        <f t="shared" si="9"/>
        <v>44183</v>
      </c>
      <c r="D76" s="67">
        <v>44183</v>
      </c>
      <c r="E76" s="32">
        <v>45.97</v>
      </c>
      <c r="F76" s="32">
        <f t="shared" si="3"/>
        <v>0.1624381625441696</v>
      </c>
      <c r="G76" s="32">
        <v>1.3520000000000001</v>
      </c>
      <c r="H76" s="35">
        <f t="shared" si="4"/>
        <v>0.21961639575971731</v>
      </c>
    </row>
    <row r="77" spans="1:8" x14ac:dyDescent="0.45">
      <c r="A77" s="32">
        <v>1399</v>
      </c>
      <c r="B77" s="8" t="s">
        <v>18</v>
      </c>
      <c r="C77" s="71">
        <f t="shared" si="9"/>
        <v>44182</v>
      </c>
      <c r="D77" s="67">
        <v>44182</v>
      </c>
      <c r="E77" s="32">
        <v>45.67</v>
      </c>
      <c r="F77" s="32">
        <f t="shared" si="3"/>
        <v>0.16137809187279153</v>
      </c>
      <c r="G77" s="32">
        <v>1.3582000000000001</v>
      </c>
      <c r="H77" s="35">
        <f t="shared" si="4"/>
        <v>0.21918372438162548</v>
      </c>
    </row>
    <row r="78" spans="1:8" x14ac:dyDescent="0.45">
      <c r="A78" s="32">
        <v>1399</v>
      </c>
      <c r="B78" s="8" t="s">
        <v>18</v>
      </c>
      <c r="C78" s="71">
        <f t="shared" si="9"/>
        <v>44181</v>
      </c>
      <c r="D78" s="67">
        <v>44181</v>
      </c>
      <c r="E78" s="32">
        <v>47.21</v>
      </c>
      <c r="F78" s="32">
        <f t="shared" si="3"/>
        <v>0.16681978798586572</v>
      </c>
      <c r="G78" s="32">
        <v>1.3507</v>
      </c>
      <c r="H78" s="35">
        <f t="shared" si="4"/>
        <v>0.22532348763250884</v>
      </c>
    </row>
    <row r="79" spans="1:8" x14ac:dyDescent="0.45">
      <c r="A79" s="32">
        <v>1399</v>
      </c>
      <c r="B79" s="8" t="s">
        <v>18</v>
      </c>
      <c r="C79" s="71">
        <f t="shared" si="9"/>
        <v>44180</v>
      </c>
      <c r="D79" s="67">
        <v>44180</v>
      </c>
      <c r="E79" s="32">
        <v>49.55</v>
      </c>
      <c r="F79" s="32">
        <f t="shared" si="3"/>
        <v>0.17508833922261482</v>
      </c>
      <c r="G79" s="32">
        <v>1.3461000000000001</v>
      </c>
      <c r="H79" s="35">
        <f t="shared" si="4"/>
        <v>0.23568641342756183</v>
      </c>
    </row>
    <row r="80" spans="1:8" x14ac:dyDescent="0.45">
      <c r="A80" s="32">
        <v>1399</v>
      </c>
      <c r="B80" s="8" t="s">
        <v>18</v>
      </c>
      <c r="C80" s="71">
        <f t="shared" si="9"/>
        <v>44179</v>
      </c>
      <c r="D80" s="67">
        <v>44179</v>
      </c>
      <c r="E80" s="32">
        <v>48.17</v>
      </c>
      <c r="F80" s="32">
        <f t="shared" si="3"/>
        <v>0.17021201413427561</v>
      </c>
      <c r="G80" s="32">
        <v>1.3322000000000001</v>
      </c>
      <c r="H80" s="35">
        <f t="shared" si="4"/>
        <v>0.22675644522968197</v>
      </c>
    </row>
    <row r="81" spans="1:8" x14ac:dyDescent="0.45">
      <c r="A81" s="32">
        <v>1399</v>
      </c>
      <c r="B81" s="8" t="s">
        <v>18</v>
      </c>
      <c r="C81" s="71">
        <f t="shared" si="9"/>
        <v>44178</v>
      </c>
      <c r="D81" s="67">
        <v>44178</v>
      </c>
      <c r="E81" s="32">
        <v>46.35</v>
      </c>
      <c r="F81" s="32">
        <f t="shared" ref="F81" si="12">E81/283</f>
        <v>0.1637809187279152</v>
      </c>
      <c r="G81" s="32">
        <v>1.3223</v>
      </c>
      <c r="H81" s="35">
        <f t="shared" si="4"/>
        <v>0.21656750883392228</v>
      </c>
    </row>
    <row r="82" spans="1:8" x14ac:dyDescent="0.45">
      <c r="A82" s="32">
        <v>1399</v>
      </c>
      <c r="B82" s="8" t="s">
        <v>18</v>
      </c>
      <c r="C82" s="71">
        <f t="shared" si="9"/>
        <v>44177</v>
      </c>
      <c r="D82" s="67">
        <v>44177</v>
      </c>
      <c r="E82" s="32">
        <v>46.35</v>
      </c>
      <c r="F82" s="32">
        <f t="shared" ref="F82" si="13">E82/283</f>
        <v>0.1637809187279152</v>
      </c>
      <c r="G82" s="32">
        <v>1.3223</v>
      </c>
      <c r="H82" s="35">
        <f t="shared" si="4"/>
        <v>0.21656750883392228</v>
      </c>
    </row>
    <row r="83" spans="1:8" x14ac:dyDescent="0.45">
      <c r="A83" s="32">
        <v>1399</v>
      </c>
      <c r="B83" s="8" t="s">
        <v>18</v>
      </c>
      <c r="C83" s="71">
        <f t="shared" si="9"/>
        <v>44176</v>
      </c>
      <c r="D83" s="67">
        <v>44176</v>
      </c>
      <c r="E83" s="32">
        <v>46.35</v>
      </c>
      <c r="F83" s="32">
        <f t="shared" si="3"/>
        <v>0.1637809187279152</v>
      </c>
      <c r="G83" s="32">
        <v>1.3223</v>
      </c>
      <c r="H83" s="35">
        <f t="shared" si="4"/>
        <v>0.21656750883392228</v>
      </c>
    </row>
    <row r="84" spans="1:8" x14ac:dyDescent="0.45">
      <c r="A84" s="32">
        <v>1399</v>
      </c>
      <c r="B84" s="8" t="s">
        <v>18</v>
      </c>
      <c r="C84" s="71">
        <f t="shared" si="9"/>
        <v>44175</v>
      </c>
      <c r="D84" s="67">
        <v>44175</v>
      </c>
      <c r="E84" s="32">
        <v>45.15</v>
      </c>
      <c r="F84" s="32">
        <f t="shared" si="3"/>
        <v>0.15954063604240282</v>
      </c>
      <c r="G84" s="32">
        <v>1.3292999999999999</v>
      </c>
      <c r="H84" s="35">
        <f t="shared" si="4"/>
        <v>0.21207736749116604</v>
      </c>
    </row>
    <row r="85" spans="1:8" x14ac:dyDescent="0.45">
      <c r="A85" s="32">
        <v>1399</v>
      </c>
      <c r="B85" s="8" t="s">
        <v>18</v>
      </c>
      <c r="C85" s="71">
        <f t="shared" si="9"/>
        <v>44174</v>
      </c>
      <c r="D85" s="67">
        <v>44174</v>
      </c>
      <c r="E85" s="32">
        <v>42.34</v>
      </c>
      <c r="F85" s="32">
        <f t="shared" si="3"/>
        <v>0.14961130742049472</v>
      </c>
      <c r="G85" s="32">
        <v>1.3395999999999999</v>
      </c>
      <c r="H85" s="35">
        <f t="shared" si="4"/>
        <v>0.20041930742049471</v>
      </c>
    </row>
    <row r="86" spans="1:8" x14ac:dyDescent="0.45">
      <c r="A86" s="32">
        <v>1399</v>
      </c>
      <c r="B86" s="8" t="s">
        <v>18</v>
      </c>
      <c r="C86" s="71">
        <f t="shared" si="9"/>
        <v>44173</v>
      </c>
      <c r="D86" s="67">
        <v>44173</v>
      </c>
      <c r="E86" s="32">
        <v>42.15</v>
      </c>
      <c r="F86" s="32">
        <f t="shared" si="3"/>
        <v>0.14893992932862191</v>
      </c>
      <c r="G86" s="32">
        <v>1.3352999999999999</v>
      </c>
      <c r="H86" s="35">
        <f t="shared" si="4"/>
        <v>0.19887948763250882</v>
      </c>
    </row>
    <row r="87" spans="1:8" x14ac:dyDescent="0.45">
      <c r="A87" s="32">
        <v>1399</v>
      </c>
      <c r="B87" s="8" t="s">
        <v>18</v>
      </c>
      <c r="C87" s="71">
        <f t="shared" si="9"/>
        <v>44172</v>
      </c>
      <c r="D87" s="67">
        <v>44172</v>
      </c>
      <c r="E87" s="32">
        <v>42.11</v>
      </c>
      <c r="F87" s="32">
        <f t="shared" si="3"/>
        <v>0.14879858657243816</v>
      </c>
      <c r="G87" s="32">
        <v>1.3375999999999999</v>
      </c>
      <c r="H87" s="35">
        <f t="shared" si="4"/>
        <v>0.19903298939929326</v>
      </c>
    </row>
    <row r="88" spans="1:8" x14ac:dyDescent="0.45">
      <c r="A88" s="32">
        <v>1399</v>
      </c>
      <c r="B88" s="8" t="s">
        <v>18</v>
      </c>
      <c r="C88" s="71">
        <f t="shared" si="9"/>
        <v>44171</v>
      </c>
      <c r="D88" s="67">
        <v>44171</v>
      </c>
      <c r="E88" s="32">
        <v>42.57</v>
      </c>
      <c r="F88" s="32">
        <f t="shared" ref="F88" si="14">E88/283</f>
        <v>0.15042402826855122</v>
      </c>
      <c r="G88" s="32">
        <v>1.3436999999999999</v>
      </c>
      <c r="H88" s="35">
        <f t="shared" si="4"/>
        <v>0.20212476678445226</v>
      </c>
    </row>
    <row r="89" spans="1:8" x14ac:dyDescent="0.45">
      <c r="A89" s="32">
        <v>1399</v>
      </c>
      <c r="B89" s="8" t="s">
        <v>18</v>
      </c>
      <c r="C89" s="71">
        <f t="shared" si="9"/>
        <v>44170</v>
      </c>
      <c r="D89" s="67">
        <v>44170</v>
      </c>
      <c r="E89" s="32">
        <v>42.57</v>
      </c>
      <c r="F89" s="32">
        <f t="shared" ref="F89" si="15">E89/283</f>
        <v>0.15042402826855122</v>
      </c>
      <c r="G89" s="32">
        <v>1.3436999999999999</v>
      </c>
      <c r="H89" s="35">
        <f t="shared" si="4"/>
        <v>0.20212476678445226</v>
      </c>
    </row>
    <row r="90" spans="1:8" x14ac:dyDescent="0.45">
      <c r="A90" s="32">
        <v>1399</v>
      </c>
      <c r="B90" s="8" t="s">
        <v>18</v>
      </c>
      <c r="C90" s="71">
        <f t="shared" si="9"/>
        <v>44169</v>
      </c>
      <c r="D90" s="67">
        <v>44169</v>
      </c>
      <c r="E90" s="32">
        <v>42.57</v>
      </c>
      <c r="F90" s="32">
        <f t="shared" si="3"/>
        <v>0.15042402826855122</v>
      </c>
      <c r="G90" s="32">
        <v>1.3436999999999999</v>
      </c>
      <c r="H90" s="35">
        <f t="shared" si="4"/>
        <v>0.20212476678445226</v>
      </c>
    </row>
    <row r="91" spans="1:8" x14ac:dyDescent="0.45">
      <c r="A91" s="32">
        <v>1399</v>
      </c>
      <c r="B91" s="8" t="s">
        <v>18</v>
      </c>
      <c r="C91" s="71">
        <f t="shared" si="9"/>
        <v>44168</v>
      </c>
      <c r="D91" s="67">
        <v>44168</v>
      </c>
      <c r="E91" s="32">
        <v>41.2</v>
      </c>
      <c r="F91" s="32">
        <f t="shared" si="3"/>
        <v>0.14558303886925797</v>
      </c>
      <c r="G91" s="32">
        <v>1.3452</v>
      </c>
      <c r="H91" s="35">
        <f t="shared" si="4"/>
        <v>0.1958383038869258</v>
      </c>
    </row>
    <row r="92" spans="1:8" x14ac:dyDescent="0.45">
      <c r="A92" s="32">
        <v>1399</v>
      </c>
      <c r="B92" s="8" t="s">
        <v>18</v>
      </c>
      <c r="C92" s="71">
        <f t="shared" si="9"/>
        <v>44167</v>
      </c>
      <c r="D92" s="67">
        <v>44167</v>
      </c>
      <c r="E92" s="32">
        <v>43.62</v>
      </c>
      <c r="F92" s="32">
        <f t="shared" si="3"/>
        <v>0.15413427561837456</v>
      </c>
      <c r="G92" s="32">
        <v>1.3363</v>
      </c>
      <c r="H92" s="35">
        <f t="shared" si="4"/>
        <v>0.20596963250883393</v>
      </c>
    </row>
    <row r="93" spans="1:8" x14ac:dyDescent="0.45">
      <c r="A93" s="32">
        <v>1399</v>
      </c>
      <c r="B93" s="8" t="s">
        <v>18</v>
      </c>
      <c r="C93" s="71">
        <f t="shared" si="9"/>
        <v>44166</v>
      </c>
      <c r="D93" s="67">
        <v>44166</v>
      </c>
      <c r="E93" s="32">
        <v>43.26</v>
      </c>
      <c r="F93" s="32">
        <f t="shared" si="3"/>
        <v>0.15286219081272084</v>
      </c>
      <c r="G93" s="32">
        <v>1.3414999999999999</v>
      </c>
      <c r="H93" s="35">
        <f t="shared" si="4"/>
        <v>0.20506462897526501</v>
      </c>
    </row>
    <row r="94" spans="1:8" x14ac:dyDescent="0.45">
      <c r="A94" s="32">
        <v>1399</v>
      </c>
      <c r="B94" s="8" t="s">
        <v>18</v>
      </c>
      <c r="C94" s="71">
        <f t="shared" si="9"/>
        <v>44165</v>
      </c>
      <c r="D94" s="67">
        <v>44165</v>
      </c>
      <c r="E94" s="32">
        <v>43.67</v>
      </c>
      <c r="F94" s="32">
        <f t="shared" si="3"/>
        <v>0.15431095406360423</v>
      </c>
      <c r="G94" s="32">
        <v>1.3321000000000001</v>
      </c>
      <c r="H94" s="35">
        <f t="shared" si="4"/>
        <v>0.20555762190812721</v>
      </c>
    </row>
    <row r="95" spans="1:8" x14ac:dyDescent="0.45">
      <c r="A95" s="32">
        <v>1399</v>
      </c>
      <c r="B95" s="8" t="s">
        <v>18</v>
      </c>
      <c r="C95" s="71">
        <f t="shared" si="9"/>
        <v>44164</v>
      </c>
      <c r="D95" s="67">
        <v>44164</v>
      </c>
      <c r="E95" s="32">
        <v>41.68</v>
      </c>
      <c r="F95" s="32">
        <f t="shared" ref="F95" si="16">E95/283</f>
        <v>0.14727915194346289</v>
      </c>
      <c r="G95" s="32">
        <v>1.3313999999999999</v>
      </c>
      <c r="H95" s="35">
        <f t="shared" si="4"/>
        <v>0.19608746289752649</v>
      </c>
    </row>
    <row r="96" spans="1:8" x14ac:dyDescent="0.45">
      <c r="A96" s="32">
        <v>1399</v>
      </c>
      <c r="B96" s="8" t="s">
        <v>18</v>
      </c>
      <c r="C96" s="71">
        <f t="shared" si="9"/>
        <v>44163</v>
      </c>
      <c r="D96" s="67">
        <v>44163</v>
      </c>
      <c r="E96" s="32">
        <v>41.68</v>
      </c>
      <c r="F96" s="32">
        <f t="shared" ref="F96" si="17">E96/283</f>
        <v>0.14727915194346289</v>
      </c>
      <c r="G96" s="32">
        <v>1.3313999999999999</v>
      </c>
      <c r="H96" s="35">
        <f t="shared" si="4"/>
        <v>0.19608746289752649</v>
      </c>
    </row>
    <row r="97" spans="1:8" x14ac:dyDescent="0.45">
      <c r="A97" s="32">
        <v>1399</v>
      </c>
      <c r="B97" s="8" t="s">
        <v>18</v>
      </c>
      <c r="C97" s="71">
        <f t="shared" si="9"/>
        <v>44162</v>
      </c>
      <c r="D97" s="67">
        <v>44162</v>
      </c>
      <c r="E97" s="32">
        <v>41.68</v>
      </c>
      <c r="F97" s="32">
        <f t="shared" si="3"/>
        <v>0.14727915194346289</v>
      </c>
      <c r="G97" s="32">
        <v>1.3313999999999999</v>
      </c>
      <c r="H97" s="35">
        <f t="shared" si="4"/>
        <v>0.19608746289752649</v>
      </c>
    </row>
    <row r="98" spans="1:8" x14ac:dyDescent="0.45">
      <c r="A98" s="32">
        <v>1399</v>
      </c>
      <c r="B98" s="8" t="s">
        <v>18</v>
      </c>
      <c r="C98" s="71">
        <f t="shared" si="9"/>
        <v>44161</v>
      </c>
      <c r="D98" s="67">
        <v>44161</v>
      </c>
      <c r="E98" s="32">
        <v>39.619999999999997</v>
      </c>
      <c r="F98" s="32">
        <f t="shared" si="3"/>
        <v>0.13999999999999999</v>
      </c>
      <c r="G98" s="32">
        <v>1.3354999999999999</v>
      </c>
      <c r="H98" s="35">
        <f t="shared" si="4"/>
        <v>0.18696999999999997</v>
      </c>
    </row>
    <row r="99" spans="1:8" x14ac:dyDescent="0.45">
      <c r="A99" s="32">
        <v>1399</v>
      </c>
      <c r="B99" s="8" t="s">
        <v>18</v>
      </c>
      <c r="C99" s="71">
        <f t="shared" si="9"/>
        <v>44160</v>
      </c>
      <c r="D99" s="67">
        <v>44160</v>
      </c>
      <c r="E99" s="32">
        <v>39.479999999999997</v>
      </c>
      <c r="F99" s="32">
        <f t="shared" si="3"/>
        <v>0.13950530035335687</v>
      </c>
      <c r="G99" s="32">
        <v>1.3382000000000001</v>
      </c>
      <c r="H99" s="35">
        <f t="shared" si="4"/>
        <v>0.18668599293286217</v>
      </c>
    </row>
    <row r="100" spans="1:8" x14ac:dyDescent="0.45">
      <c r="A100" s="32">
        <v>1399</v>
      </c>
      <c r="B100" s="8" t="s">
        <v>18</v>
      </c>
      <c r="C100" s="71">
        <f t="shared" si="9"/>
        <v>44159</v>
      </c>
      <c r="D100" s="67">
        <v>44159</v>
      </c>
      <c r="E100" s="32">
        <v>39.04</v>
      </c>
      <c r="F100" s="32">
        <f t="shared" si="3"/>
        <v>0.13795053003533569</v>
      </c>
      <c r="G100" s="32">
        <v>1.3355999999999999</v>
      </c>
      <c r="H100" s="35">
        <f t="shared" si="4"/>
        <v>0.18424672791519434</v>
      </c>
    </row>
    <row r="101" spans="1:8" x14ac:dyDescent="0.45">
      <c r="A101" s="32">
        <v>1399</v>
      </c>
      <c r="B101" s="8" t="s">
        <v>18</v>
      </c>
      <c r="C101" s="71">
        <f t="shared" si="9"/>
        <v>44158</v>
      </c>
      <c r="D101" s="67">
        <v>44158</v>
      </c>
      <c r="E101" s="32">
        <v>37.97</v>
      </c>
      <c r="F101" s="32">
        <f t="shared" si="3"/>
        <v>0.1341696113074205</v>
      </c>
      <c r="G101" s="32">
        <v>1.3323</v>
      </c>
      <c r="H101" s="35">
        <f t="shared" si="4"/>
        <v>0.17875417314487635</v>
      </c>
    </row>
    <row r="102" spans="1:8" x14ac:dyDescent="0.45">
      <c r="A102" s="32">
        <v>1399</v>
      </c>
      <c r="B102" s="8" t="s">
        <v>18</v>
      </c>
      <c r="C102" s="71">
        <f t="shared" si="9"/>
        <v>44157</v>
      </c>
      <c r="D102" s="67">
        <v>44157</v>
      </c>
      <c r="E102" s="32">
        <v>36.21</v>
      </c>
      <c r="F102" s="32">
        <f t="shared" ref="F102" si="18">E102/283</f>
        <v>0.12795053003533569</v>
      </c>
      <c r="G102" s="32">
        <v>1.3282</v>
      </c>
      <c r="H102" s="35">
        <f t="shared" si="4"/>
        <v>0.16994389399293286</v>
      </c>
    </row>
    <row r="103" spans="1:8" x14ac:dyDescent="0.45">
      <c r="A103" s="32">
        <v>1399</v>
      </c>
      <c r="B103" s="8" t="s">
        <v>18</v>
      </c>
      <c r="C103" s="71">
        <f t="shared" si="9"/>
        <v>44156</v>
      </c>
      <c r="D103" s="67">
        <v>44156</v>
      </c>
      <c r="E103" s="32">
        <v>36.21</v>
      </c>
      <c r="F103" s="32">
        <f t="shared" ref="F103" si="19">E103/283</f>
        <v>0.12795053003533569</v>
      </c>
      <c r="G103" s="32">
        <v>1.3282</v>
      </c>
      <c r="H103" s="35">
        <f t="shared" si="4"/>
        <v>0.16994389399293286</v>
      </c>
    </row>
    <row r="104" spans="1:8" x14ac:dyDescent="0.45">
      <c r="A104" s="32">
        <v>1399</v>
      </c>
      <c r="B104" s="8" t="s">
        <v>19</v>
      </c>
      <c r="C104" s="71">
        <f t="shared" si="9"/>
        <v>44155</v>
      </c>
      <c r="D104" s="67">
        <v>44155</v>
      </c>
      <c r="E104" s="32">
        <v>36.21</v>
      </c>
      <c r="F104" s="32">
        <f t="shared" si="3"/>
        <v>0.12795053003533569</v>
      </c>
      <c r="G104" s="32">
        <v>1.3282</v>
      </c>
      <c r="H104" s="35">
        <f t="shared" si="4"/>
        <v>0.16994389399293286</v>
      </c>
    </row>
    <row r="105" spans="1:8" x14ac:dyDescent="0.45">
      <c r="A105" s="32">
        <v>1399</v>
      </c>
      <c r="B105" s="8" t="s">
        <v>19</v>
      </c>
      <c r="C105" s="71">
        <f t="shared" si="9"/>
        <v>44154</v>
      </c>
      <c r="D105" s="67">
        <v>44154</v>
      </c>
      <c r="E105" s="32">
        <v>36.840000000000003</v>
      </c>
      <c r="F105" s="32">
        <f t="shared" si="3"/>
        <v>0.1301766784452297</v>
      </c>
      <c r="G105" s="32">
        <v>1.3261000000000001</v>
      </c>
      <c r="H105" s="35">
        <f t="shared" si="4"/>
        <v>0.17262729328621912</v>
      </c>
    </row>
    <row r="106" spans="1:8" x14ac:dyDescent="0.45">
      <c r="A106" s="32">
        <v>1399</v>
      </c>
      <c r="B106" s="8" t="s">
        <v>19</v>
      </c>
      <c r="C106" s="71">
        <f t="shared" si="9"/>
        <v>44153</v>
      </c>
      <c r="D106" s="67">
        <v>44153</v>
      </c>
      <c r="E106" s="32">
        <v>38.4</v>
      </c>
      <c r="F106" s="32">
        <f t="shared" si="3"/>
        <v>0.13568904593639575</v>
      </c>
      <c r="G106" s="32">
        <v>1.3269</v>
      </c>
      <c r="H106" s="35">
        <f t="shared" si="4"/>
        <v>0.1800457950530035</v>
      </c>
    </row>
    <row r="107" spans="1:8" x14ac:dyDescent="0.45">
      <c r="A107" s="32">
        <v>1399</v>
      </c>
      <c r="B107" s="8" t="s">
        <v>19</v>
      </c>
      <c r="C107" s="71">
        <f t="shared" si="9"/>
        <v>44152</v>
      </c>
      <c r="D107" s="67">
        <v>44152</v>
      </c>
      <c r="E107" s="32">
        <v>39.380000000000003</v>
      </c>
      <c r="F107" s="32">
        <f t="shared" si="3"/>
        <v>0.13915194346289753</v>
      </c>
      <c r="G107" s="32">
        <v>1.3241000000000001</v>
      </c>
      <c r="H107" s="35">
        <f t="shared" si="4"/>
        <v>0.18425108833922263</v>
      </c>
    </row>
    <row r="108" spans="1:8" x14ac:dyDescent="0.45">
      <c r="A108" s="32">
        <v>1399</v>
      </c>
      <c r="B108" s="8" t="s">
        <v>19</v>
      </c>
      <c r="C108" s="71">
        <f t="shared" si="9"/>
        <v>44151</v>
      </c>
      <c r="D108" s="67">
        <v>44151</v>
      </c>
      <c r="E108" s="32">
        <v>41.19</v>
      </c>
      <c r="F108" s="32">
        <f t="shared" ref="F108:F152" si="20">E108/283</f>
        <v>0.14554770318021201</v>
      </c>
      <c r="G108" s="32">
        <v>1.3190999999999999</v>
      </c>
      <c r="H108" s="35">
        <f t="shared" ref="H108:H152" si="21">F108*G108</f>
        <v>0.19199197526501766</v>
      </c>
    </row>
    <row r="109" spans="1:8" x14ac:dyDescent="0.45">
      <c r="A109" s="32">
        <v>1399</v>
      </c>
      <c r="B109" s="8" t="s">
        <v>19</v>
      </c>
      <c r="C109" s="71">
        <f t="shared" si="9"/>
        <v>44150</v>
      </c>
      <c r="D109" s="67">
        <v>44150</v>
      </c>
      <c r="E109" s="32">
        <v>40.270000000000003</v>
      </c>
      <c r="F109" s="32">
        <f t="shared" ref="F109" si="22">E109/283</f>
        <v>0.14229681978798589</v>
      </c>
      <c r="G109" s="32">
        <v>1.3186</v>
      </c>
      <c r="H109" s="35">
        <f t="shared" si="21"/>
        <v>0.1876325865724382</v>
      </c>
    </row>
    <row r="110" spans="1:8" x14ac:dyDescent="0.45">
      <c r="A110" s="32">
        <v>1399</v>
      </c>
      <c r="B110" s="8" t="s">
        <v>19</v>
      </c>
      <c r="C110" s="71">
        <f t="shared" si="9"/>
        <v>44149</v>
      </c>
      <c r="D110" s="67">
        <v>44149</v>
      </c>
      <c r="E110" s="32">
        <v>40.270000000000003</v>
      </c>
      <c r="F110" s="32">
        <f t="shared" ref="F110" si="23">E110/283</f>
        <v>0.14229681978798589</v>
      </c>
      <c r="G110" s="32">
        <v>1.3186</v>
      </c>
      <c r="H110" s="35">
        <f t="shared" si="21"/>
        <v>0.1876325865724382</v>
      </c>
    </row>
    <row r="111" spans="1:8" x14ac:dyDescent="0.45">
      <c r="A111" s="32">
        <v>1399</v>
      </c>
      <c r="B111" s="8" t="s">
        <v>19</v>
      </c>
      <c r="C111" s="71">
        <f t="shared" si="9"/>
        <v>44148</v>
      </c>
      <c r="D111" s="67">
        <v>44148</v>
      </c>
      <c r="E111" s="32">
        <v>40.270000000000003</v>
      </c>
      <c r="F111" s="32">
        <f t="shared" si="20"/>
        <v>0.14229681978798589</v>
      </c>
      <c r="G111" s="32">
        <v>1.3186</v>
      </c>
      <c r="H111" s="35">
        <f t="shared" si="21"/>
        <v>0.1876325865724382</v>
      </c>
    </row>
    <row r="112" spans="1:8" x14ac:dyDescent="0.45">
      <c r="A112" s="32">
        <v>1399</v>
      </c>
      <c r="B112" s="8" t="s">
        <v>19</v>
      </c>
      <c r="C112" s="71">
        <f t="shared" si="9"/>
        <v>44147</v>
      </c>
      <c r="D112" s="67">
        <v>44147</v>
      </c>
      <c r="E112" s="32">
        <v>39.65</v>
      </c>
      <c r="F112" s="32">
        <f t="shared" si="20"/>
        <v>0.1401060070671378</v>
      </c>
      <c r="G112" s="32">
        <v>1.3113999999999999</v>
      </c>
      <c r="H112" s="35">
        <f t="shared" si="21"/>
        <v>0.1837350176678445</v>
      </c>
    </row>
    <row r="113" spans="1:8" x14ac:dyDescent="0.45">
      <c r="A113" s="32">
        <v>1399</v>
      </c>
      <c r="B113" s="8" t="s">
        <v>19</v>
      </c>
      <c r="C113" s="71">
        <f t="shared" si="9"/>
        <v>44146</v>
      </c>
      <c r="D113" s="67">
        <v>44146</v>
      </c>
      <c r="E113" s="32">
        <v>39.799999999999997</v>
      </c>
      <c r="F113" s="32">
        <f t="shared" si="20"/>
        <v>0.14063604240282684</v>
      </c>
      <c r="G113" s="32">
        <v>1.3221000000000001</v>
      </c>
      <c r="H113" s="35">
        <f t="shared" si="21"/>
        <v>0.18593491166077739</v>
      </c>
    </row>
    <row r="114" spans="1:8" x14ac:dyDescent="0.45">
      <c r="A114" s="32">
        <v>1399</v>
      </c>
      <c r="B114" s="8" t="s">
        <v>19</v>
      </c>
      <c r="C114" s="71">
        <f t="shared" si="9"/>
        <v>44145</v>
      </c>
      <c r="D114" s="67">
        <v>44145</v>
      </c>
      <c r="E114" s="32">
        <v>39.53</v>
      </c>
      <c r="F114" s="32">
        <f t="shared" si="20"/>
        <v>0.13968197879858657</v>
      </c>
      <c r="G114" s="32">
        <v>1.3270999999999999</v>
      </c>
      <c r="H114" s="35">
        <f t="shared" si="21"/>
        <v>0.18537195406360424</v>
      </c>
    </row>
    <row r="115" spans="1:8" x14ac:dyDescent="0.45">
      <c r="A115" s="32">
        <v>1399</v>
      </c>
      <c r="B115" s="8" t="s">
        <v>19</v>
      </c>
      <c r="C115" s="71">
        <f t="shared" si="9"/>
        <v>44144</v>
      </c>
      <c r="D115" s="67">
        <v>44144</v>
      </c>
      <c r="E115" s="32">
        <v>39.72</v>
      </c>
      <c r="F115" s="32">
        <f t="shared" si="20"/>
        <v>0.14035335689045936</v>
      </c>
      <c r="G115" s="32">
        <v>1.3163</v>
      </c>
      <c r="H115" s="35">
        <f t="shared" si="21"/>
        <v>0.18474712367491167</v>
      </c>
    </row>
    <row r="116" spans="1:8" x14ac:dyDescent="0.45">
      <c r="A116" s="32">
        <v>1399</v>
      </c>
      <c r="B116" s="8" t="s">
        <v>19</v>
      </c>
      <c r="C116" s="71">
        <f t="shared" si="9"/>
        <v>44143</v>
      </c>
      <c r="D116" s="67">
        <v>44143</v>
      </c>
      <c r="E116" s="32">
        <v>39.979999999999997</v>
      </c>
      <c r="F116" s="32">
        <f t="shared" ref="F116" si="24">E116/283</f>
        <v>0.1412720848056537</v>
      </c>
      <c r="G116" s="32">
        <v>1.3156000000000001</v>
      </c>
      <c r="H116" s="35">
        <f t="shared" si="21"/>
        <v>0.18585755477031801</v>
      </c>
    </row>
    <row r="117" spans="1:8" x14ac:dyDescent="0.45">
      <c r="A117" s="32">
        <v>1399</v>
      </c>
      <c r="B117" s="8" t="s">
        <v>19</v>
      </c>
      <c r="C117" s="71">
        <f t="shared" si="9"/>
        <v>44142</v>
      </c>
      <c r="D117" s="67">
        <v>44142</v>
      </c>
      <c r="E117" s="32">
        <v>39.979999999999997</v>
      </c>
      <c r="F117" s="32">
        <f t="shared" ref="F117" si="25">E117/283</f>
        <v>0.1412720848056537</v>
      </c>
      <c r="G117" s="32">
        <v>1.3156000000000001</v>
      </c>
      <c r="H117" s="35">
        <f t="shared" si="21"/>
        <v>0.18585755477031801</v>
      </c>
    </row>
    <row r="118" spans="1:8" x14ac:dyDescent="0.45">
      <c r="A118" s="32">
        <v>1399</v>
      </c>
      <c r="B118" s="8" t="s">
        <v>19</v>
      </c>
      <c r="C118" s="71">
        <f t="shared" si="9"/>
        <v>44141</v>
      </c>
      <c r="D118" s="67">
        <v>44141</v>
      </c>
      <c r="E118" s="32">
        <v>39.979999999999997</v>
      </c>
      <c r="F118" s="32">
        <f t="shared" si="20"/>
        <v>0.1412720848056537</v>
      </c>
      <c r="G118" s="32">
        <v>1.3156000000000001</v>
      </c>
      <c r="H118" s="35">
        <f t="shared" si="21"/>
        <v>0.18585755477031801</v>
      </c>
    </row>
    <row r="119" spans="1:8" x14ac:dyDescent="0.45">
      <c r="A119" s="32">
        <v>1399</v>
      </c>
      <c r="B119" s="8" t="s">
        <v>19</v>
      </c>
      <c r="C119" s="71">
        <f t="shared" si="9"/>
        <v>44140</v>
      </c>
      <c r="D119" s="67">
        <v>44140</v>
      </c>
      <c r="E119" s="32">
        <v>41.37</v>
      </c>
      <c r="F119" s="32">
        <f t="shared" si="20"/>
        <v>0.14618374558303887</v>
      </c>
      <c r="G119" s="32">
        <v>1.3142</v>
      </c>
      <c r="H119" s="35">
        <f t="shared" si="21"/>
        <v>0.1921146784452297</v>
      </c>
    </row>
    <row r="120" spans="1:8" x14ac:dyDescent="0.45">
      <c r="A120" s="32">
        <v>1399</v>
      </c>
      <c r="B120" s="8" t="s">
        <v>19</v>
      </c>
      <c r="C120" s="71">
        <f t="shared" si="9"/>
        <v>44139</v>
      </c>
      <c r="D120" s="67">
        <v>44139</v>
      </c>
      <c r="E120" s="32">
        <v>39.799999999999997</v>
      </c>
      <c r="F120" s="32">
        <f t="shared" si="20"/>
        <v>0.14063604240282684</v>
      </c>
      <c r="G120" s="32">
        <v>1.2985</v>
      </c>
      <c r="H120" s="35">
        <f t="shared" si="21"/>
        <v>0.18261590106007067</v>
      </c>
    </row>
    <row r="121" spans="1:8" x14ac:dyDescent="0.45">
      <c r="A121" s="32">
        <v>1399</v>
      </c>
      <c r="B121" s="8" t="s">
        <v>19</v>
      </c>
      <c r="C121" s="71">
        <f t="shared" si="9"/>
        <v>44138</v>
      </c>
      <c r="D121" s="67">
        <v>44138</v>
      </c>
      <c r="E121" s="32">
        <v>39.29</v>
      </c>
      <c r="F121" s="32">
        <f t="shared" si="20"/>
        <v>0.13883392226148408</v>
      </c>
      <c r="G121" s="32">
        <v>1.3058000000000001</v>
      </c>
      <c r="H121" s="35">
        <f t="shared" si="21"/>
        <v>0.18128933568904593</v>
      </c>
    </row>
    <row r="122" spans="1:8" x14ac:dyDescent="0.45">
      <c r="A122" s="32">
        <v>1399</v>
      </c>
      <c r="B122" s="8" t="s">
        <v>19</v>
      </c>
      <c r="C122" s="71">
        <f t="shared" si="9"/>
        <v>44137</v>
      </c>
      <c r="D122" s="67">
        <v>44137</v>
      </c>
      <c r="E122" s="32">
        <v>40</v>
      </c>
      <c r="F122" s="32">
        <f t="shared" si="20"/>
        <v>0.14134275618374559</v>
      </c>
      <c r="G122" s="32">
        <v>1.2911999999999999</v>
      </c>
      <c r="H122" s="35">
        <f t="shared" si="21"/>
        <v>0.18250176678445229</v>
      </c>
    </row>
    <row r="123" spans="1:8" x14ac:dyDescent="0.45">
      <c r="A123" s="32">
        <v>1399</v>
      </c>
      <c r="B123" s="8" t="s">
        <v>19</v>
      </c>
      <c r="C123" s="71">
        <f t="shared" si="9"/>
        <v>44136</v>
      </c>
      <c r="D123" s="67">
        <v>44136</v>
      </c>
      <c r="E123" s="32">
        <v>41.5</v>
      </c>
      <c r="F123" s="32">
        <f t="shared" ref="F123" si="26">E123/283</f>
        <v>0.14664310954063603</v>
      </c>
      <c r="G123" s="32">
        <v>1.2941</v>
      </c>
      <c r="H123" s="35">
        <f t="shared" si="21"/>
        <v>0.1897708480565371</v>
      </c>
    </row>
    <row r="124" spans="1:8" x14ac:dyDescent="0.45">
      <c r="A124" s="32">
        <v>1399</v>
      </c>
      <c r="B124" s="8" t="s">
        <v>19</v>
      </c>
      <c r="C124" s="71">
        <f t="shared" si="9"/>
        <v>44135</v>
      </c>
      <c r="D124" s="67">
        <v>44135</v>
      </c>
      <c r="E124" s="32">
        <v>41.5</v>
      </c>
      <c r="F124" s="32">
        <f t="shared" ref="F124" si="27">E124/283</f>
        <v>0.14664310954063603</v>
      </c>
      <c r="G124" s="32">
        <v>1.2941</v>
      </c>
      <c r="H124" s="35">
        <f t="shared" si="21"/>
        <v>0.1897708480565371</v>
      </c>
    </row>
    <row r="125" spans="1:8" x14ac:dyDescent="0.45">
      <c r="A125" s="32">
        <v>1399</v>
      </c>
      <c r="B125" s="8" t="s">
        <v>19</v>
      </c>
      <c r="C125" s="71">
        <f t="shared" si="9"/>
        <v>44134</v>
      </c>
      <c r="D125" s="67">
        <v>44134</v>
      </c>
      <c r="E125" s="32">
        <v>41.5</v>
      </c>
      <c r="F125" s="32">
        <f t="shared" si="20"/>
        <v>0.14664310954063603</v>
      </c>
      <c r="G125" s="32">
        <v>1.2941</v>
      </c>
      <c r="H125" s="35">
        <f t="shared" si="21"/>
        <v>0.1897708480565371</v>
      </c>
    </row>
    <row r="126" spans="1:8" x14ac:dyDescent="0.45">
      <c r="A126" s="32">
        <v>1399</v>
      </c>
      <c r="B126" s="8" t="s">
        <v>19</v>
      </c>
      <c r="C126" s="71">
        <f t="shared" si="9"/>
        <v>44133</v>
      </c>
      <c r="D126" s="67">
        <v>44133</v>
      </c>
      <c r="E126" s="32">
        <v>40.909999999999997</v>
      </c>
      <c r="F126" s="32">
        <f t="shared" si="20"/>
        <v>0.14455830388692578</v>
      </c>
      <c r="G126" s="32">
        <v>1.2926</v>
      </c>
      <c r="H126" s="35">
        <f t="shared" si="21"/>
        <v>0.18685606360424026</v>
      </c>
    </row>
    <row r="127" spans="1:8" x14ac:dyDescent="0.45">
      <c r="A127" s="32">
        <v>1399</v>
      </c>
      <c r="B127" s="8" t="s">
        <v>19</v>
      </c>
      <c r="C127" s="71">
        <f t="shared" si="9"/>
        <v>44132</v>
      </c>
      <c r="D127" s="67">
        <v>44132</v>
      </c>
      <c r="E127" s="32">
        <v>41.48</v>
      </c>
      <c r="F127" s="32">
        <f t="shared" si="20"/>
        <v>0.14657243816254417</v>
      </c>
      <c r="G127" s="32">
        <v>1.2981</v>
      </c>
      <c r="H127" s="35">
        <f t="shared" si="21"/>
        <v>0.19026568197879859</v>
      </c>
    </row>
    <row r="128" spans="1:8" x14ac:dyDescent="0.45">
      <c r="A128" s="32">
        <v>1399</v>
      </c>
      <c r="B128" s="8" t="s">
        <v>19</v>
      </c>
      <c r="C128" s="71">
        <f t="shared" si="9"/>
        <v>44131</v>
      </c>
      <c r="D128" s="67">
        <v>44131</v>
      </c>
      <c r="E128" s="32">
        <v>42.12</v>
      </c>
      <c r="F128" s="32">
        <f t="shared" si="20"/>
        <v>0.14883392226148409</v>
      </c>
      <c r="G128" s="32">
        <v>1.3043</v>
      </c>
      <c r="H128" s="35">
        <f t="shared" si="21"/>
        <v>0.19412408480565371</v>
      </c>
    </row>
    <row r="129" spans="1:8" x14ac:dyDescent="0.45">
      <c r="A129" s="32">
        <v>1399</v>
      </c>
      <c r="B129" s="8" t="s">
        <v>19</v>
      </c>
      <c r="C129" s="71">
        <f t="shared" si="9"/>
        <v>44130</v>
      </c>
      <c r="D129" s="67">
        <v>44130</v>
      </c>
      <c r="E129" s="32">
        <v>42.2</v>
      </c>
      <c r="F129" s="32">
        <f t="shared" si="20"/>
        <v>0.14911660777385161</v>
      </c>
      <c r="G129" s="32">
        <v>1.3023</v>
      </c>
      <c r="H129" s="35">
        <f t="shared" si="21"/>
        <v>0.19419455830388696</v>
      </c>
    </row>
    <row r="130" spans="1:8" x14ac:dyDescent="0.45">
      <c r="A130" s="32">
        <v>1399</v>
      </c>
      <c r="B130" s="8" t="s">
        <v>19</v>
      </c>
      <c r="C130" s="71">
        <f t="shared" si="9"/>
        <v>44129</v>
      </c>
      <c r="D130" s="67">
        <v>44129</v>
      </c>
      <c r="E130" s="32">
        <v>43.62</v>
      </c>
      <c r="F130" s="32">
        <f t="shared" ref="F130" si="28">E130/283</f>
        <v>0.15413427561837456</v>
      </c>
      <c r="G130" s="32">
        <v>1.304</v>
      </c>
      <c r="H130" s="35">
        <f t="shared" si="21"/>
        <v>0.20099109540636043</v>
      </c>
    </row>
    <row r="131" spans="1:8" x14ac:dyDescent="0.45">
      <c r="A131" s="32">
        <v>1399</v>
      </c>
      <c r="B131" s="8" t="s">
        <v>19</v>
      </c>
      <c r="C131" s="71">
        <f t="shared" si="9"/>
        <v>44128</v>
      </c>
      <c r="D131" s="67">
        <v>44128</v>
      </c>
      <c r="E131" s="32">
        <v>43.62</v>
      </c>
      <c r="F131" s="32">
        <f t="shared" ref="F131" si="29">E131/283</f>
        <v>0.15413427561837456</v>
      </c>
      <c r="G131" s="32">
        <v>1.304</v>
      </c>
      <c r="H131" s="35">
        <f t="shared" si="21"/>
        <v>0.20099109540636043</v>
      </c>
    </row>
    <row r="132" spans="1:8" x14ac:dyDescent="0.45">
      <c r="A132" s="32">
        <v>1399</v>
      </c>
      <c r="B132" s="8" t="s">
        <v>19</v>
      </c>
      <c r="C132" s="71">
        <f t="shared" si="9"/>
        <v>44127</v>
      </c>
      <c r="D132" s="67">
        <v>44127</v>
      </c>
      <c r="E132" s="32">
        <v>43.62</v>
      </c>
      <c r="F132" s="32">
        <f t="shared" si="20"/>
        <v>0.15413427561837456</v>
      </c>
      <c r="G132" s="32">
        <v>1.304</v>
      </c>
      <c r="H132" s="35">
        <f t="shared" si="21"/>
        <v>0.20099109540636043</v>
      </c>
    </row>
    <row r="133" spans="1:8" x14ac:dyDescent="0.45">
      <c r="A133" s="32">
        <v>1399</v>
      </c>
      <c r="B133" s="8" t="s">
        <v>19</v>
      </c>
      <c r="C133" s="71">
        <f t="shared" ref="C133:C196" si="30">D133</f>
        <v>44126</v>
      </c>
      <c r="D133" s="67">
        <v>44126</v>
      </c>
      <c r="E133" s="32">
        <v>43.22</v>
      </c>
      <c r="F133" s="32">
        <f t="shared" si="20"/>
        <v>0.1527208480565371</v>
      </c>
      <c r="G133" s="32">
        <v>1.3081</v>
      </c>
      <c r="H133" s="35">
        <f t="shared" si="21"/>
        <v>0.1997741413427562</v>
      </c>
    </row>
    <row r="134" spans="1:8" x14ac:dyDescent="0.45">
      <c r="A134" s="32">
        <v>1399</v>
      </c>
      <c r="B134" s="32" t="s">
        <v>20</v>
      </c>
      <c r="C134" s="71">
        <f t="shared" si="30"/>
        <v>44125</v>
      </c>
      <c r="D134" s="67">
        <v>44125</v>
      </c>
      <c r="E134" s="32">
        <v>41.63</v>
      </c>
      <c r="F134" s="32">
        <f t="shared" si="20"/>
        <v>0.14710247349823322</v>
      </c>
      <c r="G134" s="32">
        <v>1.3144</v>
      </c>
      <c r="H134" s="35">
        <f t="shared" si="21"/>
        <v>0.19335149116607775</v>
      </c>
    </row>
    <row r="135" spans="1:8" x14ac:dyDescent="0.45">
      <c r="A135" s="32">
        <v>1399</v>
      </c>
      <c r="B135" s="32" t="s">
        <v>20</v>
      </c>
      <c r="C135" s="71">
        <f t="shared" si="30"/>
        <v>44124</v>
      </c>
      <c r="D135" s="67">
        <v>44124</v>
      </c>
      <c r="E135" s="32">
        <v>42.06</v>
      </c>
      <c r="F135" s="32">
        <f t="shared" si="20"/>
        <v>0.14862190812720849</v>
      </c>
      <c r="G135" s="32">
        <v>1.2944</v>
      </c>
      <c r="H135" s="35">
        <f t="shared" si="21"/>
        <v>0.19237619787985866</v>
      </c>
    </row>
    <row r="136" spans="1:8" x14ac:dyDescent="0.45">
      <c r="A136" s="32">
        <v>1399</v>
      </c>
      <c r="B136" s="32" t="s">
        <v>20</v>
      </c>
      <c r="C136" s="71">
        <f t="shared" si="30"/>
        <v>44123</v>
      </c>
      <c r="D136" s="67">
        <v>44123</v>
      </c>
      <c r="E136" s="32">
        <v>41.4</v>
      </c>
      <c r="F136" s="32">
        <f t="shared" si="20"/>
        <v>0.14628975265017669</v>
      </c>
      <c r="G136" s="32">
        <v>1.2947</v>
      </c>
      <c r="H136" s="35">
        <f t="shared" si="21"/>
        <v>0.18940134275618375</v>
      </c>
    </row>
    <row r="137" spans="1:8" x14ac:dyDescent="0.45">
      <c r="A137" s="32">
        <v>1399</v>
      </c>
      <c r="B137" s="32" t="s">
        <v>20</v>
      </c>
      <c r="C137" s="71">
        <f t="shared" si="30"/>
        <v>44122</v>
      </c>
      <c r="D137" s="67">
        <v>44122</v>
      </c>
      <c r="E137" s="32">
        <v>40.94</v>
      </c>
      <c r="F137" s="32">
        <f t="shared" ref="F137" si="31">E137/283</f>
        <v>0.1446643109540636</v>
      </c>
      <c r="G137" s="32">
        <v>1.2912999999999999</v>
      </c>
      <c r="H137" s="35">
        <f t="shared" si="21"/>
        <v>0.18680502473498231</v>
      </c>
    </row>
    <row r="138" spans="1:8" x14ac:dyDescent="0.45">
      <c r="A138" s="32">
        <v>1399</v>
      </c>
      <c r="B138" s="32" t="s">
        <v>20</v>
      </c>
      <c r="C138" s="71">
        <f t="shared" si="30"/>
        <v>44121</v>
      </c>
      <c r="D138" s="67">
        <v>44121</v>
      </c>
      <c r="E138" s="32">
        <v>40.94</v>
      </c>
      <c r="F138" s="32">
        <f t="shared" ref="F138" si="32">E138/283</f>
        <v>0.1446643109540636</v>
      </c>
      <c r="G138" s="32">
        <v>1.2912999999999999</v>
      </c>
      <c r="H138" s="35">
        <f t="shared" si="21"/>
        <v>0.18680502473498231</v>
      </c>
    </row>
    <row r="139" spans="1:8" x14ac:dyDescent="0.45">
      <c r="A139" s="32">
        <v>1399</v>
      </c>
      <c r="B139" s="32" t="s">
        <v>20</v>
      </c>
      <c r="C139" s="71">
        <f t="shared" si="30"/>
        <v>44120</v>
      </c>
      <c r="D139" s="67">
        <v>44120</v>
      </c>
      <c r="E139" s="32">
        <v>40.94</v>
      </c>
      <c r="F139" s="32">
        <f t="shared" si="20"/>
        <v>0.1446643109540636</v>
      </c>
      <c r="G139" s="32">
        <v>1.2912999999999999</v>
      </c>
      <c r="H139" s="35">
        <f t="shared" si="21"/>
        <v>0.18680502473498231</v>
      </c>
    </row>
    <row r="140" spans="1:8" x14ac:dyDescent="0.45">
      <c r="A140" s="32">
        <v>1399</v>
      </c>
      <c r="B140" s="32" t="s">
        <v>20</v>
      </c>
      <c r="C140" s="71">
        <f t="shared" si="30"/>
        <v>44119</v>
      </c>
      <c r="D140" s="67">
        <v>44119</v>
      </c>
      <c r="E140" s="32">
        <v>39.99</v>
      </c>
      <c r="F140" s="32">
        <f t="shared" si="20"/>
        <v>0.14130742049469966</v>
      </c>
      <c r="G140" s="32">
        <v>1.2914000000000001</v>
      </c>
      <c r="H140" s="35">
        <f t="shared" si="21"/>
        <v>0.18248440282685516</v>
      </c>
    </row>
    <row r="141" spans="1:8" x14ac:dyDescent="0.45">
      <c r="A141" s="32">
        <v>1399</v>
      </c>
      <c r="B141" s="32" t="s">
        <v>20</v>
      </c>
      <c r="C141" s="71">
        <f t="shared" si="30"/>
        <v>44118</v>
      </c>
      <c r="D141" s="67">
        <v>44118</v>
      </c>
      <c r="E141" s="32">
        <v>38.840000000000003</v>
      </c>
      <c r="F141" s="32">
        <f t="shared" si="20"/>
        <v>0.13724381625441698</v>
      </c>
      <c r="G141" s="32">
        <v>1.3010999999999999</v>
      </c>
      <c r="H141" s="35">
        <f t="shared" si="21"/>
        <v>0.17856792932862192</v>
      </c>
    </row>
    <row r="142" spans="1:8" x14ac:dyDescent="0.45">
      <c r="A142" s="32">
        <v>1399</v>
      </c>
      <c r="B142" s="32" t="s">
        <v>20</v>
      </c>
      <c r="C142" s="71">
        <f t="shared" si="30"/>
        <v>44117</v>
      </c>
      <c r="D142" s="67">
        <v>44117</v>
      </c>
      <c r="E142" s="32">
        <v>37.83</v>
      </c>
      <c r="F142" s="32">
        <f t="shared" si="20"/>
        <v>0.13367491166077738</v>
      </c>
      <c r="G142" s="32">
        <v>1.2934000000000001</v>
      </c>
      <c r="H142" s="35">
        <f t="shared" si="21"/>
        <v>0.17289513074204949</v>
      </c>
    </row>
    <row r="143" spans="1:8" x14ac:dyDescent="0.45">
      <c r="A143" s="32">
        <v>1399</v>
      </c>
      <c r="B143" s="32" t="s">
        <v>20</v>
      </c>
      <c r="C143" s="71">
        <f t="shared" si="30"/>
        <v>44116</v>
      </c>
      <c r="D143" s="67">
        <v>44116</v>
      </c>
      <c r="E143" s="32">
        <v>38.520000000000003</v>
      </c>
      <c r="F143" s="32">
        <f t="shared" si="20"/>
        <v>0.136113074204947</v>
      </c>
      <c r="G143" s="32">
        <v>1.3064</v>
      </c>
      <c r="H143" s="35">
        <f t="shared" si="21"/>
        <v>0.17781812014134277</v>
      </c>
    </row>
    <row r="144" spans="1:8" x14ac:dyDescent="0.45">
      <c r="A144" s="32">
        <v>1399</v>
      </c>
      <c r="B144" s="32" t="s">
        <v>20</v>
      </c>
      <c r="C144" s="71">
        <f t="shared" si="30"/>
        <v>44115</v>
      </c>
      <c r="D144" s="67">
        <v>44115</v>
      </c>
      <c r="E144" s="32">
        <v>38.299999999999997</v>
      </c>
      <c r="F144" s="32">
        <f t="shared" ref="F144" si="33">E144/283</f>
        <v>0.13533568904593637</v>
      </c>
      <c r="G144" s="32">
        <v>1.3046</v>
      </c>
      <c r="H144" s="35">
        <f t="shared" si="21"/>
        <v>0.17655893992932858</v>
      </c>
    </row>
    <row r="145" spans="1:8" x14ac:dyDescent="0.45">
      <c r="A145" s="32">
        <v>1399</v>
      </c>
      <c r="B145" s="32" t="s">
        <v>20</v>
      </c>
      <c r="C145" s="71">
        <f t="shared" si="30"/>
        <v>44114</v>
      </c>
      <c r="D145" s="67">
        <v>44114</v>
      </c>
      <c r="E145" s="32">
        <v>38.299999999999997</v>
      </c>
      <c r="F145" s="32">
        <f t="shared" ref="F145" si="34">E145/283</f>
        <v>0.13533568904593637</v>
      </c>
      <c r="G145" s="32">
        <v>1.3046</v>
      </c>
      <c r="H145" s="35">
        <f t="shared" si="21"/>
        <v>0.17655893992932858</v>
      </c>
    </row>
    <row r="146" spans="1:8" x14ac:dyDescent="0.45">
      <c r="A146" s="32">
        <v>1399</v>
      </c>
      <c r="B146" s="32" t="s">
        <v>20</v>
      </c>
      <c r="C146" s="71">
        <f t="shared" si="30"/>
        <v>44113</v>
      </c>
      <c r="D146" s="67">
        <v>44113</v>
      </c>
      <c r="E146" s="32">
        <v>38.299999999999997</v>
      </c>
      <c r="F146" s="32">
        <f t="shared" si="20"/>
        <v>0.13533568904593637</v>
      </c>
      <c r="G146" s="32">
        <v>1.3046</v>
      </c>
      <c r="H146" s="35">
        <f t="shared" si="21"/>
        <v>0.17655893992932858</v>
      </c>
    </row>
    <row r="147" spans="1:8" x14ac:dyDescent="0.45">
      <c r="A147" s="32">
        <v>1399</v>
      </c>
      <c r="B147" s="32" t="s">
        <v>20</v>
      </c>
      <c r="C147" s="71">
        <f t="shared" si="30"/>
        <v>44112</v>
      </c>
      <c r="D147" s="67">
        <v>44112</v>
      </c>
      <c r="E147" s="32">
        <v>38.700000000000003</v>
      </c>
      <c r="F147" s="32">
        <f t="shared" si="20"/>
        <v>0.13674911660777386</v>
      </c>
      <c r="G147" s="32">
        <v>1.2932999999999999</v>
      </c>
      <c r="H147" s="35">
        <f t="shared" si="21"/>
        <v>0.17685763250883393</v>
      </c>
    </row>
    <row r="148" spans="1:8" x14ac:dyDescent="0.45">
      <c r="A148" s="32">
        <v>1399</v>
      </c>
      <c r="B148" s="32" t="s">
        <v>20</v>
      </c>
      <c r="C148" s="71">
        <f t="shared" si="30"/>
        <v>44111</v>
      </c>
      <c r="D148" s="67">
        <v>44111</v>
      </c>
      <c r="E148" s="32">
        <v>38.590000000000003</v>
      </c>
      <c r="F148" s="32">
        <f t="shared" si="20"/>
        <v>0.13636042402826856</v>
      </c>
      <c r="G148" s="32">
        <v>1.2918000000000001</v>
      </c>
      <c r="H148" s="35">
        <f t="shared" si="21"/>
        <v>0.17615039575971733</v>
      </c>
    </row>
    <row r="149" spans="1:8" x14ac:dyDescent="0.45">
      <c r="A149" s="32">
        <v>1399</v>
      </c>
      <c r="B149" s="32" t="s">
        <v>20</v>
      </c>
      <c r="C149" s="71">
        <f t="shared" si="30"/>
        <v>44110</v>
      </c>
      <c r="D149" s="67">
        <v>44110</v>
      </c>
      <c r="E149" s="32">
        <v>37.25</v>
      </c>
      <c r="F149" s="32">
        <f t="shared" si="20"/>
        <v>0.13162544169611307</v>
      </c>
      <c r="G149" s="32">
        <v>1.2877000000000001</v>
      </c>
      <c r="H149" s="35">
        <f t="shared" si="21"/>
        <v>0.16949408127208479</v>
      </c>
    </row>
    <row r="150" spans="1:8" x14ac:dyDescent="0.45">
      <c r="A150" s="32">
        <v>1399</v>
      </c>
      <c r="B150" s="32" t="s">
        <v>20</v>
      </c>
      <c r="C150" s="71">
        <f t="shared" si="30"/>
        <v>44109</v>
      </c>
      <c r="D150" s="67">
        <v>44109</v>
      </c>
      <c r="E150" s="32">
        <v>37.619999999999997</v>
      </c>
      <c r="F150" s="32">
        <f t="shared" si="20"/>
        <v>0.13293286219081271</v>
      </c>
      <c r="G150" s="32">
        <v>1.2977000000000001</v>
      </c>
      <c r="H150" s="35">
        <f t="shared" si="21"/>
        <v>0.17250697526501765</v>
      </c>
    </row>
    <row r="151" spans="1:8" x14ac:dyDescent="0.45">
      <c r="A151" s="32">
        <v>1399</v>
      </c>
      <c r="B151" s="32" t="s">
        <v>20</v>
      </c>
      <c r="C151" s="71">
        <f t="shared" si="30"/>
        <v>44108</v>
      </c>
      <c r="D151" s="67">
        <v>44108</v>
      </c>
      <c r="E151" s="32">
        <v>36.25</v>
      </c>
      <c r="F151" s="32">
        <f t="shared" si="20"/>
        <v>0.12809187279151943</v>
      </c>
      <c r="G151" s="32">
        <v>1.2930999999999999</v>
      </c>
      <c r="H151" s="35">
        <f t="shared" si="21"/>
        <v>0.16563560070671376</v>
      </c>
    </row>
    <row r="152" spans="1:8" x14ac:dyDescent="0.45">
      <c r="A152" s="32">
        <v>1399</v>
      </c>
      <c r="B152" s="32" t="s">
        <v>20</v>
      </c>
      <c r="C152" s="71">
        <f t="shared" si="30"/>
        <v>44107</v>
      </c>
      <c r="D152" s="67">
        <v>44107</v>
      </c>
      <c r="E152" s="32">
        <v>36.25</v>
      </c>
      <c r="F152" s="32">
        <f t="shared" si="20"/>
        <v>0.12809187279151943</v>
      </c>
      <c r="G152" s="32">
        <v>1.2930999999999999</v>
      </c>
      <c r="H152" s="35">
        <f t="shared" si="21"/>
        <v>0.16563560070671376</v>
      </c>
    </row>
    <row r="153" spans="1:8" x14ac:dyDescent="0.45">
      <c r="A153" s="32">
        <v>1399</v>
      </c>
      <c r="B153" s="32" t="s">
        <v>20</v>
      </c>
      <c r="C153" s="71">
        <f t="shared" si="30"/>
        <v>44106</v>
      </c>
      <c r="D153" s="67">
        <v>44106</v>
      </c>
      <c r="E153" s="32">
        <v>36.25</v>
      </c>
      <c r="F153" s="32">
        <f t="shared" ref="F153:F194" si="35">E153/283</f>
        <v>0.12809187279151943</v>
      </c>
      <c r="G153" s="32">
        <v>1.2930999999999999</v>
      </c>
      <c r="H153" s="35">
        <f t="shared" ref="H153:H194" si="36">F153*G153</f>
        <v>0.16563560070671376</v>
      </c>
    </row>
    <row r="154" spans="1:8" x14ac:dyDescent="0.45">
      <c r="A154" s="32">
        <v>1399</v>
      </c>
      <c r="B154" s="32" t="s">
        <v>20</v>
      </c>
      <c r="C154" s="71">
        <f t="shared" si="30"/>
        <v>44105</v>
      </c>
      <c r="D154" s="67">
        <v>44105</v>
      </c>
      <c r="E154" s="32">
        <v>36.71</v>
      </c>
      <c r="F154" s="32">
        <f t="shared" si="35"/>
        <v>0.12971731448763252</v>
      </c>
      <c r="G154" s="32">
        <v>1.2888999999999999</v>
      </c>
      <c r="H154" s="35">
        <f t="shared" si="36"/>
        <v>0.16719264664310954</v>
      </c>
    </row>
    <row r="155" spans="1:8" x14ac:dyDescent="0.45">
      <c r="A155" s="32">
        <v>1399</v>
      </c>
      <c r="B155" s="32" t="s">
        <v>20</v>
      </c>
      <c r="C155" s="71">
        <f t="shared" si="30"/>
        <v>44104</v>
      </c>
      <c r="D155" s="67">
        <v>44104</v>
      </c>
      <c r="E155" s="32">
        <v>37</v>
      </c>
      <c r="F155" s="32">
        <f t="shared" si="35"/>
        <v>0.13074204946996468</v>
      </c>
      <c r="G155" s="32">
        <v>1.2916000000000001</v>
      </c>
      <c r="H155" s="35">
        <f t="shared" si="36"/>
        <v>0.16886643109540639</v>
      </c>
    </row>
    <row r="156" spans="1:8" x14ac:dyDescent="0.45">
      <c r="A156" s="32">
        <v>1399</v>
      </c>
      <c r="B156" s="32" t="s">
        <v>20</v>
      </c>
      <c r="C156" s="71">
        <f t="shared" si="30"/>
        <v>44103</v>
      </c>
      <c r="D156" s="67">
        <v>44103</v>
      </c>
      <c r="E156" s="32">
        <v>34.26</v>
      </c>
      <c r="F156" s="32">
        <f t="shared" si="35"/>
        <v>0.12106007067137808</v>
      </c>
      <c r="G156" s="32">
        <v>1.2861</v>
      </c>
      <c r="H156" s="35">
        <f t="shared" si="36"/>
        <v>0.15569535689045935</v>
      </c>
    </row>
    <row r="157" spans="1:8" x14ac:dyDescent="0.45">
      <c r="A157" s="32">
        <v>1399</v>
      </c>
      <c r="B157" s="32" t="s">
        <v>20</v>
      </c>
      <c r="C157" s="71">
        <f t="shared" si="30"/>
        <v>44102</v>
      </c>
      <c r="D157" s="67">
        <v>44102</v>
      </c>
      <c r="E157" s="32">
        <v>34.020000000000003</v>
      </c>
      <c r="F157" s="32">
        <f t="shared" si="35"/>
        <v>0.12021201413427562</v>
      </c>
      <c r="G157" s="32">
        <v>1.2827</v>
      </c>
      <c r="H157" s="35">
        <f t="shared" si="36"/>
        <v>0.15419595053003535</v>
      </c>
    </row>
    <row r="158" spans="1:8" x14ac:dyDescent="0.45">
      <c r="A158" s="32">
        <v>1399</v>
      </c>
      <c r="B158" s="32" t="s">
        <v>20</v>
      </c>
      <c r="C158" s="71">
        <f t="shared" si="30"/>
        <v>44101</v>
      </c>
      <c r="D158" s="67">
        <v>44101</v>
      </c>
      <c r="E158" s="32">
        <v>31.91</v>
      </c>
      <c r="F158" s="32">
        <f t="shared" si="35"/>
        <v>0.11275618374558304</v>
      </c>
      <c r="G158" s="32">
        <v>1.2745</v>
      </c>
      <c r="H158" s="35">
        <f t="shared" si="36"/>
        <v>0.14370775618374557</v>
      </c>
    </row>
    <row r="159" spans="1:8" x14ac:dyDescent="0.45">
      <c r="A159" s="32">
        <v>1399</v>
      </c>
      <c r="B159" s="32" t="s">
        <v>20</v>
      </c>
      <c r="C159" s="71">
        <f t="shared" si="30"/>
        <v>44100</v>
      </c>
      <c r="D159" s="67">
        <v>44100</v>
      </c>
      <c r="E159" s="32">
        <v>31.91</v>
      </c>
      <c r="F159" s="32">
        <f t="shared" si="35"/>
        <v>0.11275618374558304</v>
      </c>
      <c r="G159" s="32">
        <v>1.2745</v>
      </c>
      <c r="H159" s="35">
        <f t="shared" si="36"/>
        <v>0.14370775618374557</v>
      </c>
    </row>
    <row r="160" spans="1:8" x14ac:dyDescent="0.45">
      <c r="A160" s="32">
        <v>1399</v>
      </c>
      <c r="B160" s="32" t="s">
        <v>20</v>
      </c>
      <c r="C160" s="71">
        <f t="shared" si="30"/>
        <v>44099</v>
      </c>
      <c r="D160" s="67">
        <v>44099</v>
      </c>
      <c r="E160" s="32">
        <v>31.91</v>
      </c>
      <c r="F160" s="32">
        <f t="shared" si="35"/>
        <v>0.11275618374558304</v>
      </c>
      <c r="G160" s="32">
        <v>1.2745</v>
      </c>
      <c r="H160" s="35">
        <f t="shared" si="36"/>
        <v>0.14370775618374557</v>
      </c>
    </row>
    <row r="161" spans="1:8" x14ac:dyDescent="0.45">
      <c r="A161" s="32">
        <v>1399</v>
      </c>
      <c r="B161" s="32" t="s">
        <v>20</v>
      </c>
      <c r="C161" s="71">
        <f t="shared" si="30"/>
        <v>44098</v>
      </c>
      <c r="D161" s="67">
        <v>44098</v>
      </c>
      <c r="E161" s="32">
        <v>31.39</v>
      </c>
      <c r="F161" s="32">
        <f t="shared" si="35"/>
        <v>0.11091872791519435</v>
      </c>
      <c r="G161" s="32">
        <v>1.2748999999999999</v>
      </c>
      <c r="H161" s="35">
        <f t="shared" si="36"/>
        <v>0.14141028621908125</v>
      </c>
    </row>
    <row r="162" spans="1:8" x14ac:dyDescent="0.45">
      <c r="A162" s="32">
        <v>1399</v>
      </c>
      <c r="B162" s="32" t="s">
        <v>20</v>
      </c>
      <c r="C162" s="71">
        <f t="shared" si="30"/>
        <v>44097</v>
      </c>
      <c r="D162" s="67">
        <v>44097</v>
      </c>
      <c r="E162" s="32">
        <v>32.270000000000003</v>
      </c>
      <c r="F162" s="32">
        <f t="shared" si="35"/>
        <v>0.11402826855123677</v>
      </c>
      <c r="G162" s="32">
        <v>1.2722</v>
      </c>
      <c r="H162" s="35">
        <f t="shared" si="36"/>
        <v>0.14506676325088341</v>
      </c>
    </row>
    <row r="163" spans="1:8" x14ac:dyDescent="0.45">
      <c r="A163" s="32">
        <v>1399</v>
      </c>
      <c r="B163" s="32" t="s">
        <v>20</v>
      </c>
      <c r="C163" s="71">
        <f t="shared" si="30"/>
        <v>44096</v>
      </c>
      <c r="D163" s="67">
        <v>44096</v>
      </c>
      <c r="E163" s="32">
        <v>31.19</v>
      </c>
      <c r="F163" s="32">
        <f t="shared" si="35"/>
        <v>0.11021201413427563</v>
      </c>
      <c r="G163" s="32">
        <v>1.2730999999999999</v>
      </c>
      <c r="H163" s="35">
        <f t="shared" si="36"/>
        <v>0.1403109151943463</v>
      </c>
    </row>
    <row r="164" spans="1:8" x14ac:dyDescent="0.45">
      <c r="A164" s="32">
        <v>1399</v>
      </c>
      <c r="B164" s="32" t="s">
        <v>21</v>
      </c>
      <c r="C164" s="71">
        <f t="shared" si="30"/>
        <v>44095</v>
      </c>
      <c r="D164" s="67">
        <v>44095</v>
      </c>
      <c r="E164" s="32">
        <v>30.45</v>
      </c>
      <c r="F164" s="32">
        <f t="shared" si="35"/>
        <v>0.10759717314487632</v>
      </c>
      <c r="G164" s="32">
        <v>1.2814000000000001</v>
      </c>
      <c r="H164" s="35">
        <f t="shared" si="36"/>
        <v>0.13787501766784452</v>
      </c>
    </row>
    <row r="165" spans="1:8" x14ac:dyDescent="0.45">
      <c r="A165" s="32">
        <v>1399</v>
      </c>
      <c r="B165" s="32" t="s">
        <v>21</v>
      </c>
      <c r="C165" s="71">
        <f t="shared" si="30"/>
        <v>44094</v>
      </c>
      <c r="D165" s="67">
        <v>44094</v>
      </c>
      <c r="E165" s="32">
        <v>30.36</v>
      </c>
      <c r="F165" s="32">
        <f t="shared" si="35"/>
        <v>0.10727915194346289</v>
      </c>
      <c r="G165" s="32">
        <v>1.2915000000000001</v>
      </c>
      <c r="H165" s="35">
        <f t="shared" si="36"/>
        <v>0.13855102473498235</v>
      </c>
    </row>
    <row r="166" spans="1:8" x14ac:dyDescent="0.45">
      <c r="A166" s="32">
        <v>1399</v>
      </c>
      <c r="B166" s="32" t="s">
        <v>21</v>
      </c>
      <c r="C166" s="71">
        <f t="shared" si="30"/>
        <v>44093</v>
      </c>
      <c r="D166" s="67">
        <v>44093</v>
      </c>
      <c r="E166" s="32">
        <v>30.36</v>
      </c>
      <c r="F166" s="32">
        <f t="shared" si="35"/>
        <v>0.10727915194346289</v>
      </c>
      <c r="G166" s="32">
        <v>1.2915000000000001</v>
      </c>
      <c r="H166" s="35">
        <f t="shared" si="36"/>
        <v>0.13855102473498235</v>
      </c>
    </row>
    <row r="167" spans="1:8" x14ac:dyDescent="0.45">
      <c r="A167" s="32">
        <v>1399</v>
      </c>
      <c r="B167" s="32" t="s">
        <v>21</v>
      </c>
      <c r="C167" s="71">
        <f t="shared" si="30"/>
        <v>44092</v>
      </c>
      <c r="D167" s="67">
        <v>44092</v>
      </c>
      <c r="E167" s="32">
        <v>30.36</v>
      </c>
      <c r="F167" s="32">
        <f t="shared" si="35"/>
        <v>0.10727915194346289</v>
      </c>
      <c r="G167" s="32">
        <v>1.2915000000000001</v>
      </c>
      <c r="H167" s="35">
        <f t="shared" si="36"/>
        <v>0.13855102473498235</v>
      </c>
    </row>
    <row r="168" spans="1:8" x14ac:dyDescent="0.45">
      <c r="A168" s="32">
        <v>1399</v>
      </c>
      <c r="B168" s="32" t="s">
        <v>21</v>
      </c>
      <c r="C168" s="71">
        <f t="shared" si="30"/>
        <v>44091</v>
      </c>
      <c r="D168" s="67">
        <v>44091</v>
      </c>
      <c r="E168" s="32">
        <v>29.14</v>
      </c>
      <c r="F168" s="32">
        <f t="shared" si="35"/>
        <v>0.10296819787985866</v>
      </c>
      <c r="G168" s="32">
        <v>1.2971999999999999</v>
      </c>
      <c r="H168" s="35">
        <f t="shared" si="36"/>
        <v>0.13357034628975265</v>
      </c>
    </row>
    <row r="169" spans="1:8" x14ac:dyDescent="0.45">
      <c r="A169" s="32">
        <v>1399</v>
      </c>
      <c r="B169" s="32" t="s">
        <v>21</v>
      </c>
      <c r="C169" s="71">
        <f t="shared" si="30"/>
        <v>44090</v>
      </c>
      <c r="D169" s="67">
        <v>44090</v>
      </c>
      <c r="E169" s="32">
        <v>29.74</v>
      </c>
      <c r="F169" s="32">
        <f t="shared" si="35"/>
        <v>0.10508833922261483</v>
      </c>
      <c r="G169" s="32">
        <v>1.2965</v>
      </c>
      <c r="H169" s="35">
        <f t="shared" si="36"/>
        <v>0.13624703180212014</v>
      </c>
    </row>
    <row r="170" spans="1:8" x14ac:dyDescent="0.45">
      <c r="A170" s="32">
        <v>1399</v>
      </c>
      <c r="B170" s="32" t="s">
        <v>21</v>
      </c>
      <c r="C170" s="71">
        <f t="shared" si="30"/>
        <v>44089</v>
      </c>
      <c r="D170" s="67">
        <v>44089</v>
      </c>
      <c r="E170" s="32">
        <v>29.97</v>
      </c>
      <c r="F170" s="32">
        <f t="shared" si="35"/>
        <v>0.10590106007067138</v>
      </c>
      <c r="G170" s="32">
        <v>1.2886</v>
      </c>
      <c r="H170" s="35">
        <f t="shared" si="36"/>
        <v>0.13646410600706713</v>
      </c>
    </row>
    <row r="171" spans="1:8" x14ac:dyDescent="0.45">
      <c r="A171" s="32">
        <v>1399</v>
      </c>
      <c r="B171" s="32" t="s">
        <v>21</v>
      </c>
      <c r="C171" s="71">
        <f t="shared" si="30"/>
        <v>44088</v>
      </c>
      <c r="D171" s="67">
        <v>44088</v>
      </c>
      <c r="E171" s="32">
        <v>28.38</v>
      </c>
      <c r="F171" s="32">
        <f t="shared" si="35"/>
        <v>0.10028268551236749</v>
      </c>
      <c r="G171" s="32">
        <v>1.2844</v>
      </c>
      <c r="H171" s="35">
        <f t="shared" si="36"/>
        <v>0.12880308127208481</v>
      </c>
    </row>
    <row r="172" spans="1:8" x14ac:dyDescent="0.45">
      <c r="A172" s="32">
        <v>1399</v>
      </c>
      <c r="B172" s="32" t="s">
        <v>21</v>
      </c>
      <c r="C172" s="71">
        <f t="shared" si="30"/>
        <v>44087</v>
      </c>
      <c r="D172" s="67">
        <v>44087</v>
      </c>
      <c r="E172" s="32">
        <v>27.78</v>
      </c>
      <c r="F172" s="32">
        <f t="shared" si="35"/>
        <v>9.8162544169611315E-2</v>
      </c>
      <c r="G172" s="32">
        <v>1.2793000000000001</v>
      </c>
      <c r="H172" s="35">
        <f t="shared" si="36"/>
        <v>0.12557934275618376</v>
      </c>
    </row>
    <row r="173" spans="1:8" x14ac:dyDescent="0.45">
      <c r="A173" s="32">
        <v>1399</v>
      </c>
      <c r="B173" s="32" t="s">
        <v>21</v>
      </c>
      <c r="C173" s="71">
        <f t="shared" si="30"/>
        <v>44086</v>
      </c>
      <c r="D173" s="67">
        <v>44086</v>
      </c>
      <c r="E173" s="32">
        <v>27.78</v>
      </c>
      <c r="F173" s="32">
        <f t="shared" si="35"/>
        <v>9.8162544169611315E-2</v>
      </c>
      <c r="G173" s="32">
        <v>1.2793000000000001</v>
      </c>
      <c r="H173" s="35">
        <f t="shared" si="36"/>
        <v>0.12557934275618376</v>
      </c>
    </row>
    <row r="174" spans="1:8" x14ac:dyDescent="0.45">
      <c r="A174" s="32">
        <v>1399</v>
      </c>
      <c r="B174" s="32" t="s">
        <v>21</v>
      </c>
      <c r="C174" s="71">
        <f t="shared" si="30"/>
        <v>44085</v>
      </c>
      <c r="D174" s="67">
        <v>44085</v>
      </c>
      <c r="E174" s="32">
        <v>27.78</v>
      </c>
      <c r="F174" s="32">
        <f t="shared" si="35"/>
        <v>9.8162544169611315E-2</v>
      </c>
      <c r="G174" s="32">
        <v>1.2793000000000001</v>
      </c>
      <c r="H174" s="35">
        <f t="shared" si="36"/>
        <v>0.12557934275618376</v>
      </c>
    </row>
    <row r="175" spans="1:8" x14ac:dyDescent="0.45">
      <c r="A175" s="32">
        <v>1399</v>
      </c>
      <c r="B175" s="32" t="s">
        <v>21</v>
      </c>
      <c r="C175" s="71">
        <f t="shared" si="30"/>
        <v>44084</v>
      </c>
      <c r="D175" s="67">
        <v>44084</v>
      </c>
      <c r="E175" s="32">
        <v>27.7</v>
      </c>
      <c r="F175" s="32">
        <f t="shared" si="35"/>
        <v>9.7879858657243815E-2</v>
      </c>
      <c r="G175" s="32">
        <v>1.2803</v>
      </c>
      <c r="H175" s="35">
        <f t="shared" si="36"/>
        <v>0.12531558303886925</v>
      </c>
    </row>
    <row r="176" spans="1:8" x14ac:dyDescent="0.45">
      <c r="A176" s="32">
        <v>1399</v>
      </c>
      <c r="B176" s="32" t="s">
        <v>21</v>
      </c>
      <c r="C176" s="71">
        <f t="shared" si="30"/>
        <v>44083</v>
      </c>
      <c r="D176" s="67">
        <v>44083</v>
      </c>
      <c r="E176" s="32">
        <v>28.03</v>
      </c>
      <c r="F176" s="32">
        <f t="shared" si="35"/>
        <v>9.9045936395759718E-2</v>
      </c>
      <c r="G176" s="32">
        <v>1.3</v>
      </c>
      <c r="H176" s="35">
        <f t="shared" si="36"/>
        <v>0.12875971731448763</v>
      </c>
    </row>
    <row r="177" spans="1:8" x14ac:dyDescent="0.45">
      <c r="A177" s="32">
        <v>1399</v>
      </c>
      <c r="B177" s="32" t="s">
        <v>21</v>
      </c>
      <c r="C177" s="71">
        <f t="shared" si="30"/>
        <v>44082</v>
      </c>
      <c r="D177" s="67">
        <v>44082</v>
      </c>
      <c r="E177" s="32">
        <v>28.13</v>
      </c>
      <c r="F177" s="32">
        <f t="shared" si="35"/>
        <v>9.9399293286219076E-2</v>
      </c>
      <c r="G177" s="32">
        <v>1.2987</v>
      </c>
      <c r="H177" s="35">
        <f t="shared" si="36"/>
        <v>0.1290898621908127</v>
      </c>
    </row>
    <row r="178" spans="1:8" x14ac:dyDescent="0.45">
      <c r="A178" s="32">
        <v>1399</v>
      </c>
      <c r="B178" s="32" t="s">
        <v>21</v>
      </c>
      <c r="C178" s="71">
        <f t="shared" si="30"/>
        <v>44081</v>
      </c>
      <c r="D178" s="67">
        <v>44081</v>
      </c>
      <c r="E178" s="32">
        <v>29.27</v>
      </c>
      <c r="F178" s="32">
        <f t="shared" si="35"/>
        <v>0.10342756183745583</v>
      </c>
      <c r="G178" s="32">
        <v>1.3166</v>
      </c>
      <c r="H178" s="35">
        <f t="shared" si="36"/>
        <v>0.13617272791519433</v>
      </c>
    </row>
    <row r="179" spans="1:8" x14ac:dyDescent="0.45">
      <c r="A179" s="32">
        <v>1399</v>
      </c>
      <c r="B179" s="32" t="s">
        <v>21</v>
      </c>
      <c r="C179" s="71">
        <f t="shared" si="30"/>
        <v>44080</v>
      </c>
      <c r="D179" s="67">
        <v>44080</v>
      </c>
      <c r="E179" s="32">
        <v>30.31</v>
      </c>
      <c r="F179" s="32">
        <f t="shared" si="35"/>
        <v>0.10710247349823321</v>
      </c>
      <c r="G179" s="32">
        <v>1.3282</v>
      </c>
      <c r="H179" s="35">
        <f t="shared" si="36"/>
        <v>0.14225350530035336</v>
      </c>
    </row>
    <row r="180" spans="1:8" x14ac:dyDescent="0.45">
      <c r="A180" s="32">
        <v>1399</v>
      </c>
      <c r="B180" s="32" t="s">
        <v>21</v>
      </c>
      <c r="C180" s="71">
        <f t="shared" si="30"/>
        <v>44079</v>
      </c>
      <c r="D180" s="67">
        <v>44079</v>
      </c>
      <c r="E180" s="32">
        <v>30.31</v>
      </c>
      <c r="F180" s="32">
        <f t="shared" si="35"/>
        <v>0.10710247349823321</v>
      </c>
      <c r="G180" s="32">
        <v>1.3282</v>
      </c>
      <c r="H180" s="35">
        <f t="shared" si="36"/>
        <v>0.14225350530035336</v>
      </c>
    </row>
    <row r="181" spans="1:8" x14ac:dyDescent="0.45">
      <c r="A181" s="32">
        <v>1399</v>
      </c>
      <c r="B181" s="32" t="s">
        <v>21</v>
      </c>
      <c r="C181" s="71">
        <f t="shared" si="30"/>
        <v>44078</v>
      </c>
      <c r="D181" s="67">
        <v>44078</v>
      </c>
      <c r="E181" s="32">
        <v>30.31</v>
      </c>
      <c r="F181" s="32">
        <f t="shared" si="35"/>
        <v>0.10710247349823321</v>
      </c>
      <c r="G181" s="32">
        <v>1.3282</v>
      </c>
      <c r="H181" s="35">
        <f t="shared" si="36"/>
        <v>0.14225350530035336</v>
      </c>
    </row>
    <row r="182" spans="1:8" x14ac:dyDescent="0.45">
      <c r="A182" s="32">
        <v>1399</v>
      </c>
      <c r="B182" s="32" t="s">
        <v>21</v>
      </c>
      <c r="C182" s="71">
        <f t="shared" si="30"/>
        <v>44077</v>
      </c>
      <c r="D182" s="67">
        <v>44077</v>
      </c>
      <c r="E182" s="32">
        <v>30.19</v>
      </c>
      <c r="F182" s="32">
        <f t="shared" si="35"/>
        <v>0.10667844522968198</v>
      </c>
      <c r="G182" s="32">
        <v>1.3280000000000001</v>
      </c>
      <c r="H182" s="35">
        <f t="shared" si="36"/>
        <v>0.14166897526501768</v>
      </c>
    </row>
    <row r="183" spans="1:8" x14ac:dyDescent="0.45">
      <c r="A183" s="32">
        <v>1399</v>
      </c>
      <c r="B183" s="32" t="s">
        <v>21</v>
      </c>
      <c r="C183" s="71">
        <f t="shared" si="30"/>
        <v>44076</v>
      </c>
      <c r="D183" s="67">
        <v>44076</v>
      </c>
      <c r="E183" s="32">
        <v>29.5</v>
      </c>
      <c r="F183" s="32">
        <f t="shared" si="35"/>
        <v>0.10424028268551237</v>
      </c>
      <c r="G183" s="32">
        <v>1.3351999999999999</v>
      </c>
      <c r="H183" s="35">
        <f t="shared" si="36"/>
        <v>0.13918162544169613</v>
      </c>
    </row>
    <row r="184" spans="1:8" x14ac:dyDescent="0.45">
      <c r="A184" s="32">
        <v>1399</v>
      </c>
      <c r="B184" s="32" t="s">
        <v>21</v>
      </c>
      <c r="C184" s="71">
        <f t="shared" si="30"/>
        <v>44075</v>
      </c>
      <c r="D184" s="67">
        <v>44075</v>
      </c>
      <c r="E184" s="32">
        <v>29.11</v>
      </c>
      <c r="F184" s="32">
        <f t="shared" si="35"/>
        <v>0.10286219081272084</v>
      </c>
      <c r="G184" s="32">
        <v>1.3381000000000001</v>
      </c>
      <c r="H184" s="35">
        <f t="shared" si="36"/>
        <v>0.13763989752650177</v>
      </c>
    </row>
    <row r="185" spans="1:8" x14ac:dyDescent="0.45">
      <c r="A185" s="32">
        <v>1399</v>
      </c>
      <c r="B185" s="32" t="s">
        <v>21</v>
      </c>
      <c r="C185" s="71">
        <f t="shared" si="30"/>
        <v>44074</v>
      </c>
      <c r="D185" s="67">
        <v>44074</v>
      </c>
      <c r="E185" s="32">
        <v>29.95</v>
      </c>
      <c r="F185" s="32">
        <f t="shared" si="35"/>
        <v>0.10583038869257951</v>
      </c>
      <c r="G185" s="32">
        <v>1.3349</v>
      </c>
      <c r="H185" s="35">
        <f t="shared" si="36"/>
        <v>0.14127298586572437</v>
      </c>
    </row>
    <row r="186" spans="1:8" x14ac:dyDescent="0.45">
      <c r="A186" s="32">
        <v>1399</v>
      </c>
      <c r="B186" s="32" t="s">
        <v>21</v>
      </c>
      <c r="C186" s="71">
        <f t="shared" si="30"/>
        <v>44073</v>
      </c>
      <c r="D186" s="67">
        <v>44073</v>
      </c>
      <c r="E186" s="32">
        <v>29.95</v>
      </c>
      <c r="F186" s="32">
        <f t="shared" si="35"/>
        <v>0.10583038869257951</v>
      </c>
      <c r="G186" s="32">
        <v>1.3349</v>
      </c>
      <c r="H186" s="35">
        <f t="shared" si="36"/>
        <v>0.14127298586572437</v>
      </c>
    </row>
    <row r="187" spans="1:8" x14ac:dyDescent="0.45">
      <c r="A187" s="32">
        <v>1399</v>
      </c>
      <c r="B187" s="32" t="s">
        <v>21</v>
      </c>
      <c r="C187" s="71">
        <f t="shared" si="30"/>
        <v>44072</v>
      </c>
      <c r="D187" s="67">
        <v>44072</v>
      </c>
      <c r="E187" s="32">
        <v>29.95</v>
      </c>
      <c r="F187" s="32">
        <f t="shared" si="35"/>
        <v>0.10583038869257951</v>
      </c>
      <c r="G187" s="32">
        <v>1.3349</v>
      </c>
      <c r="H187" s="35">
        <f t="shared" si="36"/>
        <v>0.14127298586572437</v>
      </c>
    </row>
    <row r="188" spans="1:8" x14ac:dyDescent="0.45">
      <c r="A188" s="32">
        <v>1399</v>
      </c>
      <c r="B188" s="32" t="s">
        <v>21</v>
      </c>
      <c r="C188" s="71">
        <f t="shared" si="30"/>
        <v>44071</v>
      </c>
      <c r="D188" s="67">
        <v>44071</v>
      </c>
      <c r="E188" s="32">
        <v>29.95</v>
      </c>
      <c r="F188" s="32">
        <f t="shared" si="35"/>
        <v>0.10583038869257951</v>
      </c>
      <c r="G188" s="32">
        <v>1.3349</v>
      </c>
      <c r="H188" s="35">
        <f t="shared" si="36"/>
        <v>0.14127298586572437</v>
      </c>
    </row>
    <row r="189" spans="1:8" x14ac:dyDescent="0.45">
      <c r="A189" s="32">
        <v>1399</v>
      </c>
      <c r="B189" s="32" t="s">
        <v>21</v>
      </c>
      <c r="C189" s="71">
        <f t="shared" si="30"/>
        <v>44070</v>
      </c>
      <c r="D189" s="67">
        <v>44070</v>
      </c>
      <c r="E189" s="32">
        <v>24.33</v>
      </c>
      <c r="F189" s="32">
        <f t="shared" si="35"/>
        <v>8.5971731448763244E-2</v>
      </c>
      <c r="G189" s="32">
        <v>1.3198000000000001</v>
      </c>
      <c r="H189" s="35">
        <f t="shared" si="36"/>
        <v>0.11346549116607774</v>
      </c>
    </row>
    <row r="190" spans="1:8" x14ac:dyDescent="0.45">
      <c r="A190" s="32">
        <v>1399</v>
      </c>
      <c r="B190" s="32" t="s">
        <v>21</v>
      </c>
      <c r="C190" s="71">
        <f t="shared" si="30"/>
        <v>44069</v>
      </c>
      <c r="D190" s="67">
        <v>44069</v>
      </c>
      <c r="E190" s="32">
        <v>25.1</v>
      </c>
      <c r="F190" s="32">
        <f t="shared" si="35"/>
        <v>8.8692579505300365E-2</v>
      </c>
      <c r="G190" s="32">
        <v>1.3208</v>
      </c>
      <c r="H190" s="35">
        <f t="shared" si="36"/>
        <v>0.11714515901060071</v>
      </c>
    </row>
    <row r="191" spans="1:8" x14ac:dyDescent="0.45">
      <c r="A191" s="32">
        <v>1399</v>
      </c>
      <c r="B191" s="32" t="s">
        <v>21</v>
      </c>
      <c r="C191" s="71">
        <f t="shared" si="30"/>
        <v>44068</v>
      </c>
      <c r="D191" s="67">
        <v>44068</v>
      </c>
      <c r="E191" s="32">
        <v>24.61</v>
      </c>
      <c r="F191" s="32">
        <f t="shared" si="35"/>
        <v>8.6961130742049461E-2</v>
      </c>
      <c r="G191" s="32">
        <v>1.3149999999999999</v>
      </c>
      <c r="H191" s="35">
        <f t="shared" si="36"/>
        <v>0.11435388692579504</v>
      </c>
    </row>
    <row r="192" spans="1:8" x14ac:dyDescent="0.45">
      <c r="A192" s="32">
        <v>1399</v>
      </c>
      <c r="B192" s="32" t="s">
        <v>21</v>
      </c>
      <c r="C192" s="71">
        <f t="shared" si="30"/>
        <v>44067</v>
      </c>
      <c r="D192" s="67">
        <v>44067</v>
      </c>
      <c r="E192" s="32">
        <v>23.22</v>
      </c>
      <c r="F192" s="32">
        <f t="shared" si="35"/>
        <v>8.2049469964664307E-2</v>
      </c>
      <c r="G192" s="32">
        <v>1.3063</v>
      </c>
      <c r="H192" s="35">
        <f t="shared" si="36"/>
        <v>0.10718122261484099</v>
      </c>
    </row>
    <row r="193" spans="1:8" x14ac:dyDescent="0.45">
      <c r="A193" s="32">
        <v>1399</v>
      </c>
      <c r="B193" s="32" t="s">
        <v>21</v>
      </c>
      <c r="C193" s="71">
        <f t="shared" si="30"/>
        <v>44066</v>
      </c>
      <c r="D193" s="67">
        <v>44066</v>
      </c>
      <c r="E193" s="32">
        <v>21.05</v>
      </c>
      <c r="F193" s="32">
        <f t="shared" si="35"/>
        <v>7.4381625441696117E-2</v>
      </c>
      <c r="G193" s="32">
        <v>1.3087</v>
      </c>
      <c r="H193" s="35">
        <f t="shared" si="36"/>
        <v>9.7343233215547706E-2</v>
      </c>
    </row>
    <row r="194" spans="1:8" x14ac:dyDescent="0.45">
      <c r="A194" s="32">
        <v>1399</v>
      </c>
      <c r="B194" s="32" t="s">
        <v>21</v>
      </c>
      <c r="C194" s="71">
        <f t="shared" si="30"/>
        <v>44065</v>
      </c>
      <c r="D194" s="67">
        <v>44065</v>
      </c>
      <c r="E194" s="32">
        <v>21.05</v>
      </c>
      <c r="F194" s="32">
        <f t="shared" si="35"/>
        <v>7.4381625441696117E-2</v>
      </c>
      <c r="G194" s="32">
        <v>1.3087</v>
      </c>
      <c r="H194" s="35">
        <f t="shared" si="36"/>
        <v>9.7343233215547706E-2</v>
      </c>
    </row>
    <row r="195" spans="1:8" x14ac:dyDescent="0.45">
      <c r="A195" s="32">
        <v>1399</v>
      </c>
      <c r="B195" s="32" t="s">
        <v>22</v>
      </c>
      <c r="C195" s="71">
        <f t="shared" si="30"/>
        <v>44064</v>
      </c>
      <c r="D195" s="67">
        <v>44064</v>
      </c>
      <c r="E195" s="32">
        <v>21.05</v>
      </c>
      <c r="F195" s="32">
        <f t="shared" ref="F195:F215" si="37">E195/283</f>
        <v>7.4381625441696117E-2</v>
      </c>
      <c r="G195" s="32">
        <v>1.3087</v>
      </c>
      <c r="H195" s="35">
        <f t="shared" ref="H195:H215" si="38">F195*G195</f>
        <v>9.7343233215547706E-2</v>
      </c>
    </row>
    <row r="196" spans="1:8" x14ac:dyDescent="0.45">
      <c r="A196" s="32">
        <v>1399</v>
      </c>
      <c r="B196" s="32" t="s">
        <v>22</v>
      </c>
      <c r="C196" s="71">
        <f t="shared" si="30"/>
        <v>44063</v>
      </c>
      <c r="D196" s="67">
        <v>44063</v>
      </c>
      <c r="E196" s="32">
        <v>22.58</v>
      </c>
      <c r="F196" s="32">
        <f t="shared" si="37"/>
        <v>7.9787985865724373E-2</v>
      </c>
      <c r="G196" s="32">
        <v>1.3211999999999999</v>
      </c>
      <c r="H196" s="35">
        <f t="shared" si="38"/>
        <v>0.10541588692579504</v>
      </c>
    </row>
    <row r="197" spans="1:8" x14ac:dyDescent="0.45">
      <c r="A197" s="32">
        <v>1399</v>
      </c>
      <c r="B197" s="32" t="s">
        <v>22</v>
      </c>
      <c r="C197" s="71">
        <f t="shared" ref="C197:C260" si="39">D197</f>
        <v>44062</v>
      </c>
      <c r="D197" s="67">
        <v>44062</v>
      </c>
      <c r="E197" s="32">
        <v>22.99</v>
      </c>
      <c r="F197" s="32">
        <f t="shared" si="37"/>
        <v>8.1236749116607762E-2</v>
      </c>
      <c r="G197" s="32">
        <v>1.3098000000000001</v>
      </c>
      <c r="H197" s="35">
        <f t="shared" si="38"/>
        <v>0.10640389399293285</v>
      </c>
    </row>
    <row r="198" spans="1:8" x14ac:dyDescent="0.45">
      <c r="A198" s="32">
        <v>1399</v>
      </c>
      <c r="B198" s="32" t="s">
        <v>22</v>
      </c>
      <c r="C198" s="71">
        <f t="shared" si="39"/>
        <v>44061</v>
      </c>
      <c r="D198" s="67">
        <v>44061</v>
      </c>
      <c r="E198" s="32">
        <v>23.51</v>
      </c>
      <c r="F198" s="32">
        <f t="shared" si="37"/>
        <v>8.3074204946996466E-2</v>
      </c>
      <c r="G198" s="32">
        <v>1.3234999999999999</v>
      </c>
      <c r="H198" s="35">
        <f t="shared" si="38"/>
        <v>0.10994871024734981</v>
      </c>
    </row>
    <row r="199" spans="1:8" x14ac:dyDescent="0.45">
      <c r="A199" s="32">
        <v>1399</v>
      </c>
      <c r="B199" s="32" t="s">
        <v>22</v>
      </c>
      <c r="C199" s="71">
        <f t="shared" si="39"/>
        <v>44060</v>
      </c>
      <c r="D199" s="67">
        <v>44060</v>
      </c>
      <c r="E199" s="32">
        <v>22.48</v>
      </c>
      <c r="F199" s="32">
        <f t="shared" si="37"/>
        <v>7.9434628975265015E-2</v>
      </c>
      <c r="G199" s="32">
        <v>1.3102</v>
      </c>
      <c r="H199" s="35">
        <f t="shared" si="38"/>
        <v>0.10407525088339223</v>
      </c>
    </row>
    <row r="200" spans="1:8" x14ac:dyDescent="0.45">
      <c r="A200" s="32">
        <v>1399</v>
      </c>
      <c r="B200" s="32" t="s">
        <v>22</v>
      </c>
      <c r="C200" s="71">
        <f t="shared" si="39"/>
        <v>44059</v>
      </c>
      <c r="D200" s="67">
        <v>44059</v>
      </c>
      <c r="E200" s="32">
        <v>22.01</v>
      </c>
      <c r="F200" s="32">
        <f t="shared" si="37"/>
        <v>7.7773851590106011E-2</v>
      </c>
      <c r="G200" s="32">
        <v>1.3084</v>
      </c>
      <c r="H200" s="35">
        <f t="shared" si="38"/>
        <v>0.1017593074204947</v>
      </c>
    </row>
    <row r="201" spans="1:8" x14ac:dyDescent="0.45">
      <c r="A201" s="32">
        <v>1399</v>
      </c>
      <c r="B201" s="32" t="s">
        <v>22</v>
      </c>
      <c r="C201" s="71">
        <f t="shared" si="39"/>
        <v>44058</v>
      </c>
      <c r="D201" s="67">
        <v>44058</v>
      </c>
      <c r="E201" s="32">
        <v>22.01</v>
      </c>
      <c r="F201" s="32">
        <f t="shared" si="37"/>
        <v>7.7773851590106011E-2</v>
      </c>
      <c r="G201" s="32">
        <v>1.3084</v>
      </c>
      <c r="H201" s="35">
        <f t="shared" si="38"/>
        <v>0.1017593074204947</v>
      </c>
    </row>
    <row r="202" spans="1:8" x14ac:dyDescent="0.45">
      <c r="A202" s="32">
        <v>1399</v>
      </c>
      <c r="B202" s="32" t="s">
        <v>22</v>
      </c>
      <c r="C202" s="71">
        <f t="shared" si="39"/>
        <v>44057</v>
      </c>
      <c r="D202" s="67">
        <v>44057</v>
      </c>
      <c r="E202" s="32">
        <v>22.01</v>
      </c>
      <c r="F202" s="32">
        <f t="shared" si="37"/>
        <v>7.7773851590106011E-2</v>
      </c>
      <c r="G202" s="32">
        <v>1.3084</v>
      </c>
      <c r="H202" s="35">
        <f t="shared" si="38"/>
        <v>0.1017593074204947</v>
      </c>
    </row>
    <row r="203" spans="1:8" x14ac:dyDescent="0.45">
      <c r="A203" s="32">
        <v>1399</v>
      </c>
      <c r="B203" s="32" t="s">
        <v>22</v>
      </c>
      <c r="C203" s="71">
        <f t="shared" si="39"/>
        <v>44056</v>
      </c>
      <c r="D203" s="67">
        <v>44056</v>
      </c>
      <c r="E203" s="32">
        <v>20.309999999999999</v>
      </c>
      <c r="F203" s="32">
        <f t="shared" si="37"/>
        <v>7.1766784452296811E-2</v>
      </c>
      <c r="G203" s="32">
        <v>1.3063</v>
      </c>
      <c r="H203" s="35">
        <f t="shared" si="38"/>
        <v>9.3748950530035333E-2</v>
      </c>
    </row>
    <row r="204" spans="1:8" x14ac:dyDescent="0.45">
      <c r="A204" s="32">
        <v>1399</v>
      </c>
      <c r="B204" s="32" t="s">
        <v>22</v>
      </c>
      <c r="C204" s="71">
        <f t="shared" si="39"/>
        <v>44055</v>
      </c>
      <c r="D204" s="67">
        <v>44055</v>
      </c>
      <c r="E204" s="32">
        <v>20.149999999999999</v>
      </c>
      <c r="F204" s="32">
        <f t="shared" si="37"/>
        <v>7.1201413427561838E-2</v>
      </c>
      <c r="G204" s="32">
        <v>1.3031999999999999</v>
      </c>
      <c r="H204" s="35">
        <f t="shared" si="38"/>
        <v>9.2789681978798583E-2</v>
      </c>
    </row>
    <row r="205" spans="1:8" x14ac:dyDescent="0.45">
      <c r="A205" s="32">
        <v>1399</v>
      </c>
      <c r="B205" s="32" t="s">
        <v>22</v>
      </c>
      <c r="C205" s="71">
        <f t="shared" si="39"/>
        <v>44054</v>
      </c>
      <c r="D205" s="67">
        <v>44054</v>
      </c>
      <c r="E205" s="32">
        <v>20.57</v>
      </c>
      <c r="F205" s="32">
        <f t="shared" si="37"/>
        <v>7.268551236749117E-2</v>
      </c>
      <c r="G205" s="32">
        <v>1.3048</v>
      </c>
      <c r="H205" s="35">
        <f t="shared" si="38"/>
        <v>9.484005653710248E-2</v>
      </c>
    </row>
    <row r="206" spans="1:8" x14ac:dyDescent="0.45">
      <c r="A206" s="32">
        <v>1399</v>
      </c>
      <c r="B206" s="32" t="s">
        <v>22</v>
      </c>
      <c r="C206" s="71">
        <f t="shared" si="39"/>
        <v>44053</v>
      </c>
      <c r="D206" s="67">
        <v>44053</v>
      </c>
      <c r="E206" s="32">
        <v>20.9</v>
      </c>
      <c r="F206" s="32">
        <f t="shared" si="37"/>
        <v>7.3851590106007059E-2</v>
      </c>
      <c r="G206" s="32">
        <v>1.3069999999999999</v>
      </c>
      <c r="H206" s="35">
        <f t="shared" si="38"/>
        <v>9.6524028268551221E-2</v>
      </c>
    </row>
    <row r="207" spans="1:8" x14ac:dyDescent="0.45">
      <c r="A207" s="32">
        <v>1399</v>
      </c>
      <c r="B207" s="32" t="s">
        <v>22</v>
      </c>
      <c r="C207" s="71">
        <f t="shared" si="39"/>
        <v>44052</v>
      </c>
      <c r="D207" s="67">
        <v>44052</v>
      </c>
      <c r="E207" s="32">
        <v>21.82</v>
      </c>
      <c r="F207" s="32">
        <f t="shared" si="37"/>
        <v>7.7102473498233223E-2</v>
      </c>
      <c r="G207" s="32">
        <v>1.3052999999999999</v>
      </c>
      <c r="H207" s="35">
        <f t="shared" si="38"/>
        <v>0.10064185865724382</v>
      </c>
    </row>
    <row r="208" spans="1:8" x14ac:dyDescent="0.45">
      <c r="A208" s="32">
        <v>1399</v>
      </c>
      <c r="B208" s="32" t="s">
        <v>22</v>
      </c>
      <c r="C208" s="71">
        <f t="shared" si="39"/>
        <v>44051</v>
      </c>
      <c r="D208" s="67">
        <v>44051</v>
      </c>
      <c r="E208" s="32">
        <v>21.82</v>
      </c>
      <c r="F208" s="32">
        <f t="shared" si="37"/>
        <v>7.7102473498233223E-2</v>
      </c>
      <c r="G208" s="32">
        <v>1.3052999999999999</v>
      </c>
      <c r="H208" s="35">
        <f t="shared" si="38"/>
        <v>0.10064185865724382</v>
      </c>
    </row>
    <row r="209" spans="1:8" x14ac:dyDescent="0.45">
      <c r="A209" s="32">
        <v>1399</v>
      </c>
      <c r="B209" s="32" t="s">
        <v>22</v>
      </c>
      <c r="C209" s="71">
        <f t="shared" si="39"/>
        <v>44050</v>
      </c>
      <c r="D209" s="67">
        <v>44050</v>
      </c>
      <c r="E209" s="32">
        <v>21.82</v>
      </c>
      <c r="F209" s="32">
        <f t="shared" si="37"/>
        <v>7.7102473498233223E-2</v>
      </c>
      <c r="G209" s="32">
        <v>1.3052999999999999</v>
      </c>
      <c r="H209" s="35">
        <f t="shared" si="38"/>
        <v>0.10064185865724382</v>
      </c>
    </row>
    <row r="210" spans="1:8" x14ac:dyDescent="0.45">
      <c r="A210" s="32">
        <v>1399</v>
      </c>
      <c r="B210" s="32" t="s">
        <v>22</v>
      </c>
      <c r="C210" s="71">
        <f t="shared" si="39"/>
        <v>44049</v>
      </c>
      <c r="D210" s="67">
        <v>44049</v>
      </c>
      <c r="E210" s="32">
        <v>21.61</v>
      </c>
      <c r="F210" s="32">
        <f t="shared" si="37"/>
        <v>7.636042402826855E-2</v>
      </c>
      <c r="G210" s="32">
        <v>1.3149</v>
      </c>
      <c r="H210" s="35">
        <f t="shared" si="38"/>
        <v>0.10040632155477032</v>
      </c>
    </row>
    <row r="211" spans="1:8" x14ac:dyDescent="0.45">
      <c r="A211" s="32">
        <v>1399</v>
      </c>
      <c r="B211" s="32" t="s">
        <v>22</v>
      </c>
      <c r="C211" s="71">
        <f t="shared" si="39"/>
        <v>44048</v>
      </c>
      <c r="D211" s="67">
        <v>44048</v>
      </c>
      <c r="E211" s="32">
        <v>19.95</v>
      </c>
      <c r="F211" s="32">
        <f t="shared" si="37"/>
        <v>7.0494699646643108E-2</v>
      </c>
      <c r="G211" s="32">
        <v>1.3115000000000001</v>
      </c>
      <c r="H211" s="35">
        <f t="shared" si="38"/>
        <v>9.2453798586572447E-2</v>
      </c>
    </row>
    <row r="212" spans="1:8" x14ac:dyDescent="0.45">
      <c r="A212" s="32">
        <v>1399</v>
      </c>
      <c r="B212" s="32" t="s">
        <v>22</v>
      </c>
      <c r="C212" s="71">
        <f t="shared" si="39"/>
        <v>44047</v>
      </c>
      <c r="D212" s="67">
        <v>44047</v>
      </c>
      <c r="E212" s="32">
        <v>19.79</v>
      </c>
      <c r="F212" s="32">
        <f t="shared" si="37"/>
        <v>6.9929328621908121E-2</v>
      </c>
      <c r="G212" s="32">
        <v>1.3062</v>
      </c>
      <c r="H212" s="35">
        <f t="shared" si="38"/>
        <v>9.1341689045936383E-2</v>
      </c>
    </row>
    <row r="213" spans="1:8" x14ac:dyDescent="0.45">
      <c r="A213" s="32">
        <v>1399</v>
      </c>
      <c r="B213" s="32" t="s">
        <v>22</v>
      </c>
      <c r="C213" s="71">
        <f t="shared" si="39"/>
        <v>44046</v>
      </c>
      <c r="D213" s="67">
        <v>44046</v>
      </c>
      <c r="E213" s="32">
        <v>18.190000000000001</v>
      </c>
      <c r="F213" s="32">
        <f t="shared" si="37"/>
        <v>6.4275618374558308E-2</v>
      </c>
      <c r="G213" s="32">
        <v>1.3075000000000001</v>
      </c>
      <c r="H213" s="35">
        <f t="shared" si="38"/>
        <v>8.4040371024734994E-2</v>
      </c>
    </row>
    <row r="214" spans="1:8" x14ac:dyDescent="0.45">
      <c r="A214" s="32">
        <v>1399</v>
      </c>
      <c r="B214" s="32" t="s">
        <v>22</v>
      </c>
      <c r="C214" s="71">
        <f t="shared" si="39"/>
        <v>44045</v>
      </c>
      <c r="D214" s="67">
        <v>44045</v>
      </c>
      <c r="E214" s="32">
        <v>15.64</v>
      </c>
      <c r="F214" s="32">
        <f t="shared" si="37"/>
        <v>5.5265017667844522E-2</v>
      </c>
      <c r="G214" s="32">
        <v>1.3089999999999999</v>
      </c>
      <c r="H214" s="35">
        <f t="shared" si="38"/>
        <v>7.2341908127208476E-2</v>
      </c>
    </row>
    <row r="215" spans="1:8" x14ac:dyDescent="0.45">
      <c r="A215" s="32">
        <v>1399</v>
      </c>
      <c r="B215" s="32" t="s">
        <v>22</v>
      </c>
      <c r="C215" s="71">
        <f t="shared" si="39"/>
        <v>44044</v>
      </c>
      <c r="D215" s="67">
        <v>44044</v>
      </c>
      <c r="E215" s="32">
        <v>15.64</v>
      </c>
      <c r="F215" s="32">
        <f t="shared" si="37"/>
        <v>5.5265017667844522E-2</v>
      </c>
      <c r="G215" s="32">
        <v>1.3089999999999999</v>
      </c>
      <c r="H215" s="35">
        <f t="shared" si="38"/>
        <v>7.2341908127208476E-2</v>
      </c>
    </row>
    <row r="216" spans="1:8" x14ac:dyDescent="0.45">
      <c r="A216" s="32">
        <v>1399</v>
      </c>
      <c r="B216" s="32" t="s">
        <v>22</v>
      </c>
      <c r="C216" s="71">
        <f t="shared" si="39"/>
        <v>44043</v>
      </c>
      <c r="D216" s="67">
        <v>44043</v>
      </c>
      <c r="E216" s="32">
        <v>15.64</v>
      </c>
      <c r="F216" s="32">
        <f t="shared" ref="F216:F257" si="40">E216/283</f>
        <v>5.5265017667844522E-2</v>
      </c>
      <c r="G216" s="32">
        <v>1.3089999999999999</v>
      </c>
      <c r="H216" s="35">
        <f t="shared" ref="H216:H257" si="41">F216*G216</f>
        <v>7.2341908127208476E-2</v>
      </c>
    </row>
    <row r="217" spans="1:8" x14ac:dyDescent="0.45">
      <c r="A217" s="32">
        <v>1399</v>
      </c>
      <c r="B217" s="32" t="s">
        <v>22</v>
      </c>
      <c r="C217" s="71">
        <f t="shared" si="39"/>
        <v>44042</v>
      </c>
      <c r="D217" s="67">
        <v>44042</v>
      </c>
      <c r="E217" s="32">
        <v>13.46</v>
      </c>
      <c r="F217" s="32">
        <f t="shared" si="40"/>
        <v>4.756183745583039E-2</v>
      </c>
      <c r="G217" s="32">
        <v>1.3095000000000001</v>
      </c>
      <c r="H217" s="35">
        <f t="shared" si="41"/>
        <v>6.2282226148409899E-2</v>
      </c>
    </row>
    <row r="218" spans="1:8" x14ac:dyDescent="0.45">
      <c r="A218" s="32">
        <v>1399</v>
      </c>
      <c r="B218" s="32" t="s">
        <v>22</v>
      </c>
      <c r="C218" s="71">
        <f t="shared" si="39"/>
        <v>44041</v>
      </c>
      <c r="D218" s="67">
        <v>44041</v>
      </c>
      <c r="E218" s="32">
        <v>13.72</v>
      </c>
      <c r="F218" s="32">
        <f t="shared" si="40"/>
        <v>4.8480565371024735E-2</v>
      </c>
      <c r="G218" s="32">
        <v>1.2996000000000001</v>
      </c>
      <c r="H218" s="35">
        <f t="shared" si="41"/>
        <v>6.3005342756183746E-2</v>
      </c>
    </row>
    <row r="219" spans="1:8" x14ac:dyDescent="0.45">
      <c r="A219" s="32">
        <v>1399</v>
      </c>
      <c r="B219" s="32" t="s">
        <v>22</v>
      </c>
      <c r="C219" s="71">
        <f t="shared" si="39"/>
        <v>44040</v>
      </c>
      <c r="D219" s="67">
        <v>44040</v>
      </c>
      <c r="E219" s="32">
        <v>13.19</v>
      </c>
      <c r="F219" s="32">
        <f t="shared" si="40"/>
        <v>4.6607773851590102E-2</v>
      </c>
      <c r="G219" s="32">
        <v>1.2931999999999999</v>
      </c>
      <c r="H219" s="35">
        <f t="shared" si="41"/>
        <v>6.0273173144876319E-2</v>
      </c>
    </row>
    <row r="220" spans="1:8" x14ac:dyDescent="0.45">
      <c r="A220" s="32">
        <v>1399</v>
      </c>
      <c r="B220" s="32" t="s">
        <v>22</v>
      </c>
      <c r="C220" s="71">
        <f t="shared" si="39"/>
        <v>44039</v>
      </c>
      <c r="D220" s="67">
        <v>44039</v>
      </c>
      <c r="E220" s="32">
        <v>12.91</v>
      </c>
      <c r="F220" s="32">
        <f t="shared" si="40"/>
        <v>4.5618374558303885E-2</v>
      </c>
      <c r="G220" s="32">
        <v>1.2882</v>
      </c>
      <c r="H220" s="35">
        <f t="shared" si="41"/>
        <v>5.8765590106007064E-2</v>
      </c>
    </row>
    <row r="221" spans="1:8" x14ac:dyDescent="0.45">
      <c r="A221" s="32">
        <v>1399</v>
      </c>
      <c r="B221" s="32" t="s">
        <v>22</v>
      </c>
      <c r="C221" s="71">
        <f t="shared" si="39"/>
        <v>44038</v>
      </c>
      <c r="D221" s="67">
        <v>44038</v>
      </c>
      <c r="E221" s="32">
        <v>13.59</v>
      </c>
      <c r="F221" s="32">
        <f t="shared" si="40"/>
        <v>4.8021201413427562E-2</v>
      </c>
      <c r="G221" s="32">
        <v>1.2790999999999999</v>
      </c>
      <c r="H221" s="35">
        <f t="shared" si="41"/>
        <v>6.1423918727915187E-2</v>
      </c>
    </row>
    <row r="222" spans="1:8" x14ac:dyDescent="0.45">
      <c r="A222" s="32">
        <v>1399</v>
      </c>
      <c r="B222" s="32" t="s">
        <v>22</v>
      </c>
      <c r="C222" s="71">
        <f t="shared" si="39"/>
        <v>44037</v>
      </c>
      <c r="D222" s="67">
        <v>44037</v>
      </c>
      <c r="E222" s="32">
        <v>13.59</v>
      </c>
      <c r="F222" s="32">
        <f t="shared" si="40"/>
        <v>4.8021201413427562E-2</v>
      </c>
      <c r="G222" s="32">
        <v>1.2790999999999999</v>
      </c>
      <c r="H222" s="35">
        <f t="shared" si="41"/>
        <v>6.1423918727915187E-2</v>
      </c>
    </row>
    <row r="223" spans="1:8" x14ac:dyDescent="0.45">
      <c r="A223" s="32">
        <v>1399</v>
      </c>
      <c r="B223" s="32" t="s">
        <v>22</v>
      </c>
      <c r="C223" s="71">
        <f t="shared" si="39"/>
        <v>44036</v>
      </c>
      <c r="D223" s="67">
        <v>44036</v>
      </c>
      <c r="E223" s="32">
        <v>13.59</v>
      </c>
      <c r="F223" s="32">
        <f t="shared" si="40"/>
        <v>4.8021201413427562E-2</v>
      </c>
      <c r="G223" s="32">
        <v>1.2790999999999999</v>
      </c>
      <c r="H223" s="35">
        <f t="shared" si="41"/>
        <v>6.1423918727915187E-2</v>
      </c>
    </row>
    <row r="224" spans="1:8" x14ac:dyDescent="0.45">
      <c r="A224" s="32">
        <v>1399</v>
      </c>
      <c r="B224" s="32" t="s">
        <v>22</v>
      </c>
      <c r="C224" s="71">
        <f t="shared" si="39"/>
        <v>44035</v>
      </c>
      <c r="D224" s="67">
        <v>44035</v>
      </c>
      <c r="E224" s="32">
        <v>13.7</v>
      </c>
      <c r="F224" s="32">
        <f t="shared" si="40"/>
        <v>4.8409893992932856E-2</v>
      </c>
      <c r="G224" s="32">
        <v>1.2742</v>
      </c>
      <c r="H224" s="35">
        <f t="shared" si="41"/>
        <v>6.1683886925795045E-2</v>
      </c>
    </row>
    <row r="225" spans="1:8" x14ac:dyDescent="0.45">
      <c r="A225" s="32">
        <v>1399</v>
      </c>
      <c r="B225" s="32" t="s">
        <v>22</v>
      </c>
      <c r="C225" s="71">
        <f t="shared" si="39"/>
        <v>44034</v>
      </c>
      <c r="D225" s="67">
        <v>44034</v>
      </c>
      <c r="E225" s="32">
        <v>13.05</v>
      </c>
      <c r="F225" s="32">
        <f t="shared" si="40"/>
        <v>4.6113074204947001E-2</v>
      </c>
      <c r="G225" s="32">
        <v>1.2734000000000001</v>
      </c>
      <c r="H225" s="35">
        <f t="shared" si="41"/>
        <v>5.8720388692579513E-2</v>
      </c>
    </row>
    <row r="226" spans="1:8" x14ac:dyDescent="0.45">
      <c r="A226" s="32">
        <v>1399</v>
      </c>
      <c r="B226" s="32" t="s">
        <v>23</v>
      </c>
      <c r="C226" s="71">
        <f t="shared" si="39"/>
        <v>44033</v>
      </c>
      <c r="D226" s="67">
        <v>44033</v>
      </c>
      <c r="E226" s="32">
        <v>12.71</v>
      </c>
      <c r="F226" s="32">
        <f t="shared" si="40"/>
        <v>4.4911660777385162E-2</v>
      </c>
      <c r="G226" s="32">
        <v>1.2730999999999999</v>
      </c>
      <c r="H226" s="35">
        <f t="shared" si="41"/>
        <v>5.7177035335689047E-2</v>
      </c>
    </row>
    <row r="227" spans="1:8" x14ac:dyDescent="0.45">
      <c r="A227" s="32">
        <v>1399</v>
      </c>
      <c r="B227" s="32" t="s">
        <v>23</v>
      </c>
      <c r="C227" s="71">
        <f t="shared" si="39"/>
        <v>44032</v>
      </c>
      <c r="D227" s="67">
        <v>44032</v>
      </c>
      <c r="E227" s="32">
        <v>12.21</v>
      </c>
      <c r="F227" s="32">
        <f t="shared" si="40"/>
        <v>4.3144876325088344E-2</v>
      </c>
      <c r="G227" s="32">
        <v>1.2662</v>
      </c>
      <c r="H227" s="35">
        <f t="shared" si="41"/>
        <v>5.4630042402826859E-2</v>
      </c>
    </row>
    <row r="228" spans="1:8" x14ac:dyDescent="0.45">
      <c r="A228" s="32">
        <v>1399</v>
      </c>
      <c r="B228" s="32" t="s">
        <v>23</v>
      </c>
      <c r="C228" s="71">
        <f t="shared" si="39"/>
        <v>44031</v>
      </c>
      <c r="D228" s="67">
        <v>44031</v>
      </c>
      <c r="E228" s="32">
        <v>13.42</v>
      </c>
      <c r="F228" s="32">
        <f t="shared" si="40"/>
        <v>4.742049469964664E-2</v>
      </c>
      <c r="G228" s="32">
        <v>1.2566999999999999</v>
      </c>
      <c r="H228" s="35">
        <f t="shared" si="41"/>
        <v>5.9593335689045929E-2</v>
      </c>
    </row>
    <row r="229" spans="1:8" x14ac:dyDescent="0.45">
      <c r="A229" s="32">
        <v>1399</v>
      </c>
      <c r="B229" s="32" t="s">
        <v>23</v>
      </c>
      <c r="C229" s="71">
        <f t="shared" si="39"/>
        <v>44030</v>
      </c>
      <c r="D229" s="67">
        <v>44030</v>
      </c>
      <c r="E229" s="32">
        <v>13.42</v>
      </c>
      <c r="F229" s="32">
        <f t="shared" si="40"/>
        <v>4.742049469964664E-2</v>
      </c>
      <c r="G229" s="32">
        <v>1.2566999999999999</v>
      </c>
      <c r="H229" s="35">
        <f t="shared" si="41"/>
        <v>5.9593335689045929E-2</v>
      </c>
    </row>
    <row r="230" spans="1:8" x14ac:dyDescent="0.45">
      <c r="A230" s="32">
        <v>1399</v>
      </c>
      <c r="B230" s="32" t="s">
        <v>23</v>
      </c>
      <c r="C230" s="71">
        <f t="shared" si="39"/>
        <v>44029</v>
      </c>
      <c r="D230" s="67">
        <v>44029</v>
      </c>
      <c r="E230" s="32">
        <v>13.42</v>
      </c>
      <c r="F230" s="32">
        <f t="shared" si="40"/>
        <v>4.742049469964664E-2</v>
      </c>
      <c r="G230" s="32">
        <v>1.2566999999999999</v>
      </c>
      <c r="H230" s="35">
        <f t="shared" si="41"/>
        <v>5.9593335689045929E-2</v>
      </c>
    </row>
    <row r="231" spans="1:8" x14ac:dyDescent="0.45">
      <c r="A231" s="32">
        <v>1399</v>
      </c>
      <c r="B231" s="32" t="s">
        <v>23</v>
      </c>
      <c r="C231" s="71">
        <f t="shared" si="39"/>
        <v>44028</v>
      </c>
      <c r="D231" s="67">
        <v>44028</v>
      </c>
      <c r="E231" s="32">
        <v>12.99</v>
      </c>
      <c r="F231" s="32">
        <f t="shared" si="40"/>
        <v>4.5901060070671379E-2</v>
      </c>
      <c r="G231" s="32">
        <v>1.2549999999999999</v>
      </c>
      <c r="H231" s="35">
        <f t="shared" si="41"/>
        <v>5.7605830388692575E-2</v>
      </c>
    </row>
    <row r="232" spans="1:8" x14ac:dyDescent="0.45">
      <c r="A232" s="32">
        <v>1399</v>
      </c>
      <c r="B232" s="32" t="s">
        <v>23</v>
      </c>
      <c r="C232" s="71">
        <f t="shared" si="39"/>
        <v>44027</v>
      </c>
      <c r="D232" s="67">
        <v>44027</v>
      </c>
      <c r="E232" s="32">
        <v>13.61</v>
      </c>
      <c r="F232" s="32">
        <f t="shared" si="40"/>
        <v>4.8091872791519434E-2</v>
      </c>
      <c r="G232" s="32">
        <v>1.2582</v>
      </c>
      <c r="H232" s="35">
        <f t="shared" si="41"/>
        <v>6.0509194346289749E-2</v>
      </c>
    </row>
    <row r="233" spans="1:8" x14ac:dyDescent="0.45">
      <c r="A233" s="32">
        <v>1399</v>
      </c>
      <c r="B233" s="32" t="s">
        <v>23</v>
      </c>
      <c r="C233" s="71">
        <f t="shared" si="39"/>
        <v>44026</v>
      </c>
      <c r="D233" s="67">
        <v>44026</v>
      </c>
      <c r="E233" s="32">
        <v>12.93</v>
      </c>
      <c r="F233" s="32">
        <f t="shared" si="40"/>
        <v>4.5689045936395757E-2</v>
      </c>
      <c r="G233" s="32">
        <v>1.2551000000000001</v>
      </c>
      <c r="H233" s="35">
        <f t="shared" si="41"/>
        <v>5.7344321554770317E-2</v>
      </c>
    </row>
    <row r="234" spans="1:8" x14ac:dyDescent="0.45">
      <c r="A234" s="32">
        <v>1399</v>
      </c>
      <c r="B234" s="32" t="s">
        <v>23</v>
      </c>
      <c r="C234" s="71">
        <f t="shared" si="39"/>
        <v>44025</v>
      </c>
      <c r="D234" s="67">
        <v>44025</v>
      </c>
      <c r="E234" s="32">
        <v>12.38</v>
      </c>
      <c r="F234" s="32">
        <f t="shared" si="40"/>
        <v>4.374558303886926E-2</v>
      </c>
      <c r="G234" s="32">
        <v>1.2554000000000001</v>
      </c>
      <c r="H234" s="35">
        <f t="shared" si="41"/>
        <v>5.4918204946996473E-2</v>
      </c>
    </row>
    <row r="235" spans="1:8" x14ac:dyDescent="0.45">
      <c r="A235" s="32">
        <v>1399</v>
      </c>
      <c r="B235" s="32" t="s">
        <v>23</v>
      </c>
      <c r="C235" s="71">
        <f t="shared" si="39"/>
        <v>44024</v>
      </c>
      <c r="D235" s="67">
        <v>44024</v>
      </c>
      <c r="E235" s="32">
        <v>13.67</v>
      </c>
      <c r="F235" s="32">
        <f t="shared" si="40"/>
        <v>4.8303886925795056E-2</v>
      </c>
      <c r="G235" s="32">
        <v>1.2622</v>
      </c>
      <c r="H235" s="35">
        <f t="shared" si="41"/>
        <v>6.0969166077738522E-2</v>
      </c>
    </row>
    <row r="236" spans="1:8" x14ac:dyDescent="0.45">
      <c r="A236" s="32">
        <v>1399</v>
      </c>
      <c r="B236" s="32" t="s">
        <v>23</v>
      </c>
      <c r="C236" s="71">
        <f t="shared" si="39"/>
        <v>44023</v>
      </c>
      <c r="D236" s="67">
        <v>44023</v>
      </c>
      <c r="E236" s="32">
        <v>13.67</v>
      </c>
      <c r="F236" s="32">
        <f t="shared" si="40"/>
        <v>4.8303886925795056E-2</v>
      </c>
      <c r="G236" s="32">
        <v>1.2622</v>
      </c>
      <c r="H236" s="35">
        <f t="shared" si="41"/>
        <v>6.0969166077738522E-2</v>
      </c>
    </row>
    <row r="237" spans="1:8" x14ac:dyDescent="0.45">
      <c r="A237" s="32">
        <v>1399</v>
      </c>
      <c r="B237" s="32" t="s">
        <v>23</v>
      </c>
      <c r="C237" s="71">
        <f t="shared" si="39"/>
        <v>44022</v>
      </c>
      <c r="D237" s="67">
        <v>44022</v>
      </c>
      <c r="E237" s="32">
        <v>13.67</v>
      </c>
      <c r="F237" s="32">
        <f t="shared" si="40"/>
        <v>4.8303886925795056E-2</v>
      </c>
      <c r="G237" s="32">
        <v>1.2622</v>
      </c>
      <c r="H237" s="35">
        <f t="shared" si="41"/>
        <v>6.0969166077738522E-2</v>
      </c>
    </row>
    <row r="238" spans="1:8" x14ac:dyDescent="0.45">
      <c r="A238" s="32">
        <v>1399</v>
      </c>
      <c r="B238" s="32" t="s">
        <v>23</v>
      </c>
      <c r="C238" s="71">
        <f t="shared" si="39"/>
        <v>44021</v>
      </c>
      <c r="D238" s="67">
        <v>44021</v>
      </c>
      <c r="E238" s="32">
        <v>14.51</v>
      </c>
      <c r="F238" s="32">
        <f t="shared" si="40"/>
        <v>5.1272084805653713E-2</v>
      </c>
      <c r="G238" s="32">
        <v>1.2606999999999999</v>
      </c>
      <c r="H238" s="35">
        <f t="shared" si="41"/>
        <v>6.4638717314487629E-2</v>
      </c>
    </row>
    <row r="239" spans="1:8" x14ac:dyDescent="0.45">
      <c r="A239" s="32">
        <v>1399</v>
      </c>
      <c r="B239" s="32" t="s">
        <v>23</v>
      </c>
      <c r="C239" s="71">
        <f t="shared" si="39"/>
        <v>44020</v>
      </c>
      <c r="D239" s="67">
        <v>44020</v>
      </c>
      <c r="E239" s="32">
        <v>15.07</v>
      </c>
      <c r="F239" s="32">
        <f t="shared" si="40"/>
        <v>5.3250883392226146E-2</v>
      </c>
      <c r="G239" s="32">
        <v>1.2611000000000001</v>
      </c>
      <c r="H239" s="35">
        <f t="shared" si="41"/>
        <v>6.7154689045936397E-2</v>
      </c>
    </row>
    <row r="240" spans="1:8" x14ac:dyDescent="0.45">
      <c r="A240" s="32">
        <v>1399</v>
      </c>
      <c r="B240" s="32" t="s">
        <v>23</v>
      </c>
      <c r="C240" s="71">
        <f t="shared" si="39"/>
        <v>44019</v>
      </c>
      <c r="D240" s="67">
        <v>44019</v>
      </c>
      <c r="E240" s="32">
        <v>15.53</v>
      </c>
      <c r="F240" s="32">
        <f t="shared" si="40"/>
        <v>5.4876325088339221E-2</v>
      </c>
      <c r="G240" s="32">
        <v>1.2542</v>
      </c>
      <c r="H240" s="35">
        <f t="shared" si="41"/>
        <v>6.8825886925795055E-2</v>
      </c>
    </row>
    <row r="241" spans="1:8" x14ac:dyDescent="0.45">
      <c r="A241" s="32">
        <v>1399</v>
      </c>
      <c r="B241" s="32" t="s">
        <v>23</v>
      </c>
      <c r="C241" s="71">
        <f t="shared" si="39"/>
        <v>44018</v>
      </c>
      <c r="D241" s="67">
        <v>44018</v>
      </c>
      <c r="E241" s="32">
        <v>15.23</v>
      </c>
      <c r="F241" s="32">
        <f t="shared" si="40"/>
        <v>5.3816254416961133E-2</v>
      </c>
      <c r="G241" s="32">
        <v>1.2493000000000001</v>
      </c>
      <c r="H241" s="35">
        <f t="shared" si="41"/>
        <v>6.7232646643109545E-2</v>
      </c>
    </row>
    <row r="242" spans="1:8" x14ac:dyDescent="0.45">
      <c r="A242" s="32">
        <v>1399</v>
      </c>
      <c r="B242" s="32" t="s">
        <v>23</v>
      </c>
      <c r="C242" s="71">
        <f t="shared" si="39"/>
        <v>44017</v>
      </c>
      <c r="D242" s="67">
        <v>44017</v>
      </c>
      <c r="E242" s="32">
        <v>15.11</v>
      </c>
      <c r="F242" s="32">
        <f t="shared" si="40"/>
        <v>5.339222614840989E-2</v>
      </c>
      <c r="G242" s="32">
        <v>1.2484999999999999</v>
      </c>
      <c r="H242" s="35">
        <f t="shared" si="41"/>
        <v>6.6660194346289739E-2</v>
      </c>
    </row>
    <row r="243" spans="1:8" x14ac:dyDescent="0.45">
      <c r="A243" s="32">
        <v>1399</v>
      </c>
      <c r="B243" s="32" t="s">
        <v>23</v>
      </c>
      <c r="C243" s="71">
        <f t="shared" si="39"/>
        <v>44016</v>
      </c>
      <c r="D243" s="67">
        <v>44016</v>
      </c>
      <c r="E243" s="32">
        <v>15.11</v>
      </c>
      <c r="F243" s="32">
        <f t="shared" si="40"/>
        <v>5.339222614840989E-2</v>
      </c>
      <c r="G243" s="32">
        <v>1.2484999999999999</v>
      </c>
      <c r="H243" s="35">
        <f t="shared" si="41"/>
        <v>6.6660194346289739E-2</v>
      </c>
    </row>
    <row r="244" spans="1:8" x14ac:dyDescent="0.45">
      <c r="A244" s="32">
        <v>1399</v>
      </c>
      <c r="B244" s="32" t="s">
        <v>23</v>
      </c>
      <c r="C244" s="71">
        <f t="shared" si="39"/>
        <v>44015</v>
      </c>
      <c r="D244" s="67">
        <v>44015</v>
      </c>
      <c r="E244" s="32">
        <v>15.11</v>
      </c>
      <c r="F244" s="32">
        <f t="shared" si="40"/>
        <v>5.339222614840989E-2</v>
      </c>
      <c r="G244" s="32">
        <v>1.2484999999999999</v>
      </c>
      <c r="H244" s="35">
        <f t="shared" si="41"/>
        <v>6.6660194346289739E-2</v>
      </c>
    </row>
    <row r="245" spans="1:8" x14ac:dyDescent="0.45">
      <c r="A245" s="32">
        <v>1399</v>
      </c>
      <c r="B245" s="32" t="s">
        <v>23</v>
      </c>
      <c r="C245" s="71">
        <f t="shared" si="39"/>
        <v>44014</v>
      </c>
      <c r="D245" s="67">
        <v>44014</v>
      </c>
      <c r="E245" s="32">
        <v>15.37</v>
      </c>
      <c r="F245" s="32">
        <f t="shared" si="40"/>
        <v>5.4310954063604235E-2</v>
      </c>
      <c r="G245" s="32">
        <v>1.2466999999999999</v>
      </c>
      <c r="H245" s="35">
        <f t="shared" si="41"/>
        <v>6.7709466431095391E-2</v>
      </c>
    </row>
    <row r="246" spans="1:8" x14ac:dyDescent="0.45">
      <c r="A246" s="32">
        <v>1399</v>
      </c>
      <c r="B246" s="32" t="s">
        <v>23</v>
      </c>
      <c r="C246" s="71">
        <f t="shared" si="39"/>
        <v>44013</v>
      </c>
      <c r="D246" s="67">
        <v>44013</v>
      </c>
      <c r="E246" s="32">
        <v>15.72</v>
      </c>
      <c r="F246" s="32">
        <f t="shared" si="40"/>
        <v>5.5547703180212016E-2</v>
      </c>
      <c r="G246" s="32">
        <v>1.2474000000000001</v>
      </c>
      <c r="H246" s="35">
        <f t="shared" si="41"/>
        <v>6.9290204946996475E-2</v>
      </c>
    </row>
    <row r="247" spans="1:8" x14ac:dyDescent="0.45">
      <c r="A247" s="32">
        <v>1399</v>
      </c>
      <c r="B247" s="32" t="s">
        <v>23</v>
      </c>
      <c r="C247" s="71">
        <f t="shared" si="39"/>
        <v>44012</v>
      </c>
      <c r="D247" s="67">
        <v>44012</v>
      </c>
      <c r="E247" s="32">
        <v>16.22</v>
      </c>
      <c r="F247" s="32">
        <f t="shared" si="40"/>
        <v>5.7314487632508827E-2</v>
      </c>
      <c r="G247" s="32">
        <v>1.2401</v>
      </c>
      <c r="H247" s="35">
        <f t="shared" si="41"/>
        <v>7.1075696113074197E-2</v>
      </c>
    </row>
    <row r="248" spans="1:8" x14ac:dyDescent="0.45">
      <c r="A248" s="32">
        <v>1399</v>
      </c>
      <c r="B248" s="32" t="s">
        <v>23</v>
      </c>
      <c r="C248" s="71">
        <f t="shared" si="39"/>
        <v>44011</v>
      </c>
      <c r="D248" s="67">
        <v>44011</v>
      </c>
      <c r="E248" s="32">
        <v>15.97</v>
      </c>
      <c r="F248" s="32">
        <f t="shared" si="40"/>
        <v>5.6431095406360425E-2</v>
      </c>
      <c r="G248" s="32">
        <v>1.2299</v>
      </c>
      <c r="H248" s="35">
        <f t="shared" si="41"/>
        <v>6.9404604240282691E-2</v>
      </c>
    </row>
    <row r="249" spans="1:8" x14ac:dyDescent="0.45">
      <c r="A249" s="32">
        <v>1399</v>
      </c>
      <c r="B249" s="32" t="s">
        <v>23</v>
      </c>
      <c r="C249" s="71">
        <f t="shared" si="39"/>
        <v>44010</v>
      </c>
      <c r="D249" s="67">
        <v>44010</v>
      </c>
      <c r="E249" s="32">
        <v>13.92</v>
      </c>
      <c r="F249" s="32">
        <f t="shared" si="40"/>
        <v>4.9187279151943465E-2</v>
      </c>
      <c r="G249" s="32">
        <v>1.2335</v>
      </c>
      <c r="H249" s="35">
        <f t="shared" si="41"/>
        <v>6.0672508833922265E-2</v>
      </c>
    </row>
    <row r="250" spans="1:8" x14ac:dyDescent="0.45">
      <c r="A250" s="32">
        <v>1399</v>
      </c>
      <c r="B250" s="32" t="s">
        <v>23</v>
      </c>
      <c r="C250" s="71">
        <f t="shared" si="39"/>
        <v>44009</v>
      </c>
      <c r="D250" s="67">
        <v>44009</v>
      </c>
      <c r="E250" s="32">
        <v>13.92</v>
      </c>
      <c r="F250" s="32">
        <f t="shared" si="40"/>
        <v>4.9187279151943465E-2</v>
      </c>
      <c r="G250" s="32">
        <v>1.2335</v>
      </c>
      <c r="H250" s="35">
        <f t="shared" si="41"/>
        <v>6.0672508833922265E-2</v>
      </c>
    </row>
    <row r="251" spans="1:8" x14ac:dyDescent="0.45">
      <c r="A251" s="32">
        <v>1399</v>
      </c>
      <c r="B251" s="32" t="s">
        <v>23</v>
      </c>
      <c r="C251" s="71">
        <f t="shared" si="39"/>
        <v>44008</v>
      </c>
      <c r="D251" s="67">
        <v>44008</v>
      </c>
      <c r="E251" s="32">
        <v>13.92</v>
      </c>
      <c r="F251" s="32">
        <f t="shared" si="40"/>
        <v>4.9187279151943465E-2</v>
      </c>
      <c r="G251" s="32">
        <v>1.2335</v>
      </c>
      <c r="H251" s="35">
        <f t="shared" si="41"/>
        <v>6.0672508833922265E-2</v>
      </c>
    </row>
    <row r="252" spans="1:8" x14ac:dyDescent="0.45">
      <c r="A252" s="32">
        <v>1399</v>
      </c>
      <c r="B252" s="32" t="s">
        <v>23</v>
      </c>
      <c r="C252" s="71">
        <f t="shared" si="39"/>
        <v>44007</v>
      </c>
      <c r="D252" s="67">
        <v>44007</v>
      </c>
      <c r="E252" s="32">
        <v>136.63</v>
      </c>
      <c r="F252" s="32">
        <f t="shared" si="40"/>
        <v>0.48279151943462895</v>
      </c>
      <c r="G252" s="32">
        <v>1.2418</v>
      </c>
      <c r="H252" s="35">
        <f t="shared" si="41"/>
        <v>0.59953050883392223</v>
      </c>
    </row>
    <row r="253" spans="1:8" x14ac:dyDescent="0.45">
      <c r="A253" s="32">
        <v>1399</v>
      </c>
      <c r="B253" s="32" t="s">
        <v>23</v>
      </c>
      <c r="C253" s="71">
        <f t="shared" si="39"/>
        <v>44006</v>
      </c>
      <c r="D253" s="67">
        <v>44006</v>
      </c>
      <c r="E253" s="32">
        <v>14.64</v>
      </c>
      <c r="F253" s="32">
        <f t="shared" si="40"/>
        <v>5.1731448763250885E-2</v>
      </c>
      <c r="G253" s="32">
        <v>1.242</v>
      </c>
      <c r="H253" s="35">
        <f t="shared" si="41"/>
        <v>6.4250459363957596E-2</v>
      </c>
    </row>
    <row r="254" spans="1:8" x14ac:dyDescent="0.45">
      <c r="A254" s="32">
        <v>1399</v>
      </c>
      <c r="B254" s="32" t="s">
        <v>23</v>
      </c>
      <c r="C254" s="71">
        <f t="shared" si="39"/>
        <v>44005</v>
      </c>
      <c r="D254" s="67">
        <v>44005</v>
      </c>
      <c r="E254" s="32">
        <v>15</v>
      </c>
      <c r="F254" s="32">
        <f t="shared" si="40"/>
        <v>5.3003533568904596E-2</v>
      </c>
      <c r="G254" s="32">
        <v>1.252</v>
      </c>
      <c r="H254" s="35">
        <f t="shared" si="41"/>
        <v>6.6360424028268555E-2</v>
      </c>
    </row>
    <row r="255" spans="1:8" x14ac:dyDescent="0.45">
      <c r="A255" s="32">
        <v>1399</v>
      </c>
      <c r="B255" s="32" t="s">
        <v>23</v>
      </c>
      <c r="C255" s="71">
        <f t="shared" si="39"/>
        <v>44004</v>
      </c>
      <c r="D255" s="67">
        <v>44004</v>
      </c>
      <c r="E255" s="32">
        <v>13.83</v>
      </c>
      <c r="F255" s="32">
        <f t="shared" si="40"/>
        <v>4.8869257950530036E-2</v>
      </c>
      <c r="G255" s="32">
        <v>1.2463</v>
      </c>
      <c r="H255" s="35">
        <f t="shared" si="41"/>
        <v>6.090575618374558E-2</v>
      </c>
    </row>
    <row r="256" spans="1:8" x14ac:dyDescent="0.45">
      <c r="A256" s="32">
        <v>1399</v>
      </c>
      <c r="B256" s="32" t="s">
        <v>23</v>
      </c>
      <c r="C256" s="71">
        <f t="shared" si="39"/>
        <v>44003</v>
      </c>
      <c r="D256" s="67">
        <v>44003</v>
      </c>
      <c r="E256" s="32">
        <v>14.42</v>
      </c>
      <c r="F256" s="32">
        <f t="shared" si="40"/>
        <v>5.0954063604240284E-2</v>
      </c>
      <c r="G256" s="32">
        <v>1.2358</v>
      </c>
      <c r="H256" s="35">
        <f t="shared" si="41"/>
        <v>6.2969031802120143E-2</v>
      </c>
    </row>
    <row r="257" spans="1:18" x14ac:dyDescent="0.45">
      <c r="A257" s="32">
        <v>1399</v>
      </c>
      <c r="B257" s="32" t="s">
        <v>12</v>
      </c>
      <c r="C257" s="71">
        <f t="shared" si="39"/>
        <v>44002</v>
      </c>
      <c r="D257" s="67">
        <v>44002</v>
      </c>
      <c r="E257" s="32">
        <v>14.42</v>
      </c>
      <c r="F257" s="32">
        <f t="shared" si="40"/>
        <v>5.0954063604240284E-2</v>
      </c>
      <c r="G257" s="32">
        <v>1.2358</v>
      </c>
      <c r="H257" s="35">
        <f t="shared" si="41"/>
        <v>6.2969031802120143E-2</v>
      </c>
    </row>
    <row r="258" spans="1:18" x14ac:dyDescent="0.45">
      <c r="A258" s="32">
        <v>1399</v>
      </c>
      <c r="B258" s="32" t="s">
        <v>12</v>
      </c>
      <c r="C258" s="71">
        <f t="shared" si="39"/>
        <v>44001</v>
      </c>
      <c r="D258" s="67">
        <v>44001</v>
      </c>
      <c r="E258" s="32">
        <v>14.42</v>
      </c>
      <c r="F258" s="32">
        <f t="shared" ref="F258:F287" si="42">E258/283</f>
        <v>5.0954063604240284E-2</v>
      </c>
      <c r="G258" s="32">
        <v>1.2358</v>
      </c>
      <c r="H258" s="35">
        <f>F258*G258</f>
        <v>6.2969031802120143E-2</v>
      </c>
    </row>
    <row r="259" spans="1:18" x14ac:dyDescent="0.45">
      <c r="A259" s="32">
        <v>1399</v>
      </c>
      <c r="B259" s="32" t="s">
        <v>12</v>
      </c>
      <c r="C259" s="71">
        <f t="shared" si="39"/>
        <v>44000</v>
      </c>
      <c r="D259" s="67">
        <v>44000</v>
      </c>
      <c r="E259" s="32">
        <v>14.03</v>
      </c>
      <c r="F259" s="32">
        <f t="shared" si="42"/>
        <v>4.9575971731448759E-2</v>
      </c>
      <c r="G259" s="32">
        <v>1.2425999999999999</v>
      </c>
      <c r="H259" s="35">
        <f t="shared" ref="H259:H322" si="43">F259*G259</f>
        <v>6.1603102473498227E-2</v>
      </c>
    </row>
    <row r="260" spans="1:18" x14ac:dyDescent="0.45">
      <c r="A260" s="32">
        <v>1399</v>
      </c>
      <c r="B260" s="32" t="s">
        <v>12</v>
      </c>
      <c r="C260" s="71">
        <f t="shared" si="39"/>
        <v>43999</v>
      </c>
      <c r="D260" s="67">
        <v>43999</v>
      </c>
      <c r="E260" s="32">
        <v>13.34</v>
      </c>
      <c r="F260" s="32">
        <f t="shared" si="42"/>
        <v>4.7137809187279153E-2</v>
      </c>
      <c r="G260" s="32">
        <v>1.2557</v>
      </c>
      <c r="H260" s="35">
        <f t="shared" si="43"/>
        <v>5.9190946996466431E-2</v>
      </c>
    </row>
    <row r="261" spans="1:18" x14ac:dyDescent="0.45">
      <c r="A261" s="32">
        <v>1399</v>
      </c>
      <c r="B261" s="32" t="s">
        <v>12</v>
      </c>
      <c r="C261" s="71">
        <f t="shared" ref="C261:C324" si="44">D261</f>
        <v>43998</v>
      </c>
      <c r="D261" s="67">
        <v>43998</v>
      </c>
      <c r="E261" s="32">
        <v>13.21</v>
      </c>
      <c r="F261" s="32">
        <f t="shared" si="42"/>
        <v>4.6678445229681981E-2</v>
      </c>
      <c r="G261" s="32">
        <v>1.2577</v>
      </c>
      <c r="H261" s="35">
        <f t="shared" si="43"/>
        <v>5.8707480565371027E-2</v>
      </c>
    </row>
    <row r="262" spans="1:18" x14ac:dyDescent="0.45">
      <c r="A262" s="32">
        <v>1399</v>
      </c>
      <c r="B262" s="32" t="s">
        <v>12</v>
      </c>
      <c r="C262" s="71">
        <f t="shared" si="44"/>
        <v>43997</v>
      </c>
      <c r="D262" s="67">
        <v>43997</v>
      </c>
      <c r="E262" s="32">
        <v>14.34</v>
      </c>
      <c r="F262" s="32">
        <f t="shared" si="42"/>
        <v>5.067137809187279E-2</v>
      </c>
      <c r="G262" s="32">
        <v>1.2604</v>
      </c>
      <c r="H262" s="35">
        <f t="shared" si="43"/>
        <v>6.3866204946996463E-2</v>
      </c>
    </row>
    <row r="263" spans="1:18" x14ac:dyDescent="0.45">
      <c r="A263" s="32">
        <v>1399</v>
      </c>
      <c r="B263" s="32" t="s">
        <v>12</v>
      </c>
      <c r="C263" s="71">
        <f t="shared" si="44"/>
        <v>43996</v>
      </c>
      <c r="D263" s="67">
        <v>43996</v>
      </c>
      <c r="E263" s="32">
        <v>14.34</v>
      </c>
      <c r="F263" s="32">
        <f t="shared" si="42"/>
        <v>5.067137809187279E-2</v>
      </c>
      <c r="G263" s="32">
        <v>1.2604</v>
      </c>
      <c r="H263" s="35">
        <f t="shared" si="43"/>
        <v>6.3866204946996463E-2</v>
      </c>
    </row>
    <row r="264" spans="1:18" x14ac:dyDescent="0.45">
      <c r="A264" s="32">
        <v>1399</v>
      </c>
      <c r="B264" s="32" t="s">
        <v>12</v>
      </c>
      <c r="C264" s="71">
        <f t="shared" si="44"/>
        <v>43995</v>
      </c>
      <c r="D264" s="67">
        <v>43995</v>
      </c>
      <c r="E264" s="32">
        <v>14.34</v>
      </c>
      <c r="F264" s="32">
        <f t="shared" si="42"/>
        <v>5.067137809187279E-2</v>
      </c>
      <c r="G264" s="32">
        <v>1.2604</v>
      </c>
      <c r="H264" s="35">
        <f t="shared" si="43"/>
        <v>6.3866204946996463E-2</v>
      </c>
    </row>
    <row r="265" spans="1:18" x14ac:dyDescent="0.45">
      <c r="A265" s="32">
        <v>1399</v>
      </c>
      <c r="B265" s="32" t="s">
        <v>12</v>
      </c>
      <c r="C265" s="71">
        <f t="shared" si="44"/>
        <v>43994</v>
      </c>
      <c r="D265" s="67">
        <v>43994</v>
      </c>
      <c r="E265" s="32">
        <v>13.96</v>
      </c>
      <c r="F265" s="32">
        <f t="shared" si="42"/>
        <v>4.9328621908127208E-2</v>
      </c>
      <c r="G265" s="32">
        <v>1.2542</v>
      </c>
      <c r="H265" s="35">
        <f t="shared" si="43"/>
        <v>6.1867957597173145E-2</v>
      </c>
    </row>
    <row r="266" spans="1:18" x14ac:dyDescent="0.45">
      <c r="A266" s="32">
        <v>1399</v>
      </c>
      <c r="B266" s="32" t="s">
        <v>12</v>
      </c>
      <c r="C266" s="71">
        <f t="shared" si="44"/>
        <v>43993</v>
      </c>
      <c r="D266" s="67">
        <v>43993</v>
      </c>
      <c r="E266" s="32">
        <v>12.71</v>
      </c>
      <c r="F266" s="32">
        <f t="shared" si="42"/>
        <v>4.4911660777385162E-2</v>
      </c>
      <c r="G266" s="32">
        <v>1.2602</v>
      </c>
      <c r="H266" s="35">
        <f t="shared" si="43"/>
        <v>5.6597674911660782E-2</v>
      </c>
    </row>
    <row r="267" spans="1:18" x14ac:dyDescent="0.45">
      <c r="A267" s="32">
        <v>1399</v>
      </c>
      <c r="B267" s="32" t="s">
        <v>12</v>
      </c>
      <c r="C267" s="71">
        <f t="shared" si="44"/>
        <v>43992</v>
      </c>
      <c r="D267" s="67">
        <v>43992</v>
      </c>
      <c r="E267" s="32">
        <v>11.86</v>
      </c>
      <c r="F267" s="32">
        <f t="shared" si="42"/>
        <v>4.1908127208480563E-2</v>
      </c>
      <c r="G267" s="32">
        <v>1.2746999999999999</v>
      </c>
      <c r="H267" s="35">
        <f t="shared" si="43"/>
        <v>5.3420289752650174E-2</v>
      </c>
    </row>
    <row r="268" spans="1:18" x14ac:dyDescent="0.45">
      <c r="A268" s="32">
        <v>1399</v>
      </c>
      <c r="B268" s="32" t="s">
        <v>12</v>
      </c>
      <c r="C268" s="71">
        <f t="shared" si="44"/>
        <v>43991</v>
      </c>
      <c r="D268" s="67">
        <v>43991</v>
      </c>
      <c r="E268" s="32">
        <v>11.64</v>
      </c>
      <c r="F268" s="32">
        <f t="shared" si="42"/>
        <v>4.1130742049469968E-2</v>
      </c>
      <c r="G268" s="32">
        <v>1.2730999999999999</v>
      </c>
      <c r="H268" s="35">
        <f t="shared" si="43"/>
        <v>5.2363547703180212E-2</v>
      </c>
      <c r="P268" s="13" t="s">
        <v>7</v>
      </c>
      <c r="Q268" t="s">
        <v>55</v>
      </c>
      <c r="R268"/>
    </row>
    <row r="269" spans="1:18" x14ac:dyDescent="0.45">
      <c r="A269" s="32">
        <v>1399</v>
      </c>
      <c r="B269" s="32" t="s">
        <v>12</v>
      </c>
      <c r="C269" s="71">
        <f t="shared" si="44"/>
        <v>43990</v>
      </c>
      <c r="D269" s="67">
        <v>43990</v>
      </c>
      <c r="E269" s="32">
        <v>12.76</v>
      </c>
      <c r="F269" s="32">
        <f t="shared" si="42"/>
        <v>4.5088339222614841E-2</v>
      </c>
      <c r="G269" s="8">
        <v>1.2723</v>
      </c>
      <c r="H269" s="35">
        <f t="shared" si="43"/>
        <v>5.7365893992932862E-2</v>
      </c>
      <c r="P269" s="14">
        <v>1397</v>
      </c>
      <c r="Q269" s="16">
        <v>0.27085731211351582</v>
      </c>
      <c r="R269"/>
    </row>
    <row r="270" spans="1:18" x14ac:dyDescent="0.45">
      <c r="A270" s="32">
        <v>1399</v>
      </c>
      <c r="B270" s="32" t="s">
        <v>12</v>
      </c>
      <c r="C270" s="71">
        <f t="shared" si="44"/>
        <v>43989</v>
      </c>
      <c r="D270" s="67">
        <v>43989</v>
      </c>
      <c r="E270" s="32">
        <v>12.76</v>
      </c>
      <c r="F270" s="32">
        <f t="shared" si="42"/>
        <v>4.5088339222614841E-2</v>
      </c>
      <c r="G270" s="8">
        <v>1.2723</v>
      </c>
      <c r="H270" s="35">
        <f t="shared" si="43"/>
        <v>5.7365893992932862E-2</v>
      </c>
      <c r="P270" s="15" t="s">
        <v>14</v>
      </c>
      <c r="Q270" s="16">
        <v>0.24079695053003536</v>
      </c>
      <c r="R270"/>
    </row>
    <row r="271" spans="1:18" x14ac:dyDescent="0.45">
      <c r="A271" s="32">
        <v>1399</v>
      </c>
      <c r="B271" s="32" t="s">
        <v>12</v>
      </c>
      <c r="C271" s="71">
        <f t="shared" si="44"/>
        <v>43988</v>
      </c>
      <c r="D271" s="67">
        <v>43988</v>
      </c>
      <c r="E271" s="32">
        <v>12.76</v>
      </c>
      <c r="F271" s="32">
        <f t="shared" si="42"/>
        <v>4.5088339222614841E-2</v>
      </c>
      <c r="G271" s="8">
        <v>1.2723</v>
      </c>
      <c r="H271" s="35">
        <f t="shared" si="43"/>
        <v>5.7365893992932862E-2</v>
      </c>
      <c r="P271" s="15" t="s">
        <v>13</v>
      </c>
      <c r="Q271" s="16">
        <v>0.25338851802120138</v>
      </c>
      <c r="R271"/>
    </row>
    <row r="272" spans="1:18" x14ac:dyDescent="0.45">
      <c r="A272" s="32">
        <v>1399</v>
      </c>
      <c r="B272" s="32" t="s">
        <v>12</v>
      </c>
      <c r="C272" s="71">
        <f t="shared" si="44"/>
        <v>43987</v>
      </c>
      <c r="D272" s="67">
        <v>43987</v>
      </c>
      <c r="E272" s="32">
        <v>13.89</v>
      </c>
      <c r="F272" s="32">
        <f t="shared" si="42"/>
        <v>4.9081272084805658E-2</v>
      </c>
      <c r="G272" s="32">
        <v>1.2665</v>
      </c>
      <c r="H272" s="35">
        <f t="shared" si="43"/>
        <v>6.2161431095406366E-2</v>
      </c>
      <c r="P272" s="15" t="s">
        <v>12</v>
      </c>
      <c r="Q272" s="16">
        <v>0.26317697526501765</v>
      </c>
      <c r="R272"/>
    </row>
    <row r="273" spans="1:18" x14ac:dyDescent="0.45">
      <c r="A273" s="32">
        <v>1399</v>
      </c>
      <c r="B273" s="32" t="s">
        <v>12</v>
      </c>
      <c r="C273" s="71">
        <f t="shared" si="44"/>
        <v>43986</v>
      </c>
      <c r="D273" s="67">
        <v>43986</v>
      </c>
      <c r="E273" s="32">
        <v>12.79</v>
      </c>
      <c r="F273" s="32">
        <f t="shared" si="42"/>
        <v>4.5194346289752649E-2</v>
      </c>
      <c r="G273" s="32">
        <v>1.2595000000000001</v>
      </c>
      <c r="H273" s="35">
        <f t="shared" si="43"/>
        <v>5.6922279151943464E-2</v>
      </c>
      <c r="P273" s="15" t="s">
        <v>23</v>
      </c>
      <c r="Q273" s="16">
        <v>0.26401392367491167</v>
      </c>
      <c r="R273"/>
    </row>
    <row r="274" spans="1:18" x14ac:dyDescent="0.45">
      <c r="A274" s="32">
        <v>1399</v>
      </c>
      <c r="B274" s="32" t="s">
        <v>12</v>
      </c>
      <c r="C274" s="71">
        <f t="shared" si="44"/>
        <v>43985</v>
      </c>
      <c r="D274" s="67">
        <v>43985</v>
      </c>
      <c r="E274" s="32">
        <v>12.15</v>
      </c>
      <c r="F274" s="32">
        <f t="shared" si="42"/>
        <v>4.2932862190812722E-2</v>
      </c>
      <c r="G274" s="32">
        <v>1.2574000000000001</v>
      </c>
      <c r="H274" s="35">
        <f t="shared" si="43"/>
        <v>5.3983780918727922E-2</v>
      </c>
      <c r="P274" s="15" t="s">
        <v>22</v>
      </c>
      <c r="Q274" s="16">
        <v>0.27183146148409892</v>
      </c>
      <c r="R274"/>
    </row>
    <row r="275" spans="1:18" x14ac:dyDescent="0.45">
      <c r="A275" s="32">
        <v>1399</v>
      </c>
      <c r="B275" s="32" t="s">
        <v>12</v>
      </c>
      <c r="C275" s="71">
        <f t="shared" si="44"/>
        <v>43984</v>
      </c>
      <c r="D275" s="67">
        <v>43984</v>
      </c>
      <c r="E275" s="32">
        <v>10.91</v>
      </c>
      <c r="F275" s="32">
        <f t="shared" si="42"/>
        <v>3.8551236749116612E-2</v>
      </c>
      <c r="G275" s="32">
        <v>1.2549999999999999</v>
      </c>
      <c r="H275" s="35">
        <f t="shared" si="43"/>
        <v>4.8381802120141343E-2</v>
      </c>
      <c r="P275" s="15" t="s">
        <v>21</v>
      </c>
      <c r="Q275" s="16">
        <v>0.31916806572438167</v>
      </c>
      <c r="R275"/>
    </row>
    <row r="276" spans="1:18" x14ac:dyDescent="0.45">
      <c r="A276" s="32">
        <v>1399</v>
      </c>
      <c r="B276" s="32" t="s">
        <v>12</v>
      </c>
      <c r="C276" s="71">
        <f t="shared" si="44"/>
        <v>43983</v>
      </c>
      <c r="D276" s="67">
        <v>43983</v>
      </c>
      <c r="E276" s="32">
        <v>8.7899999999999991</v>
      </c>
      <c r="F276" s="32">
        <f t="shared" si="42"/>
        <v>3.1060070671378087E-2</v>
      </c>
      <c r="G276" s="32">
        <v>1.2494000000000001</v>
      </c>
      <c r="H276" s="35">
        <f t="shared" si="43"/>
        <v>3.8806452296819782E-2</v>
      </c>
      <c r="P276" s="15" t="s">
        <v>20</v>
      </c>
      <c r="Q276" s="16">
        <v>0.33898112296819782</v>
      </c>
      <c r="R276"/>
    </row>
    <row r="277" spans="1:18" x14ac:dyDescent="0.45">
      <c r="A277" s="32">
        <v>1399</v>
      </c>
      <c r="B277" s="32" t="s">
        <v>12</v>
      </c>
      <c r="C277" s="71">
        <f t="shared" si="44"/>
        <v>43982</v>
      </c>
      <c r="D277" s="67">
        <v>43982</v>
      </c>
      <c r="E277" s="32">
        <v>8.7899999999999991</v>
      </c>
      <c r="F277" s="32">
        <f t="shared" si="42"/>
        <v>3.1060070671378087E-2</v>
      </c>
      <c r="G277" s="32">
        <v>1.2494000000000001</v>
      </c>
      <c r="H277" s="35">
        <f t="shared" si="43"/>
        <v>3.8806452296819782E-2</v>
      </c>
      <c r="P277" s="15" t="s">
        <v>19</v>
      </c>
      <c r="Q277" s="16">
        <v>0.31247679010600704</v>
      </c>
      <c r="R277"/>
    </row>
    <row r="278" spans="1:18" x14ac:dyDescent="0.45">
      <c r="A278" s="32">
        <v>1399</v>
      </c>
      <c r="B278" s="32" t="s">
        <v>12</v>
      </c>
      <c r="C278" s="71">
        <f t="shared" si="44"/>
        <v>43981</v>
      </c>
      <c r="D278" s="67">
        <v>43981</v>
      </c>
      <c r="E278" s="32">
        <v>8.7899999999999991</v>
      </c>
      <c r="F278" s="32">
        <f t="shared" si="42"/>
        <v>3.1060070671378087E-2</v>
      </c>
      <c r="G278" s="32">
        <v>1.2494000000000001</v>
      </c>
      <c r="H278" s="35">
        <f t="shared" si="43"/>
        <v>3.8806452296819782E-2</v>
      </c>
      <c r="P278" s="15" t="s">
        <v>18</v>
      </c>
      <c r="Q278" s="16">
        <v>0.30087662473498239</v>
      </c>
      <c r="R278"/>
    </row>
    <row r="279" spans="1:18" x14ac:dyDescent="0.45">
      <c r="A279" s="32">
        <v>1399</v>
      </c>
      <c r="B279" s="32" t="s">
        <v>12</v>
      </c>
      <c r="C279" s="71">
        <f t="shared" si="44"/>
        <v>43980</v>
      </c>
      <c r="D279" s="67">
        <v>43980</v>
      </c>
      <c r="E279" s="32">
        <v>9.6300000000000008</v>
      </c>
      <c r="F279" s="32">
        <f t="shared" si="42"/>
        <v>3.4028268551236751E-2</v>
      </c>
      <c r="G279" s="32">
        <v>1.2345999999999999</v>
      </c>
      <c r="H279" s="35">
        <f t="shared" si="43"/>
        <v>4.2011300353356887E-2</v>
      </c>
      <c r="P279" s="15" t="s">
        <v>17</v>
      </c>
      <c r="Q279" s="16">
        <v>0.28314927349823321</v>
      </c>
      <c r="R279"/>
    </row>
    <row r="280" spans="1:18" x14ac:dyDescent="0.45">
      <c r="A280" s="32">
        <v>1399</v>
      </c>
      <c r="B280" s="32" t="s">
        <v>12</v>
      </c>
      <c r="C280" s="71">
        <f t="shared" si="44"/>
        <v>43979</v>
      </c>
      <c r="D280" s="67">
        <v>43979</v>
      </c>
      <c r="E280" s="32">
        <v>8.34</v>
      </c>
      <c r="F280" s="32">
        <f t="shared" si="42"/>
        <v>2.9469964664310955E-2</v>
      </c>
      <c r="G280" s="32">
        <v>1.232</v>
      </c>
      <c r="H280" s="35">
        <f t="shared" si="43"/>
        <v>3.6306996466431096E-2</v>
      </c>
      <c r="P280" s="15" t="s">
        <v>53</v>
      </c>
      <c r="Q280" s="16">
        <v>0.24026828551236751</v>
      </c>
      <c r="R280"/>
    </row>
    <row r="281" spans="1:18" x14ac:dyDescent="0.45">
      <c r="A281" s="32">
        <v>1399</v>
      </c>
      <c r="B281" s="32" t="s">
        <v>12</v>
      </c>
      <c r="C281" s="71">
        <f t="shared" si="44"/>
        <v>43978</v>
      </c>
      <c r="D281" s="67">
        <v>43978</v>
      </c>
      <c r="E281" s="32">
        <v>8.8800000000000008</v>
      </c>
      <c r="F281" s="32">
        <f t="shared" si="42"/>
        <v>3.1378091872791523E-2</v>
      </c>
      <c r="G281" s="32">
        <v>1.2252000000000001</v>
      </c>
      <c r="H281" s="35">
        <f t="shared" si="43"/>
        <v>3.8444438162544177E-2</v>
      </c>
      <c r="P281" s="15" t="s">
        <v>15</v>
      </c>
      <c r="Q281" s="16">
        <v>0.21046977974087161</v>
      </c>
      <c r="R281"/>
    </row>
    <row r="282" spans="1:18" x14ac:dyDescent="0.45">
      <c r="A282" s="32">
        <v>1399</v>
      </c>
      <c r="B282" s="32" t="s">
        <v>12</v>
      </c>
      <c r="C282" s="71">
        <f t="shared" si="44"/>
        <v>43977</v>
      </c>
      <c r="D282" s="67">
        <v>43977</v>
      </c>
      <c r="E282" s="32">
        <v>9.82</v>
      </c>
      <c r="F282" s="32">
        <f t="shared" si="42"/>
        <v>3.4699646643109539E-2</v>
      </c>
      <c r="G282" s="32">
        <v>1.2333000000000001</v>
      </c>
      <c r="H282" s="35">
        <f t="shared" si="43"/>
        <v>4.2795074204946999E-2</v>
      </c>
      <c r="P282" s="14">
        <v>1398</v>
      </c>
      <c r="Q282" s="16">
        <v>0.14646053275912838</v>
      </c>
      <c r="R282"/>
    </row>
    <row r="283" spans="1:18" x14ac:dyDescent="0.45">
      <c r="A283" s="32">
        <v>1399</v>
      </c>
      <c r="B283" s="32" t="s">
        <v>12</v>
      </c>
      <c r="C283" s="71">
        <f t="shared" si="44"/>
        <v>43976</v>
      </c>
      <c r="D283" s="67">
        <v>43976</v>
      </c>
      <c r="E283" s="32">
        <v>9.4600000000000009</v>
      </c>
      <c r="F283" s="32">
        <f t="shared" si="42"/>
        <v>3.3427561837455835E-2</v>
      </c>
      <c r="G283" s="32">
        <v>1.2190000000000001</v>
      </c>
      <c r="H283" s="35">
        <f t="shared" si="43"/>
        <v>4.0748197879858665E-2</v>
      </c>
      <c r="P283" s="15" t="s">
        <v>14</v>
      </c>
      <c r="Q283" s="16">
        <v>0.17031862332155479</v>
      </c>
      <c r="R283"/>
    </row>
    <row r="284" spans="1:18" x14ac:dyDescent="0.45">
      <c r="A284" s="32">
        <v>1399</v>
      </c>
      <c r="B284" s="32" t="s">
        <v>12</v>
      </c>
      <c r="C284" s="71">
        <f t="shared" si="44"/>
        <v>43975</v>
      </c>
      <c r="D284" s="67">
        <v>43975</v>
      </c>
      <c r="E284" s="32">
        <v>9.4600000000000009</v>
      </c>
      <c r="F284" s="32">
        <f t="shared" si="42"/>
        <v>3.3427561837455835E-2</v>
      </c>
      <c r="G284" s="32">
        <v>1.2190000000000001</v>
      </c>
      <c r="H284" s="35">
        <f t="shared" si="43"/>
        <v>4.0748197879858665E-2</v>
      </c>
      <c r="P284" s="15" t="s">
        <v>13</v>
      </c>
      <c r="Q284" s="16">
        <v>0.15083177561837458</v>
      </c>
      <c r="R284"/>
    </row>
    <row r="285" spans="1:18" x14ac:dyDescent="0.45">
      <c r="A285" s="32">
        <v>1399</v>
      </c>
      <c r="B285" s="32" t="s">
        <v>12</v>
      </c>
      <c r="C285" s="71">
        <f t="shared" si="44"/>
        <v>43974</v>
      </c>
      <c r="D285" s="67">
        <v>43974</v>
      </c>
      <c r="E285" s="32">
        <v>9.4600000000000009</v>
      </c>
      <c r="F285" s="32">
        <f t="shared" si="42"/>
        <v>3.3427561837455835E-2</v>
      </c>
      <c r="G285" s="32">
        <v>1.2190000000000001</v>
      </c>
      <c r="H285" s="35">
        <f t="shared" si="43"/>
        <v>4.0748197879858665E-2</v>
      </c>
      <c r="P285" s="15" t="s">
        <v>12</v>
      </c>
      <c r="Q285" s="16">
        <v>0.12519012779740871</v>
      </c>
      <c r="R285"/>
    </row>
    <row r="286" spans="1:18" x14ac:dyDescent="0.45">
      <c r="A286" s="32">
        <v>1399</v>
      </c>
      <c r="B286" s="32" t="s">
        <v>12</v>
      </c>
      <c r="C286" s="71">
        <f t="shared" si="44"/>
        <v>43973</v>
      </c>
      <c r="D286" s="67">
        <v>43973</v>
      </c>
      <c r="E286" s="32">
        <v>9.4600000000000009</v>
      </c>
      <c r="F286" s="32">
        <f t="shared" si="42"/>
        <v>3.3427561837455835E-2</v>
      </c>
      <c r="G286" s="32">
        <v>1.2165999999999999</v>
      </c>
      <c r="H286" s="35">
        <f t="shared" si="43"/>
        <v>4.0667971731448767E-2</v>
      </c>
      <c r="P286" s="15" t="s">
        <v>23</v>
      </c>
      <c r="Q286" s="16">
        <v>0.1314566768747546</v>
      </c>
    </row>
    <row r="287" spans="1:18" x14ac:dyDescent="0.45">
      <c r="A287" s="32">
        <v>1399</v>
      </c>
      <c r="B287" s="32" t="s">
        <v>12</v>
      </c>
      <c r="C287" s="71">
        <f t="shared" si="44"/>
        <v>43972</v>
      </c>
      <c r="D287" s="67">
        <v>43972</v>
      </c>
      <c r="E287" s="32">
        <v>9.27</v>
      </c>
      <c r="F287" s="32">
        <f t="shared" si="42"/>
        <v>3.2756183745583034E-2</v>
      </c>
      <c r="G287" s="32">
        <v>1.2223999999999999</v>
      </c>
      <c r="H287" s="35">
        <f t="shared" si="43"/>
        <v>4.0041159010600701E-2</v>
      </c>
      <c r="P287" s="15" t="s">
        <v>22</v>
      </c>
      <c r="Q287" s="16">
        <v>0.13210666993254094</v>
      </c>
    </row>
    <row r="288" spans="1:18" x14ac:dyDescent="0.45">
      <c r="A288" s="32">
        <v>1399</v>
      </c>
      <c r="B288" s="8" t="s">
        <v>52</v>
      </c>
      <c r="C288" s="71">
        <f t="shared" si="44"/>
        <v>43971</v>
      </c>
      <c r="D288" s="67">
        <v>43971</v>
      </c>
      <c r="E288" s="32">
        <v>10.78</v>
      </c>
      <c r="F288" s="32">
        <f>E288/283</f>
        <v>3.8091872791519432E-2</v>
      </c>
      <c r="G288" s="32">
        <v>1.2241</v>
      </c>
      <c r="H288" s="35">
        <f t="shared" si="43"/>
        <v>4.6628261484098939E-2</v>
      </c>
      <c r="P288" s="15" t="s">
        <v>21</v>
      </c>
      <c r="Q288" s="16">
        <v>0.14316817937068821</v>
      </c>
    </row>
    <row r="289" spans="1:17" x14ac:dyDescent="0.45">
      <c r="A289" s="32">
        <v>1399</v>
      </c>
      <c r="B289" s="8" t="s">
        <v>52</v>
      </c>
      <c r="C289" s="71">
        <f t="shared" si="44"/>
        <v>43970</v>
      </c>
      <c r="D289" s="67">
        <v>43970</v>
      </c>
      <c r="E289" s="32">
        <v>11.17</v>
      </c>
      <c r="F289" s="32">
        <f t="shared" ref="F289:F352" si="45">E289/283</f>
        <v>3.9469964664310957E-2</v>
      </c>
      <c r="G289" s="32">
        <v>1.2253000000000001</v>
      </c>
      <c r="H289" s="35">
        <f t="shared" si="43"/>
        <v>4.8362547703180214E-2</v>
      </c>
      <c r="P289" s="15" t="s">
        <v>20</v>
      </c>
      <c r="Q289" s="16">
        <v>0.17497615740443301</v>
      </c>
    </row>
    <row r="290" spans="1:17" x14ac:dyDescent="0.45">
      <c r="A290" s="32">
        <v>1399</v>
      </c>
      <c r="B290" s="8" t="s">
        <v>52</v>
      </c>
      <c r="C290" s="71">
        <f t="shared" si="44"/>
        <v>43969</v>
      </c>
      <c r="D290" s="67">
        <v>43969</v>
      </c>
      <c r="E290" s="32">
        <v>11.53</v>
      </c>
      <c r="F290" s="32">
        <f t="shared" si="45"/>
        <v>4.074204946996466E-2</v>
      </c>
      <c r="G290" s="32">
        <v>1.2193000000000001</v>
      </c>
      <c r="H290" s="35">
        <f t="shared" si="43"/>
        <v>4.967678091872791E-2</v>
      </c>
      <c r="P290" s="15" t="s">
        <v>54</v>
      </c>
      <c r="Q290" s="16">
        <v>0.18565373819466754</v>
      </c>
    </row>
    <row r="291" spans="1:17" x14ac:dyDescent="0.45">
      <c r="A291" s="32">
        <v>1399</v>
      </c>
      <c r="B291" s="8" t="s">
        <v>52</v>
      </c>
      <c r="C291" s="71">
        <f t="shared" si="44"/>
        <v>43966</v>
      </c>
      <c r="D291" s="67">
        <v>43966</v>
      </c>
      <c r="E291" s="32">
        <v>12.59</v>
      </c>
      <c r="F291" s="32">
        <f t="shared" si="45"/>
        <v>4.4487632508833919E-2</v>
      </c>
      <c r="G291" s="32">
        <v>1.2105999999999999</v>
      </c>
      <c r="H291" s="35">
        <f t="shared" si="43"/>
        <v>5.3856727915194337E-2</v>
      </c>
      <c r="P291" s="15" t="s">
        <v>18</v>
      </c>
      <c r="Q291" s="16">
        <v>0.18171139475012618</v>
      </c>
    </row>
    <row r="292" spans="1:17" x14ac:dyDescent="0.45">
      <c r="A292" s="32">
        <v>1399</v>
      </c>
      <c r="B292" s="8" t="s">
        <v>52</v>
      </c>
      <c r="C292" s="71">
        <f t="shared" si="44"/>
        <v>43965</v>
      </c>
      <c r="D292" s="67">
        <v>43965</v>
      </c>
      <c r="E292" s="32">
        <v>12.53</v>
      </c>
      <c r="F292" s="32">
        <f t="shared" si="45"/>
        <v>4.4275618374558304E-2</v>
      </c>
      <c r="G292" s="32">
        <v>1.2228000000000001</v>
      </c>
      <c r="H292" s="35">
        <f t="shared" si="43"/>
        <v>5.4140226148409902E-2</v>
      </c>
      <c r="P292" s="15" t="s">
        <v>17</v>
      </c>
      <c r="Q292" s="16">
        <v>0.14286158303886923</v>
      </c>
    </row>
    <row r="293" spans="1:17" x14ac:dyDescent="0.45">
      <c r="A293" s="32">
        <v>1399</v>
      </c>
      <c r="B293" s="8" t="s">
        <v>52</v>
      </c>
      <c r="C293" s="71">
        <f t="shared" si="44"/>
        <v>43964</v>
      </c>
      <c r="D293" s="67">
        <v>43964</v>
      </c>
      <c r="E293" s="32">
        <v>12.01</v>
      </c>
      <c r="F293" s="32">
        <f t="shared" si="45"/>
        <v>4.2438162544169614E-2</v>
      </c>
      <c r="G293" s="32">
        <v>1.2230000000000001</v>
      </c>
      <c r="H293" s="35">
        <f t="shared" si="43"/>
        <v>5.1901872791519442E-2</v>
      </c>
      <c r="P293" s="15" t="s">
        <v>53</v>
      </c>
      <c r="Q293" s="16">
        <v>0.10975929151943463</v>
      </c>
    </row>
    <row r="294" spans="1:17" x14ac:dyDescent="0.45">
      <c r="A294" s="32">
        <v>1399</v>
      </c>
      <c r="B294" s="8" t="s">
        <v>52</v>
      </c>
      <c r="C294" s="71">
        <f t="shared" si="44"/>
        <v>43963</v>
      </c>
      <c r="D294" s="67">
        <v>43963</v>
      </c>
      <c r="E294" s="32">
        <v>12.2</v>
      </c>
      <c r="F294" s="32">
        <f t="shared" si="45"/>
        <v>4.3109540636042401E-2</v>
      </c>
      <c r="G294" s="32">
        <v>1.2261</v>
      </c>
      <c r="H294" s="35">
        <f t="shared" si="43"/>
        <v>5.2856607773851587E-2</v>
      </c>
      <c r="P294" s="15" t="s">
        <v>15</v>
      </c>
      <c r="Q294" s="16">
        <v>0.10207901171657058</v>
      </c>
    </row>
    <row r="295" spans="1:17" x14ac:dyDescent="0.45">
      <c r="A295" s="32">
        <v>1399</v>
      </c>
      <c r="B295" s="8" t="s">
        <v>52</v>
      </c>
      <c r="C295" s="71">
        <f t="shared" si="44"/>
        <v>43962</v>
      </c>
      <c r="D295" s="67">
        <v>43962</v>
      </c>
      <c r="E295" s="32">
        <v>13.29</v>
      </c>
      <c r="F295" s="32">
        <f t="shared" si="45"/>
        <v>4.6961130742049467E-2</v>
      </c>
      <c r="G295" s="32">
        <v>1.2336</v>
      </c>
      <c r="H295" s="35">
        <f t="shared" si="43"/>
        <v>5.7931250883392224E-2</v>
      </c>
      <c r="P295" s="14">
        <v>1399</v>
      </c>
      <c r="Q295" s="16">
        <v>0.14712236862579833</v>
      </c>
    </row>
    <row r="296" spans="1:17" x14ac:dyDescent="0.45">
      <c r="A296" s="32">
        <v>1399</v>
      </c>
      <c r="B296" s="8" t="s">
        <v>52</v>
      </c>
      <c r="C296" s="71">
        <f t="shared" si="44"/>
        <v>43959</v>
      </c>
      <c r="D296" s="67">
        <v>43959</v>
      </c>
      <c r="E296" s="32">
        <v>13.98</v>
      </c>
      <c r="F296" s="32">
        <f t="shared" si="45"/>
        <v>4.939929328621908E-2</v>
      </c>
      <c r="G296" s="32">
        <v>1.2408999999999999</v>
      </c>
      <c r="H296" s="35">
        <f t="shared" si="43"/>
        <v>6.1299583038869253E-2</v>
      </c>
      <c r="P296" s="15" t="s">
        <v>14</v>
      </c>
      <c r="Q296" s="16">
        <v>7.6094134982332154E-2</v>
      </c>
    </row>
    <row r="297" spans="1:17" x14ac:dyDescent="0.45">
      <c r="A297" s="32">
        <v>1399</v>
      </c>
      <c r="B297" s="8" t="s">
        <v>52</v>
      </c>
      <c r="C297" s="71">
        <f t="shared" si="44"/>
        <v>43958</v>
      </c>
      <c r="D297" s="67">
        <v>43958</v>
      </c>
      <c r="E297" s="32">
        <v>13.98</v>
      </c>
      <c r="F297" s="32">
        <f t="shared" si="45"/>
        <v>4.939929328621908E-2</v>
      </c>
      <c r="G297" s="32">
        <v>1.2363</v>
      </c>
      <c r="H297" s="35">
        <f t="shared" si="43"/>
        <v>6.1072346289752645E-2</v>
      </c>
      <c r="P297" s="15" t="s">
        <v>52</v>
      </c>
      <c r="Q297" s="16">
        <v>5.7187581502534945E-2</v>
      </c>
    </row>
    <row r="298" spans="1:17" x14ac:dyDescent="0.45">
      <c r="A298" s="32">
        <v>1399</v>
      </c>
      <c r="B298" s="8" t="s">
        <v>52</v>
      </c>
      <c r="C298" s="71">
        <f t="shared" si="44"/>
        <v>43957</v>
      </c>
      <c r="D298" s="67">
        <v>43957</v>
      </c>
      <c r="E298" s="32">
        <v>13.67</v>
      </c>
      <c r="F298" s="32">
        <f t="shared" si="45"/>
        <v>4.8303886925795056E-2</v>
      </c>
      <c r="G298" s="32">
        <v>1.2343</v>
      </c>
      <c r="H298" s="35">
        <f t="shared" si="43"/>
        <v>5.9621487632508838E-2</v>
      </c>
      <c r="P298" s="15" t="s">
        <v>12</v>
      </c>
      <c r="Q298" s="16">
        <v>5.1411791747406829E-2</v>
      </c>
    </row>
    <row r="299" spans="1:17" x14ac:dyDescent="0.45">
      <c r="A299" s="32">
        <v>1399</v>
      </c>
      <c r="B299" s="8" t="s">
        <v>52</v>
      </c>
      <c r="C299" s="71">
        <f t="shared" si="44"/>
        <v>43956</v>
      </c>
      <c r="D299" s="67">
        <v>43956</v>
      </c>
      <c r="E299" s="32">
        <v>13.59</v>
      </c>
      <c r="F299" s="32">
        <f t="shared" si="45"/>
        <v>4.8021201413427562E-2</v>
      </c>
      <c r="G299" s="32">
        <v>1.2436</v>
      </c>
      <c r="H299" s="35">
        <f t="shared" si="43"/>
        <v>5.9719166077738521E-2</v>
      </c>
      <c r="P299" s="15" t="s">
        <v>23</v>
      </c>
      <c r="Q299" s="16">
        <v>8.0168333409324041E-2</v>
      </c>
    </row>
    <row r="300" spans="1:17" x14ac:dyDescent="0.45">
      <c r="A300" s="32">
        <v>1399</v>
      </c>
      <c r="B300" s="8" t="s">
        <v>52</v>
      </c>
      <c r="C300" s="71">
        <f t="shared" si="44"/>
        <v>43955</v>
      </c>
      <c r="D300" s="67">
        <v>43955</v>
      </c>
      <c r="E300" s="32">
        <v>13.81</v>
      </c>
      <c r="F300" s="32">
        <f t="shared" si="45"/>
        <v>4.8798586572438164E-2</v>
      </c>
      <c r="G300" s="32">
        <v>1.2444</v>
      </c>
      <c r="H300" s="35">
        <f t="shared" si="43"/>
        <v>6.072496113074205E-2</v>
      </c>
      <c r="P300" s="15" t="s">
        <v>22</v>
      </c>
      <c r="Q300" s="16">
        <v>8.5243982560127635E-2</v>
      </c>
    </row>
    <row r="301" spans="1:17" x14ac:dyDescent="0.45">
      <c r="A301" s="32">
        <v>1399</v>
      </c>
      <c r="B301" s="8" t="s">
        <v>52</v>
      </c>
      <c r="C301" s="71">
        <f t="shared" si="44"/>
        <v>43952</v>
      </c>
      <c r="D301" s="67">
        <v>43952</v>
      </c>
      <c r="E301" s="32">
        <v>13.28</v>
      </c>
      <c r="F301" s="32">
        <f t="shared" si="45"/>
        <v>4.6925795053003531E-2</v>
      </c>
      <c r="G301" s="32">
        <v>1.2504</v>
      </c>
      <c r="H301" s="35">
        <f t="shared" si="43"/>
        <v>5.8676014134275617E-2</v>
      </c>
      <c r="P301" s="15" t="s">
        <v>21</v>
      </c>
      <c r="Q301" s="16">
        <v>0.13038270192636497</v>
      </c>
    </row>
    <row r="302" spans="1:17" x14ac:dyDescent="0.45">
      <c r="A302" s="32">
        <v>1399</v>
      </c>
      <c r="B302" s="8" t="s">
        <v>52</v>
      </c>
      <c r="C302" s="71">
        <f t="shared" si="44"/>
        <v>43951</v>
      </c>
      <c r="D302" s="67">
        <v>43951</v>
      </c>
      <c r="E302" s="32">
        <v>13.87</v>
      </c>
      <c r="F302" s="32">
        <f t="shared" si="45"/>
        <v>4.9010600706713779E-2</v>
      </c>
      <c r="G302" s="32">
        <v>1.2594000000000001</v>
      </c>
      <c r="H302" s="35">
        <f t="shared" si="43"/>
        <v>6.1723950530035335E-2</v>
      </c>
      <c r="P302" s="15" t="s">
        <v>20</v>
      </c>
      <c r="Q302" s="16">
        <v>0.16909213380447588</v>
      </c>
    </row>
    <row r="303" spans="1:17" x14ac:dyDescent="0.45">
      <c r="A303" s="32">
        <v>1399</v>
      </c>
      <c r="B303" s="8" t="s">
        <v>52</v>
      </c>
      <c r="C303" s="71">
        <f t="shared" si="44"/>
        <v>43950</v>
      </c>
      <c r="D303" s="67">
        <v>43950</v>
      </c>
      <c r="E303" s="32">
        <v>13.24</v>
      </c>
      <c r="F303" s="32">
        <f t="shared" si="45"/>
        <v>4.6784452296819788E-2</v>
      </c>
      <c r="G303" s="32">
        <v>1.2467999999999999</v>
      </c>
      <c r="H303" s="35">
        <f t="shared" si="43"/>
        <v>5.8330855123674905E-2</v>
      </c>
      <c r="P303" s="15" t="s">
        <v>19</v>
      </c>
      <c r="Q303" s="16">
        <v>0.18783805064782097</v>
      </c>
    </row>
    <row r="304" spans="1:17" x14ac:dyDescent="0.45">
      <c r="A304" s="32">
        <v>1399</v>
      </c>
      <c r="B304" s="8" t="s">
        <v>52</v>
      </c>
      <c r="C304" s="71">
        <f t="shared" si="44"/>
        <v>43949</v>
      </c>
      <c r="D304" s="67">
        <v>43949</v>
      </c>
      <c r="E304" s="32">
        <v>13.83</v>
      </c>
      <c r="F304" s="32">
        <f t="shared" si="45"/>
        <v>4.8869257950530036E-2</v>
      </c>
      <c r="G304" s="32">
        <v>1.2424999999999999</v>
      </c>
      <c r="H304" s="35">
        <f t="shared" si="43"/>
        <v>6.0720053003533565E-2</v>
      </c>
      <c r="P304" s="15" t="s">
        <v>18</v>
      </c>
      <c r="Q304" s="16">
        <v>0.20365074982332163</v>
      </c>
    </row>
    <row r="305" spans="1:17" x14ac:dyDescent="0.45">
      <c r="A305" s="32">
        <v>1399</v>
      </c>
      <c r="B305" s="8" t="s">
        <v>52</v>
      </c>
      <c r="C305" s="71">
        <f t="shared" si="44"/>
        <v>43948</v>
      </c>
      <c r="D305" s="67">
        <v>43948</v>
      </c>
      <c r="E305" s="32">
        <v>13.14</v>
      </c>
      <c r="F305" s="32">
        <f t="shared" si="45"/>
        <v>4.6431095406360423E-2</v>
      </c>
      <c r="G305" s="32">
        <v>1.2428999999999999</v>
      </c>
      <c r="H305" s="35">
        <f t="shared" si="43"/>
        <v>5.7709208480565363E-2</v>
      </c>
      <c r="P305" s="15" t="s">
        <v>17</v>
      </c>
      <c r="Q305" s="16">
        <v>0.27745345818610129</v>
      </c>
    </row>
    <row r="306" spans="1:17" x14ac:dyDescent="0.45">
      <c r="A306" s="32">
        <v>1399</v>
      </c>
      <c r="B306" s="8" t="s">
        <v>52</v>
      </c>
      <c r="C306" s="71">
        <f t="shared" si="44"/>
        <v>43945</v>
      </c>
      <c r="D306" s="67">
        <v>43945</v>
      </c>
      <c r="E306" s="32">
        <v>12.76</v>
      </c>
      <c r="F306" s="32">
        <f t="shared" si="45"/>
        <v>4.5088339222614841E-2</v>
      </c>
      <c r="G306" s="32">
        <v>1.2369000000000001</v>
      </c>
      <c r="H306" s="35">
        <f t="shared" si="43"/>
        <v>5.57697667844523E-2</v>
      </c>
      <c r="P306" s="15" t="s">
        <v>53</v>
      </c>
      <c r="Q306" s="16">
        <v>0.24491445041224971</v>
      </c>
    </row>
    <row r="307" spans="1:17" x14ac:dyDescent="0.45">
      <c r="A307" s="32">
        <v>1399</v>
      </c>
      <c r="B307" s="8" t="s">
        <v>52</v>
      </c>
      <c r="C307" s="71">
        <f t="shared" si="44"/>
        <v>43944</v>
      </c>
      <c r="D307" s="67">
        <v>43944</v>
      </c>
      <c r="E307" s="32">
        <v>13.82</v>
      </c>
      <c r="F307" s="32">
        <f t="shared" si="45"/>
        <v>4.88339222614841E-2</v>
      </c>
      <c r="G307" s="32">
        <v>1.2343999999999999</v>
      </c>
      <c r="H307" s="35">
        <f t="shared" si="43"/>
        <v>6.0280593639575969E-2</v>
      </c>
      <c r="P307" s="15" t="s">
        <v>15</v>
      </c>
      <c r="Q307" s="16">
        <v>0.20199410812720847</v>
      </c>
    </row>
    <row r="308" spans="1:17" x14ac:dyDescent="0.45">
      <c r="A308" s="32">
        <v>1399</v>
      </c>
      <c r="B308" s="8" t="s">
        <v>52</v>
      </c>
      <c r="C308" s="71">
        <f t="shared" si="44"/>
        <v>43943</v>
      </c>
      <c r="D308" s="67">
        <v>43943</v>
      </c>
      <c r="E308" s="32">
        <v>14.43</v>
      </c>
      <c r="F308" s="32">
        <f t="shared" si="45"/>
        <v>5.0989399293286219E-2</v>
      </c>
      <c r="G308" s="32">
        <v>1.2334000000000001</v>
      </c>
      <c r="H308" s="35">
        <f t="shared" si="43"/>
        <v>6.2890325088339222E-2</v>
      </c>
      <c r="P308" s="14" t="s">
        <v>8</v>
      </c>
      <c r="Q308" s="16">
        <v>0.16048765832873702</v>
      </c>
    </row>
    <row r="309" spans="1:17" x14ac:dyDescent="0.45">
      <c r="A309" s="32">
        <v>1399</v>
      </c>
      <c r="B309" s="8" t="s">
        <v>52</v>
      </c>
      <c r="C309" s="71">
        <f t="shared" si="44"/>
        <v>43942</v>
      </c>
      <c r="D309" s="67">
        <v>43942</v>
      </c>
      <c r="E309" s="32">
        <v>13.99</v>
      </c>
      <c r="F309" s="32">
        <f t="shared" si="45"/>
        <v>4.9434628975265016E-2</v>
      </c>
      <c r="G309" s="32">
        <v>1.2294</v>
      </c>
      <c r="H309" s="35">
        <f t="shared" si="43"/>
        <v>6.0774932862190816E-2</v>
      </c>
    </row>
    <row r="310" spans="1:17" x14ac:dyDescent="0.45">
      <c r="A310" s="32">
        <v>1399</v>
      </c>
      <c r="B310" s="8" t="s">
        <v>52</v>
      </c>
      <c r="C310" s="71">
        <f t="shared" si="44"/>
        <v>43941</v>
      </c>
      <c r="D310" s="67">
        <v>43941</v>
      </c>
      <c r="E310" s="32">
        <v>13.8</v>
      </c>
      <c r="F310" s="32">
        <f t="shared" si="45"/>
        <v>4.8763250883392228E-2</v>
      </c>
      <c r="G310" s="32">
        <v>1.2437</v>
      </c>
      <c r="H310" s="35">
        <f t="shared" si="43"/>
        <v>6.0646855123674917E-2</v>
      </c>
    </row>
    <row r="311" spans="1:17" x14ac:dyDescent="0.45">
      <c r="A311" s="32">
        <v>1399</v>
      </c>
      <c r="B311" s="8" t="s">
        <v>14</v>
      </c>
      <c r="C311" s="71">
        <f t="shared" si="44"/>
        <v>43938</v>
      </c>
      <c r="D311" s="67">
        <v>43938</v>
      </c>
      <c r="E311" s="32">
        <v>15.36</v>
      </c>
      <c r="F311" s="32">
        <f t="shared" si="45"/>
        <v>5.4275618374558299E-2</v>
      </c>
      <c r="G311" s="32">
        <v>1.2501</v>
      </c>
      <c r="H311" s="35">
        <f t="shared" si="43"/>
        <v>6.7849950530035327E-2</v>
      </c>
    </row>
    <row r="312" spans="1:17" x14ac:dyDescent="0.45">
      <c r="A312" s="32">
        <v>1399</v>
      </c>
      <c r="B312" s="8" t="s">
        <v>14</v>
      </c>
      <c r="C312" s="71">
        <f t="shared" si="44"/>
        <v>43937</v>
      </c>
      <c r="D312" s="67">
        <v>43937</v>
      </c>
      <c r="E312" s="32">
        <v>15.2</v>
      </c>
      <c r="F312" s="32">
        <f t="shared" si="45"/>
        <v>5.3710247349823319E-2</v>
      </c>
      <c r="G312" s="32">
        <v>1.2457</v>
      </c>
      <c r="H312" s="35">
        <f t="shared" si="43"/>
        <v>6.6906855123674905E-2</v>
      </c>
    </row>
    <row r="313" spans="1:17" x14ac:dyDescent="0.45">
      <c r="A313" s="32">
        <v>1399</v>
      </c>
      <c r="B313" s="8" t="s">
        <v>14</v>
      </c>
      <c r="C313" s="71">
        <f t="shared" si="44"/>
        <v>43936</v>
      </c>
      <c r="D313" s="67">
        <v>43936</v>
      </c>
      <c r="E313" s="32">
        <v>14.68</v>
      </c>
      <c r="F313" s="32">
        <f t="shared" si="45"/>
        <v>5.1872791519434629E-2</v>
      </c>
      <c r="G313" s="32">
        <v>1.2516</v>
      </c>
      <c r="H313" s="35">
        <f t="shared" si="43"/>
        <v>6.4923985865724385E-2</v>
      </c>
    </row>
    <row r="314" spans="1:17" x14ac:dyDescent="0.45">
      <c r="A314" s="32">
        <v>1399</v>
      </c>
      <c r="B314" s="8" t="s">
        <v>14</v>
      </c>
      <c r="C314" s="71">
        <f t="shared" si="44"/>
        <v>43935</v>
      </c>
      <c r="D314" s="67">
        <v>43935</v>
      </c>
      <c r="E314" s="32">
        <v>15.52</v>
      </c>
      <c r="F314" s="32">
        <f t="shared" si="45"/>
        <v>5.4840989399293286E-2</v>
      </c>
      <c r="G314" s="32">
        <v>1.2624</v>
      </c>
      <c r="H314" s="35">
        <f t="shared" si="43"/>
        <v>6.923126501766784E-2</v>
      </c>
    </row>
    <row r="315" spans="1:17" x14ac:dyDescent="0.45">
      <c r="A315" s="32">
        <v>1399</v>
      </c>
      <c r="B315" s="8" t="s">
        <v>14</v>
      </c>
      <c r="C315" s="71">
        <f t="shared" si="44"/>
        <v>43934</v>
      </c>
      <c r="D315" s="67">
        <v>43934</v>
      </c>
      <c r="E315" s="32">
        <v>16.86</v>
      </c>
      <c r="F315" s="32">
        <f t="shared" si="45"/>
        <v>5.9575971731448761E-2</v>
      </c>
      <c r="G315" s="32">
        <v>1.2512000000000001</v>
      </c>
      <c r="H315" s="35">
        <f t="shared" si="43"/>
        <v>7.4541455830388695E-2</v>
      </c>
    </row>
    <row r="316" spans="1:17" x14ac:dyDescent="0.45">
      <c r="A316" s="32">
        <v>1399</v>
      </c>
      <c r="B316" s="8" t="s">
        <v>14</v>
      </c>
      <c r="C316" s="71">
        <f t="shared" si="44"/>
        <v>43930</v>
      </c>
      <c r="D316" s="67">
        <v>43930</v>
      </c>
      <c r="E316" s="32">
        <v>16.86</v>
      </c>
      <c r="F316" s="32">
        <f t="shared" si="45"/>
        <v>5.9575971731448761E-2</v>
      </c>
      <c r="G316" s="32">
        <v>1.2457</v>
      </c>
      <c r="H316" s="35">
        <f t="shared" si="43"/>
        <v>7.4213787985865726E-2</v>
      </c>
    </row>
    <row r="317" spans="1:17" x14ac:dyDescent="0.45">
      <c r="A317" s="32">
        <v>1399</v>
      </c>
      <c r="B317" s="8" t="s">
        <v>14</v>
      </c>
      <c r="C317" s="71">
        <f t="shared" si="44"/>
        <v>43929</v>
      </c>
      <c r="D317" s="67">
        <v>43929</v>
      </c>
      <c r="E317" s="32">
        <v>16.87</v>
      </c>
      <c r="F317" s="32">
        <f t="shared" si="45"/>
        <v>5.9611307420494704E-2</v>
      </c>
      <c r="G317" s="32">
        <v>1.2386999999999999</v>
      </c>
      <c r="H317" s="35">
        <f t="shared" si="43"/>
        <v>7.3840526501766784E-2</v>
      </c>
    </row>
    <row r="318" spans="1:17" x14ac:dyDescent="0.45">
      <c r="A318" s="32">
        <v>1399</v>
      </c>
      <c r="B318" s="8" t="s">
        <v>14</v>
      </c>
      <c r="C318" s="71">
        <f t="shared" si="44"/>
        <v>43928</v>
      </c>
      <c r="D318" s="67">
        <v>43928</v>
      </c>
      <c r="E318" s="32">
        <v>17.079999999999998</v>
      </c>
      <c r="F318" s="32">
        <f t="shared" si="45"/>
        <v>6.0353356890459356E-2</v>
      </c>
      <c r="G318" s="32">
        <v>1.2339</v>
      </c>
      <c r="H318" s="35">
        <f t="shared" si="43"/>
        <v>7.44700070671378E-2</v>
      </c>
    </row>
    <row r="319" spans="1:17" x14ac:dyDescent="0.45">
      <c r="A319" s="32">
        <v>1399</v>
      </c>
      <c r="B319" s="8" t="s">
        <v>14</v>
      </c>
      <c r="C319" s="71">
        <f t="shared" si="44"/>
        <v>43927</v>
      </c>
      <c r="D319" s="67">
        <v>43927</v>
      </c>
      <c r="E319" s="32">
        <v>16.98</v>
      </c>
      <c r="F319" s="32">
        <f t="shared" si="45"/>
        <v>6.0000000000000005E-2</v>
      </c>
      <c r="G319" s="32">
        <v>1.2230000000000001</v>
      </c>
      <c r="H319" s="35">
        <f t="shared" si="43"/>
        <v>7.3380000000000015E-2</v>
      </c>
    </row>
    <row r="320" spans="1:17" x14ac:dyDescent="0.45">
      <c r="A320" s="32">
        <v>1399</v>
      </c>
      <c r="B320" s="8" t="s">
        <v>14</v>
      </c>
      <c r="C320" s="71">
        <f t="shared" si="44"/>
        <v>43924</v>
      </c>
      <c r="D320" s="67">
        <v>43924</v>
      </c>
      <c r="E320" s="32">
        <v>16.22</v>
      </c>
      <c r="F320" s="32">
        <f t="shared" si="45"/>
        <v>5.7314487632508827E-2</v>
      </c>
      <c r="G320" s="32">
        <v>1.2262</v>
      </c>
      <c r="H320" s="35">
        <f t="shared" si="43"/>
        <v>7.027902473498232E-2</v>
      </c>
    </row>
    <row r="321" spans="1:8" x14ac:dyDescent="0.45">
      <c r="A321" s="32">
        <v>1399</v>
      </c>
      <c r="B321" s="8" t="s">
        <v>14</v>
      </c>
      <c r="C321" s="71">
        <f t="shared" si="44"/>
        <v>43923</v>
      </c>
      <c r="D321" s="67">
        <v>43923</v>
      </c>
      <c r="E321" s="32">
        <v>16.28</v>
      </c>
      <c r="F321" s="32">
        <f t="shared" si="45"/>
        <v>5.7526501766784456E-2</v>
      </c>
      <c r="G321" s="32">
        <v>1.2394000000000001</v>
      </c>
      <c r="H321" s="35">
        <f t="shared" si="43"/>
        <v>7.1298346289752665E-2</v>
      </c>
    </row>
    <row r="322" spans="1:8" x14ac:dyDescent="0.45">
      <c r="A322" s="32">
        <v>1399</v>
      </c>
      <c r="B322" s="8" t="s">
        <v>14</v>
      </c>
      <c r="C322" s="71">
        <f t="shared" si="44"/>
        <v>43922</v>
      </c>
      <c r="D322" s="67">
        <v>43922</v>
      </c>
      <c r="E322" s="32">
        <v>16.04</v>
      </c>
      <c r="F322" s="32">
        <f t="shared" si="45"/>
        <v>5.6678445229681976E-2</v>
      </c>
      <c r="G322" s="32">
        <v>1.2378</v>
      </c>
      <c r="H322" s="35">
        <f t="shared" si="43"/>
        <v>7.0156579505300354E-2</v>
      </c>
    </row>
    <row r="323" spans="1:8" x14ac:dyDescent="0.45">
      <c r="A323" s="32">
        <v>1399</v>
      </c>
      <c r="B323" s="8" t="s">
        <v>14</v>
      </c>
      <c r="C323" s="71">
        <f t="shared" si="44"/>
        <v>43921</v>
      </c>
      <c r="D323" s="67">
        <v>43921</v>
      </c>
      <c r="E323" s="32">
        <v>16.329999999999998</v>
      </c>
      <c r="F323" s="32">
        <f t="shared" si="45"/>
        <v>5.7703180212014128E-2</v>
      </c>
      <c r="G323" s="32">
        <v>1.242</v>
      </c>
      <c r="H323" s="35">
        <f t="shared" ref="H323:H386" si="46">F323*G323</f>
        <v>7.1667349823321541E-2</v>
      </c>
    </row>
    <row r="324" spans="1:8" x14ac:dyDescent="0.45">
      <c r="A324" s="32">
        <v>1399</v>
      </c>
      <c r="B324" s="8" t="s">
        <v>14</v>
      </c>
      <c r="C324" s="71">
        <f t="shared" si="44"/>
        <v>43920</v>
      </c>
      <c r="D324" s="67">
        <v>43920</v>
      </c>
      <c r="E324" s="32">
        <v>17</v>
      </c>
      <c r="F324" s="32">
        <f t="shared" si="45"/>
        <v>6.0070671378091869E-2</v>
      </c>
      <c r="G324" s="32">
        <v>1.2418</v>
      </c>
      <c r="H324" s="35">
        <f t="shared" si="46"/>
        <v>7.4595759717314483E-2</v>
      </c>
    </row>
    <row r="325" spans="1:8" x14ac:dyDescent="0.45">
      <c r="A325" s="32">
        <v>1399</v>
      </c>
      <c r="B325" s="8" t="s">
        <v>14</v>
      </c>
      <c r="C325" s="71">
        <f t="shared" ref="C325:C388" si="47">D325</f>
        <v>43917</v>
      </c>
      <c r="D325" s="67">
        <v>43917</v>
      </c>
      <c r="E325" s="11">
        <v>18.46</v>
      </c>
      <c r="F325" s="32">
        <f t="shared" si="45"/>
        <v>6.5229681978798595E-2</v>
      </c>
      <c r="G325" s="11">
        <v>1.2457</v>
      </c>
      <c r="H325" s="35">
        <f t="shared" si="46"/>
        <v>8.1256614840989408E-2</v>
      </c>
    </row>
    <row r="326" spans="1:8" x14ac:dyDescent="0.45">
      <c r="A326" s="32">
        <v>1399</v>
      </c>
      <c r="B326" s="8" t="s">
        <v>14</v>
      </c>
      <c r="C326" s="71">
        <f t="shared" si="47"/>
        <v>43916</v>
      </c>
      <c r="D326" s="67">
        <v>43916</v>
      </c>
      <c r="E326" s="11">
        <v>19.850000000000001</v>
      </c>
      <c r="F326" s="32">
        <f t="shared" si="45"/>
        <v>7.014134275618375E-2</v>
      </c>
      <c r="G326" s="11">
        <v>1.2202999999999999</v>
      </c>
      <c r="H326" s="35">
        <f t="shared" si="46"/>
        <v>8.5593480565371027E-2</v>
      </c>
    </row>
    <row r="327" spans="1:8" x14ac:dyDescent="0.45">
      <c r="A327" s="32">
        <v>1399</v>
      </c>
      <c r="B327" s="8" t="s">
        <v>14</v>
      </c>
      <c r="C327" s="71">
        <f t="shared" si="47"/>
        <v>43915</v>
      </c>
      <c r="D327" s="67">
        <v>43915</v>
      </c>
      <c r="E327" s="11">
        <v>20.65</v>
      </c>
      <c r="F327" s="32">
        <f t="shared" si="45"/>
        <v>7.2968197879858657E-2</v>
      </c>
      <c r="G327" s="11">
        <v>1.1887000000000001</v>
      </c>
      <c r="H327" s="35">
        <f t="shared" si="46"/>
        <v>8.6737296819787993E-2</v>
      </c>
    </row>
    <row r="328" spans="1:8" x14ac:dyDescent="0.45">
      <c r="A328" s="32">
        <v>1399</v>
      </c>
      <c r="B328" s="8" t="s">
        <v>14</v>
      </c>
      <c r="C328" s="71">
        <f t="shared" si="47"/>
        <v>43914</v>
      </c>
      <c r="D328" s="67">
        <v>43914</v>
      </c>
      <c r="E328" s="11">
        <v>21.95</v>
      </c>
      <c r="F328" s="32">
        <f t="shared" si="45"/>
        <v>7.7561837455830382E-2</v>
      </c>
      <c r="G328" s="11">
        <v>1.1758999999999999</v>
      </c>
      <c r="H328" s="35">
        <f t="shared" si="46"/>
        <v>9.1204964664310939E-2</v>
      </c>
    </row>
    <row r="329" spans="1:8" x14ac:dyDescent="0.45">
      <c r="A329" s="32">
        <v>1399</v>
      </c>
      <c r="B329" s="8" t="s">
        <v>14</v>
      </c>
      <c r="C329" s="71">
        <f t="shared" si="47"/>
        <v>43913</v>
      </c>
      <c r="D329" s="67">
        <v>43913</v>
      </c>
      <c r="E329" s="11">
        <v>21.62</v>
      </c>
      <c r="F329" s="32">
        <f t="shared" si="45"/>
        <v>7.6395759717314493E-2</v>
      </c>
      <c r="G329" s="11">
        <v>1.155</v>
      </c>
      <c r="H329" s="35">
        <f t="shared" si="46"/>
        <v>8.8237102473498238E-2</v>
      </c>
    </row>
    <row r="330" spans="1:8" x14ac:dyDescent="0.45">
      <c r="A330" s="32">
        <v>1399</v>
      </c>
      <c r="B330" s="8" t="s">
        <v>14</v>
      </c>
      <c r="C330" s="71">
        <f t="shared" si="47"/>
        <v>43910</v>
      </c>
      <c r="D330" s="67">
        <v>43910</v>
      </c>
      <c r="E330" s="11">
        <v>22.24</v>
      </c>
      <c r="F330" s="32">
        <f t="shared" si="45"/>
        <v>7.8586572438162541E-2</v>
      </c>
      <c r="G330" s="11">
        <v>1.1642999999999999</v>
      </c>
      <c r="H330" s="35">
        <f t="shared" si="46"/>
        <v>9.1498346289752633E-2</v>
      </c>
    </row>
    <row r="331" spans="1:8" x14ac:dyDescent="0.45">
      <c r="A331" s="8">
        <v>1398</v>
      </c>
      <c r="B331" s="8" t="s">
        <v>15</v>
      </c>
      <c r="C331" s="71">
        <f t="shared" si="47"/>
        <v>43909</v>
      </c>
      <c r="D331" s="67">
        <v>43909</v>
      </c>
      <c r="E331" s="11">
        <v>23.16</v>
      </c>
      <c r="F331" s="32">
        <f t="shared" si="45"/>
        <v>8.1837455830388692E-2</v>
      </c>
      <c r="G331" s="11">
        <v>1.1487000000000001</v>
      </c>
      <c r="H331" s="35">
        <f t="shared" si="46"/>
        <v>9.4006685512367488E-2</v>
      </c>
    </row>
    <row r="332" spans="1:8" x14ac:dyDescent="0.45">
      <c r="A332" s="8">
        <v>1398</v>
      </c>
      <c r="B332" s="8" t="s">
        <v>15</v>
      </c>
      <c r="C332" s="71">
        <f t="shared" si="47"/>
        <v>43908</v>
      </c>
      <c r="D332" s="67">
        <v>43908</v>
      </c>
      <c r="E332" s="11">
        <v>22.16</v>
      </c>
      <c r="F332" s="32">
        <f t="shared" si="45"/>
        <v>7.8303886925795055E-2</v>
      </c>
      <c r="G332" s="11">
        <v>1.1608000000000001</v>
      </c>
      <c r="H332" s="35">
        <f t="shared" si="46"/>
        <v>9.0895151943462899E-2</v>
      </c>
    </row>
    <row r="333" spans="1:8" x14ac:dyDescent="0.45">
      <c r="A333" s="8">
        <v>1398</v>
      </c>
      <c r="B333" s="8" t="s">
        <v>15</v>
      </c>
      <c r="C333" s="71">
        <f t="shared" si="47"/>
        <v>43907</v>
      </c>
      <c r="D333" s="67">
        <v>43907</v>
      </c>
      <c r="E333" s="11">
        <v>22.36</v>
      </c>
      <c r="F333" s="32">
        <f t="shared" si="45"/>
        <v>7.9010600706713785E-2</v>
      </c>
      <c r="G333" s="11">
        <v>1.2052</v>
      </c>
      <c r="H333" s="35">
        <f t="shared" si="46"/>
        <v>9.5223575971731464E-2</v>
      </c>
    </row>
    <row r="334" spans="1:8" x14ac:dyDescent="0.45">
      <c r="A334" s="8">
        <v>1398</v>
      </c>
      <c r="B334" s="8" t="s">
        <v>15</v>
      </c>
      <c r="C334" s="71">
        <f t="shared" si="47"/>
        <v>43906</v>
      </c>
      <c r="D334" s="67">
        <v>43906</v>
      </c>
      <c r="E334" s="11">
        <v>22.97</v>
      </c>
      <c r="F334" s="32">
        <f t="shared" si="45"/>
        <v>8.116607773851589E-2</v>
      </c>
      <c r="G334" s="11">
        <v>1.2267999999999999</v>
      </c>
      <c r="H334" s="35">
        <f t="shared" si="46"/>
        <v>9.9574544169611284E-2</v>
      </c>
    </row>
    <row r="335" spans="1:8" x14ac:dyDescent="0.45">
      <c r="A335" s="8">
        <v>1398</v>
      </c>
      <c r="B335" s="8" t="s">
        <v>15</v>
      </c>
      <c r="C335" s="71">
        <f t="shared" si="47"/>
        <v>43903</v>
      </c>
      <c r="D335" s="67">
        <v>43903</v>
      </c>
      <c r="E335" s="11">
        <v>23.98</v>
      </c>
      <c r="F335" s="32">
        <f t="shared" si="45"/>
        <v>8.4734982332155484E-2</v>
      </c>
      <c r="G335" s="11">
        <v>1.2277</v>
      </c>
      <c r="H335" s="35">
        <f t="shared" si="46"/>
        <v>0.10402913780918729</v>
      </c>
    </row>
    <row r="336" spans="1:8" x14ac:dyDescent="0.45">
      <c r="A336" s="8">
        <v>1398</v>
      </c>
      <c r="B336" s="8" t="s">
        <v>15</v>
      </c>
      <c r="C336" s="71">
        <f t="shared" si="47"/>
        <v>43902</v>
      </c>
      <c r="D336" s="67">
        <v>43902</v>
      </c>
      <c r="E336" s="11">
        <v>24.03</v>
      </c>
      <c r="F336" s="32">
        <f t="shared" si="45"/>
        <v>8.4911660777385156E-2</v>
      </c>
      <c r="G336" s="11">
        <v>1.2573000000000001</v>
      </c>
      <c r="H336" s="35">
        <f t="shared" si="46"/>
        <v>0.10675943109540637</v>
      </c>
    </row>
    <row r="337" spans="1:8" x14ac:dyDescent="0.45">
      <c r="A337" s="8">
        <v>1398</v>
      </c>
      <c r="B337" s="8" t="s">
        <v>15</v>
      </c>
      <c r="C337" s="71">
        <f t="shared" si="47"/>
        <v>43901</v>
      </c>
      <c r="D337" s="67">
        <v>43901</v>
      </c>
      <c r="E337" s="11">
        <v>24.18</v>
      </c>
      <c r="F337" s="32">
        <f t="shared" si="45"/>
        <v>8.54416961130742E-2</v>
      </c>
      <c r="G337" s="11">
        <v>1.2822</v>
      </c>
      <c r="H337" s="35">
        <f t="shared" si="46"/>
        <v>0.10955334275618374</v>
      </c>
    </row>
    <row r="338" spans="1:8" x14ac:dyDescent="0.45">
      <c r="A338" s="8">
        <v>1398</v>
      </c>
      <c r="B338" s="8" t="s">
        <v>15</v>
      </c>
      <c r="C338" s="71">
        <f t="shared" si="47"/>
        <v>43900</v>
      </c>
      <c r="D338" s="67">
        <v>43900</v>
      </c>
      <c r="E338" s="11">
        <v>23.01</v>
      </c>
      <c r="F338" s="32">
        <f t="shared" si="45"/>
        <v>8.1307420494699648E-2</v>
      </c>
      <c r="G338" s="11">
        <v>1.2907999999999999</v>
      </c>
      <c r="H338" s="35">
        <f t="shared" si="46"/>
        <v>0.1049516183745583</v>
      </c>
    </row>
    <row r="339" spans="1:8" x14ac:dyDescent="0.45">
      <c r="A339" s="8">
        <v>1398</v>
      </c>
      <c r="B339" s="8" t="s">
        <v>15</v>
      </c>
      <c r="C339" s="71">
        <f t="shared" si="47"/>
        <v>43899</v>
      </c>
      <c r="D339" s="67">
        <v>43899</v>
      </c>
      <c r="E339" s="11">
        <v>21.62</v>
      </c>
      <c r="F339" s="32">
        <f t="shared" si="45"/>
        <v>7.6395759717314493E-2</v>
      </c>
      <c r="G339" s="11">
        <v>1.3132999999999999</v>
      </c>
      <c r="H339" s="35">
        <f t="shared" si="46"/>
        <v>0.10033055123674911</v>
      </c>
    </row>
    <row r="340" spans="1:8" x14ac:dyDescent="0.45">
      <c r="A340" s="8">
        <v>1398</v>
      </c>
      <c r="B340" s="8" t="s">
        <v>15</v>
      </c>
      <c r="C340" s="71">
        <f t="shared" si="47"/>
        <v>43895</v>
      </c>
      <c r="D340" s="67">
        <v>43895</v>
      </c>
      <c r="E340" s="11">
        <v>22.35</v>
      </c>
      <c r="F340" s="32">
        <f t="shared" si="45"/>
        <v>7.8975265017667856E-2</v>
      </c>
      <c r="G340" s="11">
        <v>1.2955000000000001</v>
      </c>
      <c r="H340" s="35">
        <f t="shared" si="46"/>
        <v>0.10231245583038871</v>
      </c>
    </row>
    <row r="341" spans="1:8" x14ac:dyDescent="0.45">
      <c r="A341" s="8">
        <v>1398</v>
      </c>
      <c r="B341" s="8" t="s">
        <v>15</v>
      </c>
      <c r="C341" s="71">
        <f t="shared" si="47"/>
        <v>43894</v>
      </c>
      <c r="D341" s="67">
        <v>43894</v>
      </c>
      <c r="E341" s="11">
        <v>22.39</v>
      </c>
      <c r="F341" s="32">
        <f t="shared" si="45"/>
        <v>7.9116607773851585E-2</v>
      </c>
      <c r="G341" s="11">
        <v>1.2871999999999999</v>
      </c>
      <c r="H341" s="35">
        <f t="shared" si="46"/>
        <v>0.10183889752650176</v>
      </c>
    </row>
    <row r="342" spans="1:8" x14ac:dyDescent="0.45">
      <c r="A342" s="8">
        <v>1398</v>
      </c>
      <c r="B342" s="8" t="s">
        <v>15</v>
      </c>
      <c r="C342" s="71">
        <f t="shared" si="47"/>
        <v>43893</v>
      </c>
      <c r="D342" s="67">
        <v>43893</v>
      </c>
      <c r="E342" s="11">
        <v>23.2</v>
      </c>
      <c r="F342" s="32">
        <f t="shared" si="45"/>
        <v>8.1978798586572435E-2</v>
      </c>
      <c r="G342" s="11">
        <v>1.2811999999999999</v>
      </c>
      <c r="H342" s="35">
        <f t="shared" si="46"/>
        <v>0.10503123674911659</v>
      </c>
    </row>
    <row r="343" spans="1:8" x14ac:dyDescent="0.45">
      <c r="A343" s="8">
        <v>1398</v>
      </c>
      <c r="B343" s="8" t="s">
        <v>15</v>
      </c>
      <c r="C343" s="71">
        <f t="shared" si="47"/>
        <v>43889</v>
      </c>
      <c r="D343" s="67">
        <v>43889</v>
      </c>
      <c r="E343" s="11">
        <v>21.7</v>
      </c>
      <c r="F343" s="32">
        <f t="shared" si="45"/>
        <v>7.667844522968198E-2</v>
      </c>
      <c r="G343" s="11">
        <v>1.2821</v>
      </c>
      <c r="H343" s="35">
        <f t="shared" si="46"/>
        <v>9.8309434628975262E-2</v>
      </c>
    </row>
    <row r="344" spans="1:8" x14ac:dyDescent="0.45">
      <c r="A344" s="8">
        <v>1398</v>
      </c>
      <c r="B344" s="8" t="s">
        <v>15</v>
      </c>
      <c r="C344" s="71">
        <f t="shared" si="47"/>
        <v>43888</v>
      </c>
      <c r="D344" s="67">
        <v>43888</v>
      </c>
      <c r="E344" s="11">
        <v>22.93</v>
      </c>
      <c r="F344" s="32">
        <f t="shared" si="45"/>
        <v>8.1024734982332161E-2</v>
      </c>
      <c r="G344" s="11">
        <v>1.2886</v>
      </c>
      <c r="H344" s="35">
        <f t="shared" si="46"/>
        <v>0.10440847349823322</v>
      </c>
    </row>
    <row r="345" spans="1:8" x14ac:dyDescent="0.45">
      <c r="A345" s="8">
        <v>1398</v>
      </c>
      <c r="B345" s="8" t="s">
        <v>15</v>
      </c>
      <c r="C345" s="71">
        <f t="shared" si="47"/>
        <v>43887</v>
      </c>
      <c r="D345" s="67">
        <v>43887</v>
      </c>
      <c r="E345" s="11">
        <v>23.06</v>
      </c>
      <c r="F345" s="32">
        <f t="shared" si="45"/>
        <v>8.148409893992932E-2</v>
      </c>
      <c r="G345" s="11">
        <v>1.2905</v>
      </c>
      <c r="H345" s="35">
        <f t="shared" si="46"/>
        <v>0.10515522968197878</v>
      </c>
    </row>
    <row r="346" spans="1:8" x14ac:dyDescent="0.45">
      <c r="A346" s="8">
        <v>1398</v>
      </c>
      <c r="B346" s="8" t="s">
        <v>15</v>
      </c>
      <c r="C346" s="71">
        <f t="shared" si="47"/>
        <v>43886</v>
      </c>
      <c r="D346" s="67">
        <v>43886</v>
      </c>
      <c r="E346" s="11">
        <v>22.54</v>
      </c>
      <c r="F346" s="32">
        <f t="shared" si="45"/>
        <v>7.964664310954063E-2</v>
      </c>
      <c r="G346" s="11">
        <v>1.3006</v>
      </c>
      <c r="H346" s="35">
        <f t="shared" si="46"/>
        <v>0.10358842402826854</v>
      </c>
    </row>
    <row r="347" spans="1:8" x14ac:dyDescent="0.45">
      <c r="A347" s="8">
        <v>1398</v>
      </c>
      <c r="B347" s="8" t="s">
        <v>15</v>
      </c>
      <c r="C347" s="71">
        <f t="shared" si="47"/>
        <v>43885</v>
      </c>
      <c r="D347" s="67">
        <v>43885</v>
      </c>
      <c r="E347" s="11">
        <v>22.58</v>
      </c>
      <c r="F347" s="32">
        <f t="shared" si="45"/>
        <v>7.9787985865724373E-2</v>
      </c>
      <c r="G347" s="11">
        <v>1.2928999999999999</v>
      </c>
      <c r="H347" s="35">
        <f t="shared" si="46"/>
        <v>0.10315788692579504</v>
      </c>
    </row>
    <row r="348" spans="1:8" x14ac:dyDescent="0.45">
      <c r="A348" s="8">
        <v>1398</v>
      </c>
      <c r="B348" s="8" t="s">
        <v>15</v>
      </c>
      <c r="C348" s="71">
        <f t="shared" si="47"/>
        <v>43882</v>
      </c>
      <c r="D348" s="67">
        <v>43882</v>
      </c>
      <c r="E348" s="11">
        <v>22.92</v>
      </c>
      <c r="F348" s="32">
        <f t="shared" si="45"/>
        <v>8.0989399293286218E-2</v>
      </c>
      <c r="G348" s="11">
        <v>1.2970999999999999</v>
      </c>
      <c r="H348" s="35">
        <f t="shared" si="46"/>
        <v>0.10505134982332155</v>
      </c>
    </row>
    <row r="349" spans="1:8" x14ac:dyDescent="0.45">
      <c r="A349" s="8">
        <v>1398</v>
      </c>
      <c r="B349" s="8" t="s">
        <v>15</v>
      </c>
      <c r="C349" s="71">
        <f t="shared" si="47"/>
        <v>43881</v>
      </c>
      <c r="D349" s="67">
        <v>43881</v>
      </c>
      <c r="E349" s="11">
        <v>23.14</v>
      </c>
      <c r="F349" s="32">
        <f t="shared" si="45"/>
        <v>8.176678445229682E-2</v>
      </c>
      <c r="G349" s="11">
        <v>1.2881</v>
      </c>
      <c r="H349" s="35">
        <f t="shared" si="46"/>
        <v>0.10532379505300353</v>
      </c>
    </row>
    <row r="350" spans="1:8" x14ac:dyDescent="0.45">
      <c r="A350" s="8">
        <v>1398</v>
      </c>
      <c r="B350" s="8" t="s">
        <v>53</v>
      </c>
      <c r="C350" s="71">
        <f t="shared" si="47"/>
        <v>43880</v>
      </c>
      <c r="D350" s="67">
        <v>43880</v>
      </c>
      <c r="E350" s="11">
        <v>23.04</v>
      </c>
      <c r="F350" s="32">
        <f t="shared" si="45"/>
        <v>8.1413427561837448E-2</v>
      </c>
      <c r="G350" s="11">
        <v>1.2921</v>
      </c>
      <c r="H350" s="35">
        <f t="shared" si="46"/>
        <v>0.10519428975265017</v>
      </c>
    </row>
    <row r="351" spans="1:8" x14ac:dyDescent="0.45">
      <c r="A351" s="8">
        <v>1398</v>
      </c>
      <c r="B351" s="8" t="s">
        <v>53</v>
      </c>
      <c r="C351" s="71">
        <f t="shared" si="47"/>
        <v>43879</v>
      </c>
      <c r="D351" s="67">
        <v>43879</v>
      </c>
      <c r="E351" s="11">
        <v>22.33</v>
      </c>
      <c r="F351" s="32">
        <f t="shared" si="45"/>
        <v>7.8904593639575971E-2</v>
      </c>
      <c r="G351" s="11">
        <v>1.2999000000000001</v>
      </c>
      <c r="H351" s="35">
        <f t="shared" si="46"/>
        <v>0.1025680812720848</v>
      </c>
    </row>
    <row r="352" spans="1:8" x14ac:dyDescent="0.45">
      <c r="A352" s="8">
        <v>1398</v>
      </c>
      <c r="B352" s="8" t="s">
        <v>53</v>
      </c>
      <c r="C352" s="71">
        <f t="shared" si="47"/>
        <v>43878</v>
      </c>
      <c r="D352" s="67">
        <v>43878</v>
      </c>
      <c r="E352" s="11">
        <v>22.16</v>
      </c>
      <c r="F352" s="32">
        <f t="shared" si="45"/>
        <v>7.8303886925795055E-2</v>
      </c>
      <c r="G352" s="11">
        <v>1.3008999999999999</v>
      </c>
      <c r="H352" s="35">
        <f t="shared" si="46"/>
        <v>0.10186552650176678</v>
      </c>
    </row>
    <row r="353" spans="1:8" x14ac:dyDescent="0.45">
      <c r="A353" s="8">
        <v>1398</v>
      </c>
      <c r="B353" s="8" t="s">
        <v>53</v>
      </c>
      <c r="C353" s="71">
        <f t="shared" si="47"/>
        <v>43875</v>
      </c>
      <c r="D353" s="67">
        <v>43875</v>
      </c>
      <c r="E353" s="11">
        <v>20.86</v>
      </c>
      <c r="F353" s="32">
        <f t="shared" ref="F353:F416" si="48">E353/283</f>
        <v>7.3710247349823316E-2</v>
      </c>
      <c r="G353" s="11">
        <v>1.3047</v>
      </c>
      <c r="H353" s="35">
        <f t="shared" si="46"/>
        <v>9.6169759717314479E-2</v>
      </c>
    </row>
    <row r="354" spans="1:8" x14ac:dyDescent="0.45">
      <c r="A354" s="8">
        <v>1398</v>
      </c>
      <c r="B354" s="8" t="s">
        <v>53</v>
      </c>
      <c r="C354" s="71">
        <f t="shared" si="47"/>
        <v>43874</v>
      </c>
      <c r="D354" s="67">
        <v>43874</v>
      </c>
      <c r="E354" s="11">
        <v>20.75</v>
      </c>
      <c r="F354" s="32">
        <f t="shared" si="48"/>
        <v>7.3321554770318015E-2</v>
      </c>
      <c r="G354" s="11">
        <v>1.3047</v>
      </c>
      <c r="H354" s="35">
        <f t="shared" si="46"/>
        <v>9.5662632508833917E-2</v>
      </c>
    </row>
    <row r="355" spans="1:8" x14ac:dyDescent="0.45">
      <c r="A355" s="8">
        <v>1398</v>
      </c>
      <c r="B355" s="8" t="s">
        <v>53</v>
      </c>
      <c r="C355" s="71">
        <f t="shared" si="47"/>
        <v>43873</v>
      </c>
      <c r="D355" s="67">
        <v>43873</v>
      </c>
      <c r="E355" s="11">
        <v>20.69</v>
      </c>
      <c r="F355" s="32">
        <f t="shared" si="48"/>
        <v>7.3109540636042414E-2</v>
      </c>
      <c r="G355" s="11">
        <v>1.2961</v>
      </c>
      <c r="H355" s="35">
        <f t="shared" si="46"/>
        <v>9.4757275618374576E-2</v>
      </c>
    </row>
    <row r="356" spans="1:8" x14ac:dyDescent="0.45">
      <c r="A356" s="8">
        <v>1398</v>
      </c>
      <c r="B356" s="8" t="s">
        <v>53</v>
      </c>
      <c r="C356" s="71">
        <f t="shared" si="47"/>
        <v>43872</v>
      </c>
      <c r="D356" s="67">
        <v>43872</v>
      </c>
      <c r="E356" s="11">
        <v>20.52</v>
      </c>
      <c r="F356" s="32">
        <f t="shared" si="48"/>
        <v>7.2508833922261484E-2</v>
      </c>
      <c r="G356" s="11">
        <v>1.2952999999999999</v>
      </c>
      <c r="H356" s="35">
        <f t="shared" si="46"/>
        <v>9.3920692579505291E-2</v>
      </c>
    </row>
    <row r="357" spans="1:8" x14ac:dyDescent="0.45">
      <c r="A357" s="8">
        <v>1398</v>
      </c>
      <c r="B357" s="8" t="s">
        <v>53</v>
      </c>
      <c r="C357" s="71">
        <f t="shared" si="47"/>
        <v>43871</v>
      </c>
      <c r="D357" s="67">
        <v>43871</v>
      </c>
      <c r="E357" s="11">
        <v>20.86</v>
      </c>
      <c r="F357" s="32">
        <f t="shared" si="48"/>
        <v>7.3710247349823316E-2</v>
      </c>
      <c r="G357" s="11">
        <v>1.2915000000000001</v>
      </c>
      <c r="H357" s="35">
        <f t="shared" si="46"/>
        <v>9.5196784452296818E-2</v>
      </c>
    </row>
    <row r="358" spans="1:8" x14ac:dyDescent="0.45">
      <c r="A358" s="8">
        <v>1398</v>
      </c>
      <c r="B358" s="8" t="s">
        <v>53</v>
      </c>
      <c r="C358" s="71">
        <f t="shared" si="47"/>
        <v>43868</v>
      </c>
      <c r="D358" s="67">
        <v>43868</v>
      </c>
      <c r="E358" s="11">
        <v>22.13</v>
      </c>
      <c r="F358" s="32">
        <f t="shared" si="48"/>
        <v>7.819787985865724E-2</v>
      </c>
      <c r="G358" s="11">
        <v>1.2892999999999999</v>
      </c>
      <c r="H358" s="35">
        <f t="shared" si="46"/>
        <v>0.10082052650176677</v>
      </c>
    </row>
    <row r="359" spans="1:8" x14ac:dyDescent="0.45">
      <c r="A359" s="8">
        <v>1398</v>
      </c>
      <c r="B359" s="8" t="s">
        <v>53</v>
      </c>
      <c r="C359" s="71">
        <f t="shared" si="47"/>
        <v>43867</v>
      </c>
      <c r="D359" s="67">
        <v>43867</v>
      </c>
      <c r="E359" s="11">
        <v>22.4</v>
      </c>
      <c r="F359" s="32">
        <f t="shared" si="48"/>
        <v>7.9151943462897528E-2</v>
      </c>
      <c r="G359" s="11">
        <v>1.2929999999999999</v>
      </c>
      <c r="H359" s="35">
        <f t="shared" si="46"/>
        <v>0.10234346289752649</v>
      </c>
    </row>
    <row r="360" spans="1:8" x14ac:dyDescent="0.45">
      <c r="A360" s="8">
        <v>1398</v>
      </c>
      <c r="B360" s="8" t="s">
        <v>53</v>
      </c>
      <c r="C360" s="71">
        <f t="shared" si="47"/>
        <v>43866</v>
      </c>
      <c r="D360" s="67">
        <v>43866</v>
      </c>
      <c r="E360" s="11">
        <v>22.79</v>
      </c>
      <c r="F360" s="32">
        <f t="shared" si="48"/>
        <v>8.0530035335689046E-2</v>
      </c>
      <c r="G360" s="11">
        <v>1.3002</v>
      </c>
      <c r="H360" s="35">
        <f t="shared" si="46"/>
        <v>0.1047051519434629</v>
      </c>
    </row>
    <row r="361" spans="1:8" x14ac:dyDescent="0.45">
      <c r="A361" s="8">
        <v>1398</v>
      </c>
      <c r="B361" s="8" t="s">
        <v>53</v>
      </c>
      <c r="C361" s="71">
        <f t="shared" si="47"/>
        <v>43865</v>
      </c>
      <c r="D361" s="67">
        <v>43865</v>
      </c>
      <c r="E361" s="11">
        <v>23.02</v>
      </c>
      <c r="F361" s="32">
        <f t="shared" si="48"/>
        <v>8.1342756183745576E-2</v>
      </c>
      <c r="G361" s="11">
        <v>1.3030999999999999</v>
      </c>
      <c r="H361" s="35">
        <f t="shared" si="46"/>
        <v>0.10599774558303886</v>
      </c>
    </row>
    <row r="362" spans="1:8" x14ac:dyDescent="0.45">
      <c r="A362" s="8">
        <v>1398</v>
      </c>
      <c r="B362" s="8" t="s">
        <v>53</v>
      </c>
      <c r="C362" s="71">
        <f t="shared" si="47"/>
        <v>43864</v>
      </c>
      <c r="D362" s="67">
        <v>43864</v>
      </c>
      <c r="E362" s="11">
        <v>22.83</v>
      </c>
      <c r="F362" s="32">
        <f t="shared" si="48"/>
        <v>8.0671378091872789E-2</v>
      </c>
      <c r="G362" s="11">
        <v>1.2995000000000001</v>
      </c>
      <c r="H362" s="35">
        <f t="shared" si="46"/>
        <v>0.10483245583038869</v>
      </c>
    </row>
    <row r="363" spans="1:8" x14ac:dyDescent="0.45">
      <c r="A363" s="8">
        <v>1398</v>
      </c>
      <c r="B363" s="8" t="s">
        <v>53</v>
      </c>
      <c r="C363" s="71">
        <f t="shared" si="47"/>
        <v>43861</v>
      </c>
      <c r="D363" s="67">
        <v>43861</v>
      </c>
      <c r="E363" s="11">
        <v>24.18</v>
      </c>
      <c r="F363" s="32">
        <f t="shared" si="48"/>
        <v>8.54416961130742E-2</v>
      </c>
      <c r="G363" s="11">
        <v>1.3201000000000001</v>
      </c>
      <c r="H363" s="35">
        <f t="shared" si="46"/>
        <v>0.11279158303886926</v>
      </c>
    </row>
    <row r="364" spans="1:8" x14ac:dyDescent="0.45">
      <c r="A364" s="8">
        <v>1398</v>
      </c>
      <c r="B364" s="8" t="s">
        <v>53</v>
      </c>
      <c r="C364" s="71">
        <f t="shared" si="47"/>
        <v>43860</v>
      </c>
      <c r="D364" s="67">
        <v>43860</v>
      </c>
      <c r="E364" s="11">
        <v>25.34</v>
      </c>
      <c r="F364" s="32">
        <f t="shared" si="48"/>
        <v>8.9540636042402824E-2</v>
      </c>
      <c r="G364" s="11">
        <v>1.3095000000000001</v>
      </c>
      <c r="H364" s="35">
        <f t="shared" si="46"/>
        <v>0.11725346289752651</v>
      </c>
    </row>
    <row r="365" spans="1:8" x14ac:dyDescent="0.45">
      <c r="A365" s="8">
        <v>1398</v>
      </c>
      <c r="B365" s="8" t="s">
        <v>53</v>
      </c>
      <c r="C365" s="71">
        <f t="shared" si="47"/>
        <v>43859</v>
      </c>
      <c r="D365" s="67">
        <v>43859</v>
      </c>
      <c r="E365" s="11">
        <v>26.66</v>
      </c>
      <c r="F365" s="32">
        <f t="shared" si="48"/>
        <v>9.4204946996466435E-2</v>
      </c>
      <c r="G365" s="11">
        <v>1.3021</v>
      </c>
      <c r="H365" s="35">
        <f t="shared" si="46"/>
        <v>0.12266426148409895</v>
      </c>
    </row>
    <row r="366" spans="1:8" x14ac:dyDescent="0.45">
      <c r="A366" s="8">
        <v>1398</v>
      </c>
      <c r="B366" s="8" t="s">
        <v>53</v>
      </c>
      <c r="C366" s="71">
        <f t="shared" si="47"/>
        <v>43858</v>
      </c>
      <c r="D366" s="67">
        <v>43858</v>
      </c>
      <c r="E366" s="11">
        <v>28.14</v>
      </c>
      <c r="F366" s="32">
        <f t="shared" si="48"/>
        <v>9.9434628975265019E-2</v>
      </c>
      <c r="G366" s="11">
        <v>1.3028</v>
      </c>
      <c r="H366" s="35">
        <f t="shared" si="46"/>
        <v>0.12954343462897527</v>
      </c>
    </row>
    <row r="367" spans="1:8" x14ac:dyDescent="0.45">
      <c r="A367" s="8">
        <v>1398</v>
      </c>
      <c r="B367" s="8" t="s">
        <v>53</v>
      </c>
      <c r="C367" s="71">
        <f t="shared" si="47"/>
        <v>43857</v>
      </c>
      <c r="D367" s="67">
        <v>43857</v>
      </c>
      <c r="E367" s="11">
        <v>27.32</v>
      </c>
      <c r="F367" s="32">
        <f t="shared" si="48"/>
        <v>9.653710247349824E-2</v>
      </c>
      <c r="G367" s="11">
        <v>1.3055000000000001</v>
      </c>
      <c r="H367" s="35">
        <f t="shared" si="46"/>
        <v>0.12602918727915197</v>
      </c>
    </row>
    <row r="368" spans="1:8" x14ac:dyDescent="0.45">
      <c r="A368" s="8">
        <v>1398</v>
      </c>
      <c r="B368" s="8" t="s">
        <v>53</v>
      </c>
      <c r="C368" s="71">
        <f t="shared" si="47"/>
        <v>43854</v>
      </c>
      <c r="D368" s="67">
        <v>43854</v>
      </c>
      <c r="E368" s="11">
        <v>27.12</v>
      </c>
      <c r="F368" s="32">
        <f t="shared" si="48"/>
        <v>9.583038869257951E-2</v>
      </c>
      <c r="G368" s="11">
        <v>1.3077000000000001</v>
      </c>
      <c r="H368" s="35">
        <f t="shared" si="46"/>
        <v>0.12531739929328622</v>
      </c>
    </row>
    <row r="369" spans="1:8" x14ac:dyDescent="0.45">
      <c r="A369" s="8">
        <v>1398</v>
      </c>
      <c r="B369" s="8" t="s">
        <v>53</v>
      </c>
      <c r="C369" s="71">
        <f t="shared" si="47"/>
        <v>43853</v>
      </c>
      <c r="D369" s="67">
        <v>43853</v>
      </c>
      <c r="E369" s="11">
        <v>26.77</v>
      </c>
      <c r="F369" s="32">
        <f t="shared" si="48"/>
        <v>9.4593639575971736E-2</v>
      </c>
      <c r="G369" s="11">
        <v>1.3123</v>
      </c>
      <c r="H369" s="35">
        <f t="shared" si="46"/>
        <v>0.12413523321554772</v>
      </c>
    </row>
    <row r="370" spans="1:8" x14ac:dyDescent="0.45">
      <c r="A370" s="8">
        <v>1398</v>
      </c>
      <c r="B370" s="8" t="s">
        <v>53</v>
      </c>
      <c r="C370" s="71">
        <f t="shared" si="47"/>
        <v>43852</v>
      </c>
      <c r="D370" s="67">
        <v>43852</v>
      </c>
      <c r="E370" s="11">
        <v>26.81</v>
      </c>
      <c r="F370" s="32">
        <f t="shared" si="48"/>
        <v>9.4734982332155479E-2</v>
      </c>
      <c r="G370" s="11">
        <v>1.3142</v>
      </c>
      <c r="H370" s="35">
        <f t="shared" si="46"/>
        <v>0.12450071378091873</v>
      </c>
    </row>
    <row r="371" spans="1:8" x14ac:dyDescent="0.45">
      <c r="A371" s="8">
        <v>1398</v>
      </c>
      <c r="B371" s="8" t="s">
        <v>53</v>
      </c>
      <c r="C371" s="71">
        <f t="shared" si="47"/>
        <v>43851</v>
      </c>
      <c r="D371" s="67">
        <v>43851</v>
      </c>
      <c r="E371" s="11">
        <v>27.85</v>
      </c>
      <c r="F371" s="32">
        <f t="shared" si="48"/>
        <v>9.8409893992932873E-2</v>
      </c>
      <c r="G371" s="11">
        <v>1.3050999999999999</v>
      </c>
      <c r="H371" s="35">
        <f t="shared" si="46"/>
        <v>0.12843475265017668</v>
      </c>
    </row>
    <row r="372" spans="1:8" x14ac:dyDescent="0.45">
      <c r="A372" s="8">
        <v>1398</v>
      </c>
      <c r="B372" s="8" t="s">
        <v>17</v>
      </c>
      <c r="C372" s="71">
        <f t="shared" si="47"/>
        <v>43850</v>
      </c>
      <c r="D372" s="67">
        <v>43850</v>
      </c>
      <c r="E372" s="11">
        <v>27.35</v>
      </c>
      <c r="F372" s="32">
        <f t="shared" si="48"/>
        <v>9.6643109540636041E-2</v>
      </c>
      <c r="G372" s="11">
        <v>1.3010999999999999</v>
      </c>
      <c r="H372" s="35">
        <f t="shared" si="46"/>
        <v>0.12574234982332155</v>
      </c>
    </row>
    <row r="373" spans="1:8" x14ac:dyDescent="0.45">
      <c r="A373" s="8">
        <v>1398</v>
      </c>
      <c r="B373" s="8" t="s">
        <v>17</v>
      </c>
      <c r="C373" s="71">
        <f t="shared" si="47"/>
        <v>43847</v>
      </c>
      <c r="D373" s="67">
        <v>43847</v>
      </c>
      <c r="E373" s="11">
        <v>28.31</v>
      </c>
      <c r="F373" s="32">
        <f t="shared" si="48"/>
        <v>0.10003533568904593</v>
      </c>
      <c r="G373" s="11">
        <v>1.3009999999999999</v>
      </c>
      <c r="H373" s="35">
        <f t="shared" si="46"/>
        <v>0.13014597173144876</v>
      </c>
    </row>
    <row r="374" spans="1:8" x14ac:dyDescent="0.45">
      <c r="A374" s="8">
        <v>1398</v>
      </c>
      <c r="B374" s="8" t="s">
        <v>17</v>
      </c>
      <c r="C374" s="71">
        <f t="shared" si="47"/>
        <v>43846</v>
      </c>
      <c r="D374" s="67">
        <v>43846</v>
      </c>
      <c r="E374" s="11">
        <v>28.83</v>
      </c>
      <c r="F374" s="32">
        <f t="shared" si="48"/>
        <v>0.10187279151943462</v>
      </c>
      <c r="G374" s="11">
        <v>1.3079000000000001</v>
      </c>
      <c r="H374" s="35">
        <f t="shared" si="46"/>
        <v>0.13323942402826855</v>
      </c>
    </row>
    <row r="375" spans="1:8" x14ac:dyDescent="0.45">
      <c r="A375" s="8">
        <v>1398</v>
      </c>
      <c r="B375" s="8" t="s">
        <v>17</v>
      </c>
      <c r="C375" s="71">
        <f t="shared" si="47"/>
        <v>43845</v>
      </c>
      <c r="D375" s="67">
        <v>43845</v>
      </c>
      <c r="E375" s="11">
        <v>29.05</v>
      </c>
      <c r="F375" s="32">
        <f t="shared" si="48"/>
        <v>0.10265017667844523</v>
      </c>
      <c r="G375" s="11">
        <v>1.3038000000000001</v>
      </c>
      <c r="H375" s="35">
        <f t="shared" si="46"/>
        <v>0.13383530035335689</v>
      </c>
    </row>
    <row r="376" spans="1:8" x14ac:dyDescent="0.45">
      <c r="A376" s="8">
        <v>1398</v>
      </c>
      <c r="B376" s="8" t="s">
        <v>17</v>
      </c>
      <c r="C376" s="71">
        <f t="shared" si="47"/>
        <v>43844</v>
      </c>
      <c r="D376" s="67">
        <v>43844</v>
      </c>
      <c r="E376" s="11">
        <v>29.18</v>
      </c>
      <c r="F376" s="32">
        <f t="shared" si="48"/>
        <v>0.1031095406360424</v>
      </c>
      <c r="G376" s="11">
        <v>1.3018000000000001</v>
      </c>
      <c r="H376" s="35">
        <f t="shared" si="46"/>
        <v>0.13422800000000001</v>
      </c>
    </row>
    <row r="377" spans="1:8" x14ac:dyDescent="0.45">
      <c r="A377" s="8">
        <v>1398</v>
      </c>
      <c r="B377" s="8" t="s">
        <v>17</v>
      </c>
      <c r="C377" s="71">
        <f t="shared" si="47"/>
        <v>43843</v>
      </c>
      <c r="D377" s="67">
        <v>43843</v>
      </c>
      <c r="E377" s="11">
        <v>31.34</v>
      </c>
      <c r="F377" s="32">
        <f t="shared" si="48"/>
        <v>0.11074204946996466</v>
      </c>
      <c r="G377" s="11">
        <v>1.2989999999999999</v>
      </c>
      <c r="H377" s="35">
        <f t="shared" si="46"/>
        <v>0.14385392226148408</v>
      </c>
    </row>
    <row r="378" spans="1:8" x14ac:dyDescent="0.45">
      <c r="A378" s="8">
        <v>1398</v>
      </c>
      <c r="B378" s="8" t="s">
        <v>17</v>
      </c>
      <c r="C378" s="71">
        <f t="shared" si="47"/>
        <v>43840</v>
      </c>
      <c r="D378" s="67">
        <v>43840</v>
      </c>
      <c r="E378" s="11">
        <v>30.45</v>
      </c>
      <c r="F378" s="32">
        <f t="shared" si="48"/>
        <v>0.10759717314487632</v>
      </c>
      <c r="G378" s="11">
        <v>1.3061</v>
      </c>
      <c r="H378" s="35">
        <f t="shared" si="46"/>
        <v>0.14053266784452298</v>
      </c>
    </row>
    <row r="379" spans="1:8" x14ac:dyDescent="0.45">
      <c r="A379" s="8">
        <v>1398</v>
      </c>
      <c r="B379" s="8" t="s">
        <v>17</v>
      </c>
      <c r="C379" s="71">
        <f t="shared" si="47"/>
        <v>43839</v>
      </c>
      <c r="D379" s="67">
        <v>43839</v>
      </c>
      <c r="E379" s="11">
        <v>31.03</v>
      </c>
      <c r="F379" s="32">
        <f t="shared" si="48"/>
        <v>0.10964664310954064</v>
      </c>
      <c r="G379" s="11">
        <v>1.3067</v>
      </c>
      <c r="H379" s="35">
        <f t="shared" si="46"/>
        <v>0.14327526855123676</v>
      </c>
    </row>
    <row r="380" spans="1:8" x14ac:dyDescent="0.45">
      <c r="A380" s="8">
        <v>1398</v>
      </c>
      <c r="B380" s="8" t="s">
        <v>17</v>
      </c>
      <c r="C380" s="71">
        <f t="shared" si="47"/>
        <v>43838</v>
      </c>
      <c r="D380" s="67">
        <v>43838</v>
      </c>
      <c r="E380" s="11">
        <v>30.46</v>
      </c>
      <c r="F380" s="32">
        <f t="shared" si="48"/>
        <v>0.10763250883392227</v>
      </c>
      <c r="G380" s="11">
        <v>1.3098000000000001</v>
      </c>
      <c r="H380" s="35">
        <f t="shared" si="46"/>
        <v>0.1409770600706714</v>
      </c>
    </row>
    <row r="381" spans="1:8" x14ac:dyDescent="0.45">
      <c r="A381" s="8">
        <v>1398</v>
      </c>
      <c r="B381" s="8" t="s">
        <v>17</v>
      </c>
      <c r="C381" s="71">
        <f t="shared" si="47"/>
        <v>43837</v>
      </c>
      <c r="D381" s="67">
        <v>43837</v>
      </c>
      <c r="E381" s="11">
        <v>30.24</v>
      </c>
      <c r="F381" s="32">
        <f t="shared" si="48"/>
        <v>0.10685512367491165</v>
      </c>
      <c r="G381" s="11">
        <v>1.3125</v>
      </c>
      <c r="H381" s="35">
        <f t="shared" si="46"/>
        <v>0.14024734982332154</v>
      </c>
    </row>
    <row r="382" spans="1:8" x14ac:dyDescent="0.45">
      <c r="A382" s="8">
        <v>1398</v>
      </c>
      <c r="B382" s="8" t="s">
        <v>17</v>
      </c>
      <c r="C382" s="71">
        <f t="shared" si="47"/>
        <v>43836</v>
      </c>
      <c r="D382" s="67">
        <v>43836</v>
      </c>
      <c r="E382" s="11">
        <v>31.18</v>
      </c>
      <c r="F382" s="32">
        <f t="shared" si="48"/>
        <v>0.11017667844522969</v>
      </c>
      <c r="G382" s="11">
        <v>1.3169</v>
      </c>
      <c r="H382" s="35">
        <f t="shared" si="46"/>
        <v>0.14509166784452296</v>
      </c>
    </row>
    <row r="383" spans="1:8" x14ac:dyDescent="0.45">
      <c r="A383" s="8">
        <v>1398</v>
      </c>
      <c r="B383" s="8" t="s">
        <v>17</v>
      </c>
      <c r="C383" s="71">
        <f t="shared" si="47"/>
        <v>43833</v>
      </c>
      <c r="D383" s="67">
        <v>43833</v>
      </c>
      <c r="E383" s="11">
        <v>33.07</v>
      </c>
      <c r="F383" s="32">
        <f t="shared" si="48"/>
        <v>0.11685512367491166</v>
      </c>
      <c r="G383" s="11">
        <v>1.3088</v>
      </c>
      <c r="H383" s="35">
        <f t="shared" si="46"/>
        <v>0.15293998586572438</v>
      </c>
    </row>
    <row r="384" spans="1:8" x14ac:dyDescent="0.45">
      <c r="A384" s="8">
        <v>1398</v>
      </c>
      <c r="B384" s="8" t="s">
        <v>17</v>
      </c>
      <c r="C384" s="71">
        <f t="shared" si="47"/>
        <v>43832</v>
      </c>
      <c r="D384" s="67">
        <v>43832</v>
      </c>
      <c r="E384" s="11">
        <v>31.03</v>
      </c>
      <c r="F384" s="32">
        <f t="shared" si="48"/>
        <v>0.10964664310954064</v>
      </c>
      <c r="G384" s="11">
        <v>1.3146</v>
      </c>
      <c r="H384" s="35">
        <f t="shared" si="46"/>
        <v>0.14414147703180213</v>
      </c>
    </row>
    <row r="385" spans="1:8" x14ac:dyDescent="0.45">
      <c r="A385" s="8">
        <v>1398</v>
      </c>
      <c r="B385" s="8" t="s">
        <v>17</v>
      </c>
      <c r="C385" s="71">
        <f t="shared" si="47"/>
        <v>43830</v>
      </c>
      <c r="D385" s="67">
        <v>43830</v>
      </c>
      <c r="E385" s="11">
        <v>31.07</v>
      </c>
      <c r="F385" s="32">
        <f t="shared" si="48"/>
        <v>0.10978798586572439</v>
      </c>
      <c r="G385" s="11">
        <v>1.3261000000000001</v>
      </c>
      <c r="H385" s="35">
        <f t="shared" si="46"/>
        <v>0.1455898480565371</v>
      </c>
    </row>
    <row r="386" spans="1:8" x14ac:dyDescent="0.45">
      <c r="A386" s="8">
        <v>1398</v>
      </c>
      <c r="B386" s="8" t="s">
        <v>17</v>
      </c>
      <c r="C386" s="71">
        <f t="shared" si="47"/>
        <v>43829</v>
      </c>
      <c r="D386" s="67">
        <v>43829</v>
      </c>
      <c r="E386" s="11">
        <v>31.84</v>
      </c>
      <c r="F386" s="32">
        <f t="shared" si="48"/>
        <v>0.11250883392226148</v>
      </c>
      <c r="G386" s="11">
        <v>1.3115000000000001</v>
      </c>
      <c r="H386" s="35">
        <f t="shared" si="46"/>
        <v>0.14755533568904594</v>
      </c>
    </row>
    <row r="387" spans="1:8" x14ac:dyDescent="0.45">
      <c r="A387" s="8">
        <v>1398</v>
      </c>
      <c r="B387" s="8" t="s">
        <v>17</v>
      </c>
      <c r="C387" s="71">
        <f t="shared" si="47"/>
        <v>43826</v>
      </c>
      <c r="D387" s="67">
        <v>43826</v>
      </c>
      <c r="E387" s="11">
        <v>33.130000000000003</v>
      </c>
      <c r="F387" s="32">
        <f t="shared" si="48"/>
        <v>0.11706713780918729</v>
      </c>
      <c r="G387" s="11">
        <v>1.3077000000000001</v>
      </c>
      <c r="H387" s="35">
        <f t="shared" ref="H387:H450" si="49">F387*G387</f>
        <v>0.15308869611307421</v>
      </c>
    </row>
    <row r="388" spans="1:8" x14ac:dyDescent="0.45">
      <c r="A388" s="8">
        <v>1398</v>
      </c>
      <c r="B388" s="8" t="s">
        <v>17</v>
      </c>
      <c r="C388" s="71">
        <f t="shared" si="47"/>
        <v>43825</v>
      </c>
      <c r="D388" s="67">
        <v>43825</v>
      </c>
      <c r="E388" s="11">
        <v>33.119999999999997</v>
      </c>
      <c r="F388" s="32">
        <f t="shared" si="48"/>
        <v>0.11703180212014133</v>
      </c>
      <c r="G388" s="11">
        <v>1.2992999999999999</v>
      </c>
      <c r="H388" s="35">
        <f t="shared" si="49"/>
        <v>0.15205942049469962</v>
      </c>
    </row>
    <row r="389" spans="1:8" x14ac:dyDescent="0.45">
      <c r="A389" s="8">
        <v>1398</v>
      </c>
      <c r="B389" s="8" t="s">
        <v>17</v>
      </c>
      <c r="C389" s="71">
        <f t="shared" ref="C389:C452" si="50">D389</f>
        <v>43823</v>
      </c>
      <c r="D389" s="67">
        <v>43823</v>
      </c>
      <c r="E389" s="11">
        <v>33.119999999999997</v>
      </c>
      <c r="F389" s="32">
        <f t="shared" si="48"/>
        <v>0.11703180212014133</v>
      </c>
      <c r="G389" s="11">
        <v>1.2946</v>
      </c>
      <c r="H389" s="35">
        <f t="shared" si="49"/>
        <v>0.15150937102473497</v>
      </c>
    </row>
    <row r="390" spans="1:8" x14ac:dyDescent="0.45">
      <c r="A390" s="8">
        <v>1398</v>
      </c>
      <c r="B390" s="8" t="s">
        <v>17</v>
      </c>
      <c r="C390" s="71">
        <f t="shared" si="50"/>
        <v>43822</v>
      </c>
      <c r="D390" s="67">
        <v>43822</v>
      </c>
      <c r="E390" s="11">
        <v>34.200000000000003</v>
      </c>
      <c r="F390" s="32">
        <f t="shared" si="48"/>
        <v>0.12084805653710248</v>
      </c>
      <c r="G390" s="11">
        <v>1.2935000000000001</v>
      </c>
      <c r="H390" s="35">
        <f t="shared" si="49"/>
        <v>0.15631696113074206</v>
      </c>
    </row>
    <row r="391" spans="1:8" x14ac:dyDescent="0.45">
      <c r="A391" s="8">
        <v>1398</v>
      </c>
      <c r="B391" s="8" t="s">
        <v>18</v>
      </c>
      <c r="C391" s="71">
        <f t="shared" si="50"/>
        <v>43819</v>
      </c>
      <c r="D391" s="67">
        <v>43819</v>
      </c>
      <c r="E391" s="11">
        <v>37.119999999999997</v>
      </c>
      <c r="F391" s="32">
        <f t="shared" si="48"/>
        <v>0.13116607773851588</v>
      </c>
      <c r="G391" s="11">
        <v>1.3004</v>
      </c>
      <c r="H391" s="35">
        <f t="shared" si="49"/>
        <v>0.17056836749116605</v>
      </c>
    </row>
    <row r="392" spans="1:8" x14ac:dyDescent="0.45">
      <c r="A392" s="8">
        <v>1398</v>
      </c>
      <c r="B392" s="8" t="s">
        <v>18</v>
      </c>
      <c r="C392" s="71">
        <f t="shared" si="50"/>
        <v>43818</v>
      </c>
      <c r="D392" s="67">
        <v>43818</v>
      </c>
      <c r="E392" s="11">
        <v>39.090000000000003</v>
      </c>
      <c r="F392" s="32">
        <f t="shared" si="48"/>
        <v>0.13812720848056539</v>
      </c>
      <c r="G392" s="11">
        <v>1.3008999999999999</v>
      </c>
      <c r="H392" s="35">
        <f t="shared" si="49"/>
        <v>0.17968968551236753</v>
      </c>
    </row>
    <row r="393" spans="1:8" x14ac:dyDescent="0.45">
      <c r="A393" s="8">
        <v>1398</v>
      </c>
      <c r="B393" s="8" t="s">
        <v>18</v>
      </c>
      <c r="C393" s="71">
        <f t="shared" si="50"/>
        <v>43817</v>
      </c>
      <c r="D393" s="67">
        <v>43817</v>
      </c>
      <c r="E393" s="11">
        <v>38.81</v>
      </c>
      <c r="F393" s="32">
        <f t="shared" si="48"/>
        <v>0.13713780918727916</v>
      </c>
      <c r="G393" s="11">
        <v>1.3078000000000001</v>
      </c>
      <c r="H393" s="35">
        <f t="shared" si="49"/>
        <v>0.17934882685512371</v>
      </c>
    </row>
    <row r="394" spans="1:8" x14ac:dyDescent="0.45">
      <c r="A394" s="8">
        <v>1398</v>
      </c>
      <c r="B394" s="8" t="s">
        <v>18</v>
      </c>
      <c r="C394" s="71">
        <f t="shared" si="50"/>
        <v>43816</v>
      </c>
      <c r="D394" s="67">
        <v>43816</v>
      </c>
      <c r="E394" s="11">
        <v>37.56</v>
      </c>
      <c r="F394" s="32">
        <f t="shared" si="48"/>
        <v>0.13272084805653711</v>
      </c>
      <c r="G394" s="11">
        <v>1.3129999999999999</v>
      </c>
      <c r="H394" s="35">
        <f t="shared" si="49"/>
        <v>0.17426247349823321</v>
      </c>
    </row>
    <row r="395" spans="1:8" x14ac:dyDescent="0.45">
      <c r="A395" s="8">
        <v>1398</v>
      </c>
      <c r="B395" s="8" t="s">
        <v>18</v>
      </c>
      <c r="C395" s="71">
        <f t="shared" si="50"/>
        <v>43815</v>
      </c>
      <c r="D395" s="67">
        <v>43815</v>
      </c>
      <c r="E395" s="11">
        <v>35.46</v>
      </c>
      <c r="F395" s="32">
        <f t="shared" si="48"/>
        <v>0.12530035335689046</v>
      </c>
      <c r="G395" s="11">
        <v>1.3331</v>
      </c>
      <c r="H395" s="35">
        <f t="shared" si="49"/>
        <v>0.16703790106007066</v>
      </c>
    </row>
    <row r="396" spans="1:8" x14ac:dyDescent="0.45">
      <c r="A396" s="8">
        <v>1398</v>
      </c>
      <c r="B396" s="8" t="s">
        <v>18</v>
      </c>
      <c r="C396" s="71">
        <f t="shared" si="50"/>
        <v>43812</v>
      </c>
      <c r="D396" s="67">
        <v>43812</v>
      </c>
      <c r="E396" s="11">
        <v>35.17</v>
      </c>
      <c r="F396" s="32">
        <f t="shared" si="48"/>
        <v>0.12427561837455831</v>
      </c>
      <c r="G396" s="11">
        <v>1.3326</v>
      </c>
      <c r="H396" s="35">
        <f t="shared" si="49"/>
        <v>0.1656096890459364</v>
      </c>
    </row>
    <row r="397" spans="1:8" x14ac:dyDescent="0.45">
      <c r="A397" s="8">
        <v>1398</v>
      </c>
      <c r="B397" s="8" t="s">
        <v>18</v>
      </c>
      <c r="C397" s="71">
        <f t="shared" si="50"/>
        <v>43811</v>
      </c>
      <c r="D397" s="67">
        <v>43811</v>
      </c>
      <c r="E397" s="11">
        <v>38.14</v>
      </c>
      <c r="F397" s="32">
        <f t="shared" si="48"/>
        <v>0.1347703180212014</v>
      </c>
      <c r="G397" s="11">
        <v>1.3164</v>
      </c>
      <c r="H397" s="35">
        <f t="shared" si="49"/>
        <v>0.17741164664310952</v>
      </c>
    </row>
    <row r="398" spans="1:8" x14ac:dyDescent="0.45">
      <c r="A398" s="8">
        <v>1398</v>
      </c>
      <c r="B398" s="8" t="s">
        <v>18</v>
      </c>
      <c r="C398" s="71">
        <f t="shared" si="50"/>
        <v>43810</v>
      </c>
      <c r="D398" s="67">
        <v>43810</v>
      </c>
      <c r="E398" s="11">
        <v>36</v>
      </c>
      <c r="F398" s="32">
        <f t="shared" si="48"/>
        <v>0.12720848056537101</v>
      </c>
      <c r="G398" s="11">
        <v>1.3194999999999999</v>
      </c>
      <c r="H398" s="35">
        <f t="shared" si="49"/>
        <v>0.16785159010600703</v>
      </c>
    </row>
    <row r="399" spans="1:8" x14ac:dyDescent="0.45">
      <c r="A399" s="8">
        <v>1398</v>
      </c>
      <c r="B399" s="8" t="s">
        <v>18</v>
      </c>
      <c r="C399" s="71">
        <f t="shared" si="50"/>
        <v>43809</v>
      </c>
      <c r="D399" s="67">
        <v>43809</v>
      </c>
      <c r="E399" s="11">
        <v>37.46</v>
      </c>
      <c r="F399" s="32">
        <f t="shared" si="48"/>
        <v>0.13236749116607774</v>
      </c>
      <c r="G399" s="11">
        <v>1.3156000000000001</v>
      </c>
      <c r="H399" s="35">
        <f t="shared" si="49"/>
        <v>0.17414267137809189</v>
      </c>
    </row>
    <row r="400" spans="1:8" x14ac:dyDescent="0.45">
      <c r="A400" s="8">
        <v>1398</v>
      </c>
      <c r="B400" s="8" t="s">
        <v>18</v>
      </c>
      <c r="C400" s="71">
        <f t="shared" si="50"/>
        <v>43808</v>
      </c>
      <c r="D400" s="67">
        <v>43808</v>
      </c>
      <c r="E400" s="11">
        <v>38.28</v>
      </c>
      <c r="F400" s="32">
        <f t="shared" si="48"/>
        <v>0.13526501766784452</v>
      </c>
      <c r="G400" s="11">
        <v>1.3145</v>
      </c>
      <c r="H400" s="35">
        <f t="shared" si="49"/>
        <v>0.17780586572438162</v>
      </c>
    </row>
    <row r="401" spans="1:8" x14ac:dyDescent="0.45">
      <c r="A401" s="8">
        <v>1398</v>
      </c>
      <c r="B401" s="8" t="s">
        <v>18</v>
      </c>
      <c r="C401" s="71">
        <f t="shared" si="50"/>
        <v>43805</v>
      </c>
      <c r="D401" s="67">
        <v>43805</v>
      </c>
      <c r="E401" s="11">
        <v>39.049999999999997</v>
      </c>
      <c r="F401" s="32">
        <f t="shared" si="48"/>
        <v>0.13798586572438162</v>
      </c>
      <c r="G401" s="11">
        <v>1.3137000000000001</v>
      </c>
      <c r="H401" s="35">
        <f t="shared" si="49"/>
        <v>0.18127203180212015</v>
      </c>
    </row>
    <row r="402" spans="1:8" x14ac:dyDescent="0.45">
      <c r="A402" s="8">
        <v>1398</v>
      </c>
      <c r="B402" s="8" t="s">
        <v>18</v>
      </c>
      <c r="C402" s="71">
        <f t="shared" si="50"/>
        <v>43804</v>
      </c>
      <c r="D402" s="67">
        <v>43804</v>
      </c>
      <c r="E402" s="11">
        <v>40.01</v>
      </c>
      <c r="F402" s="32">
        <f t="shared" si="48"/>
        <v>0.14137809187279152</v>
      </c>
      <c r="G402" s="11">
        <v>1.3157000000000001</v>
      </c>
      <c r="H402" s="35">
        <f t="shared" si="49"/>
        <v>0.18601115547703181</v>
      </c>
    </row>
    <row r="403" spans="1:8" x14ac:dyDescent="0.45">
      <c r="A403" s="8">
        <v>1398</v>
      </c>
      <c r="B403" s="8" t="s">
        <v>18</v>
      </c>
      <c r="C403" s="71">
        <f t="shared" si="50"/>
        <v>43803</v>
      </c>
      <c r="D403" s="67">
        <v>43803</v>
      </c>
      <c r="E403" s="11">
        <v>41.03</v>
      </c>
      <c r="F403" s="32">
        <f t="shared" si="48"/>
        <v>0.14498233215547704</v>
      </c>
      <c r="G403" s="11">
        <v>1.3104</v>
      </c>
      <c r="H403" s="35">
        <f t="shared" si="49"/>
        <v>0.18998484805653712</v>
      </c>
    </row>
    <row r="404" spans="1:8" x14ac:dyDescent="0.45">
      <c r="A404" s="8">
        <v>1398</v>
      </c>
      <c r="B404" s="8" t="s">
        <v>18</v>
      </c>
      <c r="C404" s="71">
        <f t="shared" si="50"/>
        <v>43802</v>
      </c>
      <c r="D404" s="67">
        <v>43802</v>
      </c>
      <c r="E404" s="11">
        <v>41.17</v>
      </c>
      <c r="F404" s="32">
        <f t="shared" si="48"/>
        <v>0.14547703180212015</v>
      </c>
      <c r="G404" s="11">
        <v>1.2994000000000001</v>
      </c>
      <c r="H404" s="35">
        <f t="shared" si="49"/>
        <v>0.18903285512367496</v>
      </c>
    </row>
    <row r="405" spans="1:8" x14ac:dyDescent="0.45">
      <c r="A405" s="8">
        <v>1398</v>
      </c>
      <c r="B405" s="8" t="s">
        <v>18</v>
      </c>
      <c r="C405" s="71">
        <f t="shared" si="50"/>
        <v>43801</v>
      </c>
      <c r="D405" s="67">
        <v>43801</v>
      </c>
      <c r="E405" s="11">
        <v>41.27</v>
      </c>
      <c r="F405" s="32">
        <f t="shared" si="48"/>
        <v>0.14583038869257953</v>
      </c>
      <c r="G405" s="11">
        <v>1.2937000000000001</v>
      </c>
      <c r="H405" s="35">
        <f t="shared" si="49"/>
        <v>0.18866077385159014</v>
      </c>
    </row>
    <row r="406" spans="1:8" x14ac:dyDescent="0.45">
      <c r="A406" s="8">
        <v>1398</v>
      </c>
      <c r="B406" s="8" t="s">
        <v>18</v>
      </c>
      <c r="C406" s="71">
        <f t="shared" si="50"/>
        <v>43798</v>
      </c>
      <c r="D406" s="67">
        <v>43798</v>
      </c>
      <c r="E406" s="11">
        <v>42.76</v>
      </c>
      <c r="F406" s="32">
        <f t="shared" si="48"/>
        <v>0.15109540636042401</v>
      </c>
      <c r="G406" s="11">
        <v>1.2934000000000001</v>
      </c>
      <c r="H406" s="35">
        <f t="shared" si="49"/>
        <v>0.19542679858657244</v>
      </c>
    </row>
    <row r="407" spans="1:8" x14ac:dyDescent="0.45">
      <c r="A407" s="8">
        <v>1398</v>
      </c>
      <c r="B407" s="8" t="s">
        <v>18</v>
      </c>
      <c r="C407" s="71">
        <f t="shared" si="50"/>
        <v>43797</v>
      </c>
      <c r="D407" s="67">
        <v>43797</v>
      </c>
      <c r="E407" s="11">
        <v>40.840000000000003</v>
      </c>
      <c r="F407" s="32">
        <f t="shared" si="48"/>
        <v>0.14431095406360425</v>
      </c>
      <c r="G407" s="11">
        <v>1.2912999999999999</v>
      </c>
      <c r="H407" s="35">
        <f t="shared" si="49"/>
        <v>0.18634873498233215</v>
      </c>
    </row>
    <row r="408" spans="1:8" x14ac:dyDescent="0.45">
      <c r="A408" s="8">
        <v>1398</v>
      </c>
      <c r="B408" s="8" t="s">
        <v>18</v>
      </c>
      <c r="C408" s="71">
        <f t="shared" si="50"/>
        <v>43796</v>
      </c>
      <c r="D408" s="67">
        <v>43796</v>
      </c>
      <c r="E408" s="11">
        <v>41.92</v>
      </c>
      <c r="F408" s="32">
        <f t="shared" si="48"/>
        <v>0.14812720848056538</v>
      </c>
      <c r="G408" s="11">
        <v>1.2922</v>
      </c>
      <c r="H408" s="35">
        <f t="shared" si="49"/>
        <v>0.19140997879858659</v>
      </c>
    </row>
    <row r="409" spans="1:8" x14ac:dyDescent="0.45">
      <c r="A409" s="8">
        <v>1398</v>
      </c>
      <c r="B409" s="8" t="s">
        <v>18</v>
      </c>
      <c r="C409" s="71">
        <f t="shared" si="50"/>
        <v>43795</v>
      </c>
      <c r="D409" s="67">
        <v>43795</v>
      </c>
      <c r="E409" s="11">
        <v>41.56</v>
      </c>
      <c r="F409" s="32">
        <f t="shared" si="48"/>
        <v>0.14685512367491166</v>
      </c>
      <c r="G409" s="11">
        <v>1.2867</v>
      </c>
      <c r="H409" s="35">
        <f t="shared" si="49"/>
        <v>0.18895848763250883</v>
      </c>
    </row>
    <row r="410" spans="1:8" x14ac:dyDescent="0.45">
      <c r="A410" s="8">
        <v>1398</v>
      </c>
      <c r="B410" s="8" t="s">
        <v>18</v>
      </c>
      <c r="C410" s="71">
        <f t="shared" si="50"/>
        <v>43794</v>
      </c>
      <c r="D410" s="67">
        <v>43794</v>
      </c>
      <c r="E410" s="11">
        <v>42.51</v>
      </c>
      <c r="F410" s="32">
        <f t="shared" si="48"/>
        <v>0.15021201413427562</v>
      </c>
      <c r="G410" s="11">
        <v>1.2899</v>
      </c>
      <c r="H410" s="35">
        <f t="shared" si="49"/>
        <v>0.19375847703180213</v>
      </c>
    </row>
    <row r="411" spans="1:8" x14ac:dyDescent="0.45">
      <c r="A411" s="8">
        <v>1398</v>
      </c>
      <c r="B411" s="8" t="s">
        <v>18</v>
      </c>
      <c r="C411" s="71">
        <f t="shared" si="50"/>
        <v>43791</v>
      </c>
      <c r="D411" s="67">
        <v>43791</v>
      </c>
      <c r="E411" s="11">
        <v>42.2</v>
      </c>
      <c r="F411" s="32">
        <f t="shared" si="48"/>
        <v>0.14911660777385161</v>
      </c>
      <c r="G411" s="11">
        <v>1.2831999999999999</v>
      </c>
      <c r="H411" s="35">
        <f t="shared" si="49"/>
        <v>0.19134643109540636</v>
      </c>
    </row>
    <row r="412" spans="1:8" x14ac:dyDescent="0.45">
      <c r="A412" s="8">
        <v>1398</v>
      </c>
      <c r="B412" s="8" t="s">
        <v>54</v>
      </c>
      <c r="C412" s="71">
        <f t="shared" si="50"/>
        <v>43790</v>
      </c>
      <c r="D412" s="67">
        <v>43790</v>
      </c>
      <c r="E412" s="11">
        <v>40.99</v>
      </c>
      <c r="F412" s="32">
        <f t="shared" si="48"/>
        <v>0.1448409893992933</v>
      </c>
      <c r="G412" s="11">
        <v>1.2914000000000001</v>
      </c>
      <c r="H412" s="35">
        <f t="shared" si="49"/>
        <v>0.18704765371024737</v>
      </c>
    </row>
    <row r="413" spans="1:8" x14ac:dyDescent="0.45">
      <c r="A413" s="8">
        <v>1398</v>
      </c>
      <c r="B413" s="8" t="s">
        <v>54</v>
      </c>
      <c r="C413" s="71">
        <f t="shared" si="50"/>
        <v>43789</v>
      </c>
      <c r="D413" s="67">
        <v>43789</v>
      </c>
      <c r="E413" s="11">
        <v>40.81</v>
      </c>
      <c r="F413" s="32">
        <f t="shared" si="48"/>
        <v>0.14420494699646644</v>
      </c>
      <c r="G413" s="11">
        <v>1.2924</v>
      </c>
      <c r="H413" s="35">
        <f t="shared" si="49"/>
        <v>0.18637047349823321</v>
      </c>
    </row>
    <row r="414" spans="1:8" x14ac:dyDescent="0.45">
      <c r="A414" s="8">
        <v>1398</v>
      </c>
      <c r="B414" s="8" t="s">
        <v>54</v>
      </c>
      <c r="C414" s="71">
        <f t="shared" si="50"/>
        <v>43788</v>
      </c>
      <c r="D414" s="67">
        <v>43788</v>
      </c>
      <c r="E414" s="11">
        <v>40.06</v>
      </c>
      <c r="F414" s="32">
        <f t="shared" si="48"/>
        <v>0.14155477031802122</v>
      </c>
      <c r="G414" s="11">
        <v>1.2926</v>
      </c>
      <c r="H414" s="35">
        <f t="shared" si="49"/>
        <v>0.18297369611307421</v>
      </c>
    </row>
    <row r="415" spans="1:8" x14ac:dyDescent="0.45">
      <c r="A415" s="8">
        <v>1398</v>
      </c>
      <c r="B415" s="8" t="s">
        <v>54</v>
      </c>
      <c r="C415" s="71">
        <f t="shared" si="50"/>
        <v>43787</v>
      </c>
      <c r="D415" s="67">
        <v>43787</v>
      </c>
      <c r="E415" s="11">
        <v>39.75</v>
      </c>
      <c r="F415" s="32">
        <f t="shared" si="48"/>
        <v>0.14045936395759717</v>
      </c>
      <c r="G415" s="11">
        <v>1.2954000000000001</v>
      </c>
      <c r="H415" s="35">
        <f t="shared" si="49"/>
        <v>0.18195106007067138</v>
      </c>
    </row>
    <row r="416" spans="1:8" x14ac:dyDescent="0.45">
      <c r="A416" s="8">
        <v>1398</v>
      </c>
      <c r="B416" s="8" t="s">
        <v>54</v>
      </c>
      <c r="C416" s="71">
        <f t="shared" si="50"/>
        <v>43784</v>
      </c>
      <c r="D416" s="67">
        <v>43784</v>
      </c>
      <c r="E416" s="11">
        <v>41.03</v>
      </c>
      <c r="F416" s="32">
        <f t="shared" si="48"/>
        <v>0.14498233215547704</v>
      </c>
      <c r="G416" s="11">
        <v>1.2901</v>
      </c>
      <c r="H416" s="35">
        <f t="shared" si="49"/>
        <v>0.18704170671378093</v>
      </c>
    </row>
    <row r="417" spans="1:8" x14ac:dyDescent="0.45">
      <c r="A417" s="8">
        <v>1398</v>
      </c>
      <c r="B417" s="8" t="s">
        <v>54</v>
      </c>
      <c r="C417" s="71">
        <f t="shared" si="50"/>
        <v>43783</v>
      </c>
      <c r="D417" s="67">
        <v>43783</v>
      </c>
      <c r="E417" s="11">
        <v>40.590000000000003</v>
      </c>
      <c r="F417" s="32">
        <f t="shared" ref="F417:F480" si="51">E417/283</f>
        <v>0.14342756183745584</v>
      </c>
      <c r="G417" s="11">
        <v>1.2881</v>
      </c>
      <c r="H417" s="35">
        <f t="shared" si="49"/>
        <v>0.18474904240282686</v>
      </c>
    </row>
    <row r="418" spans="1:8" x14ac:dyDescent="0.45">
      <c r="A418" s="8">
        <v>1398</v>
      </c>
      <c r="B418" s="8" t="s">
        <v>54</v>
      </c>
      <c r="C418" s="71">
        <f t="shared" si="50"/>
        <v>43782</v>
      </c>
      <c r="D418" s="67">
        <v>43782</v>
      </c>
      <c r="E418" s="11">
        <v>40.33</v>
      </c>
      <c r="F418" s="32">
        <f t="shared" si="51"/>
        <v>0.14250883392226149</v>
      </c>
      <c r="G418" s="11">
        <v>1.2850999999999999</v>
      </c>
      <c r="H418" s="35">
        <f t="shared" si="49"/>
        <v>0.18313810247349824</v>
      </c>
    </row>
    <row r="419" spans="1:8" x14ac:dyDescent="0.45">
      <c r="A419" s="8">
        <v>1398</v>
      </c>
      <c r="B419" s="8" t="s">
        <v>54</v>
      </c>
      <c r="C419" s="71">
        <f t="shared" si="50"/>
        <v>43781</v>
      </c>
      <c r="D419" s="67">
        <v>43781</v>
      </c>
      <c r="E419" s="11">
        <v>40.76</v>
      </c>
      <c r="F419" s="32">
        <f t="shared" si="51"/>
        <v>0.14402826855123674</v>
      </c>
      <c r="G419" s="11">
        <v>1.2845</v>
      </c>
      <c r="H419" s="35">
        <f t="shared" si="49"/>
        <v>0.18500431095406358</v>
      </c>
    </row>
    <row r="420" spans="1:8" x14ac:dyDescent="0.45">
      <c r="A420" s="8">
        <v>1398</v>
      </c>
      <c r="B420" s="8" t="s">
        <v>54</v>
      </c>
      <c r="C420" s="71">
        <f t="shared" si="50"/>
        <v>43780</v>
      </c>
      <c r="D420" s="67">
        <v>43780</v>
      </c>
      <c r="E420" s="11">
        <v>41.56</v>
      </c>
      <c r="F420" s="32">
        <f t="shared" si="51"/>
        <v>0.14685512367491166</v>
      </c>
      <c r="G420" s="11">
        <v>1.2845</v>
      </c>
      <c r="H420" s="35">
        <f t="shared" si="49"/>
        <v>0.18863540636042403</v>
      </c>
    </row>
    <row r="421" spans="1:8" x14ac:dyDescent="0.45">
      <c r="A421" s="8">
        <v>1398</v>
      </c>
      <c r="B421" s="8" t="s">
        <v>54</v>
      </c>
      <c r="C421" s="71">
        <f t="shared" si="50"/>
        <v>43777</v>
      </c>
      <c r="D421" s="67">
        <v>43777</v>
      </c>
      <c r="E421" s="11">
        <v>41.94</v>
      </c>
      <c r="F421" s="32">
        <f t="shared" si="51"/>
        <v>0.14819787985865723</v>
      </c>
      <c r="G421" s="11">
        <v>1.2771999999999999</v>
      </c>
      <c r="H421" s="35">
        <f t="shared" si="49"/>
        <v>0.18927833215547701</v>
      </c>
    </row>
    <row r="422" spans="1:8" x14ac:dyDescent="0.45">
      <c r="A422" s="8">
        <v>1398</v>
      </c>
      <c r="B422" s="8" t="s">
        <v>54</v>
      </c>
      <c r="C422" s="71">
        <f t="shared" si="50"/>
        <v>43776</v>
      </c>
      <c r="D422" s="67">
        <v>43776</v>
      </c>
      <c r="E422" s="11">
        <v>42.5</v>
      </c>
      <c r="F422" s="32">
        <f t="shared" si="51"/>
        <v>0.15017667844522969</v>
      </c>
      <c r="G422" s="11">
        <v>1.2814000000000001</v>
      </c>
      <c r="H422" s="35">
        <f t="shared" si="49"/>
        <v>0.19243639575971735</v>
      </c>
    </row>
    <row r="423" spans="1:8" x14ac:dyDescent="0.45">
      <c r="A423" s="8">
        <v>1398</v>
      </c>
      <c r="B423" s="8" t="s">
        <v>54</v>
      </c>
      <c r="C423" s="71">
        <f t="shared" si="50"/>
        <v>43775</v>
      </c>
      <c r="D423" s="67">
        <v>43775</v>
      </c>
      <c r="E423" s="11">
        <v>43.08</v>
      </c>
      <c r="F423" s="32">
        <f t="shared" si="51"/>
        <v>0.15222614840989399</v>
      </c>
      <c r="G423" s="11">
        <v>1.2851999999999999</v>
      </c>
      <c r="H423" s="35">
        <f t="shared" si="49"/>
        <v>0.19564104593639572</v>
      </c>
    </row>
    <row r="424" spans="1:8" x14ac:dyDescent="0.45">
      <c r="A424" s="8">
        <v>1398</v>
      </c>
      <c r="B424" s="8" t="s">
        <v>54</v>
      </c>
      <c r="C424" s="71">
        <f t="shared" si="50"/>
        <v>43774</v>
      </c>
      <c r="D424" s="67">
        <v>43774</v>
      </c>
      <c r="E424" s="11">
        <v>44.4</v>
      </c>
      <c r="F424" s="32">
        <f t="shared" si="51"/>
        <v>0.1568904593639576</v>
      </c>
      <c r="G424" s="11">
        <v>1.2885</v>
      </c>
      <c r="H424" s="35">
        <f t="shared" si="49"/>
        <v>0.20215335689045935</v>
      </c>
    </row>
    <row r="425" spans="1:8" x14ac:dyDescent="0.45">
      <c r="A425" s="8">
        <v>1398</v>
      </c>
      <c r="B425" s="8" t="s">
        <v>54</v>
      </c>
      <c r="C425" s="71">
        <f t="shared" si="50"/>
        <v>43773</v>
      </c>
      <c r="D425" s="67">
        <v>43773</v>
      </c>
      <c r="E425" s="11">
        <v>43.61</v>
      </c>
      <c r="F425" s="32">
        <f t="shared" si="51"/>
        <v>0.15409893992932863</v>
      </c>
      <c r="G425" s="11">
        <v>1.2884</v>
      </c>
      <c r="H425" s="35">
        <f t="shared" si="49"/>
        <v>0.19854107420494702</v>
      </c>
    </row>
    <row r="426" spans="1:8" x14ac:dyDescent="0.45">
      <c r="A426" s="8">
        <v>1398</v>
      </c>
      <c r="B426" s="8" t="s">
        <v>54</v>
      </c>
      <c r="C426" s="71">
        <f t="shared" si="50"/>
        <v>43770</v>
      </c>
      <c r="D426" s="67">
        <v>43770</v>
      </c>
      <c r="E426" s="11">
        <v>42.82</v>
      </c>
      <c r="F426" s="32">
        <f t="shared" si="51"/>
        <v>0.15130742049469964</v>
      </c>
      <c r="G426" s="11">
        <v>1.2935000000000001</v>
      </c>
      <c r="H426" s="35">
        <f t="shared" si="49"/>
        <v>0.19571614840989399</v>
      </c>
    </row>
    <row r="427" spans="1:8" x14ac:dyDescent="0.45">
      <c r="A427" s="8">
        <v>1398</v>
      </c>
      <c r="B427" s="8" t="s">
        <v>54</v>
      </c>
      <c r="C427" s="71">
        <f t="shared" si="50"/>
        <v>43769</v>
      </c>
      <c r="D427" s="67">
        <v>43769</v>
      </c>
      <c r="E427" s="11">
        <v>42.64</v>
      </c>
      <c r="F427" s="32">
        <f t="shared" si="51"/>
        <v>0.15067137809187278</v>
      </c>
      <c r="G427" s="11">
        <v>1.2942</v>
      </c>
      <c r="H427" s="35">
        <f t="shared" si="49"/>
        <v>0.19499889752650176</v>
      </c>
    </row>
    <row r="428" spans="1:8" x14ac:dyDescent="0.45">
      <c r="A428" s="8">
        <v>1398</v>
      </c>
      <c r="B428" s="8" t="s">
        <v>54</v>
      </c>
      <c r="C428" s="71">
        <f t="shared" si="50"/>
        <v>43768</v>
      </c>
      <c r="D428" s="67">
        <v>43768</v>
      </c>
      <c r="E428" s="11">
        <v>36.090000000000003</v>
      </c>
      <c r="F428" s="32">
        <f t="shared" si="51"/>
        <v>0.12752650176678446</v>
      </c>
      <c r="G428" s="11">
        <v>1.2903</v>
      </c>
      <c r="H428" s="35">
        <f t="shared" si="49"/>
        <v>0.16454744522968198</v>
      </c>
    </row>
    <row r="429" spans="1:8" x14ac:dyDescent="0.45">
      <c r="A429" s="8">
        <v>1398</v>
      </c>
      <c r="B429" s="8" t="s">
        <v>54</v>
      </c>
      <c r="C429" s="71">
        <f t="shared" si="50"/>
        <v>43767</v>
      </c>
      <c r="D429" s="67">
        <v>43767</v>
      </c>
      <c r="E429" s="11">
        <v>35.85</v>
      </c>
      <c r="F429" s="32">
        <f t="shared" si="51"/>
        <v>0.126678445229682</v>
      </c>
      <c r="G429" s="11">
        <v>1.2865</v>
      </c>
      <c r="H429" s="35">
        <f t="shared" si="49"/>
        <v>0.16297181978798589</v>
      </c>
    </row>
    <row r="430" spans="1:8" x14ac:dyDescent="0.45">
      <c r="A430" s="8">
        <v>1398</v>
      </c>
      <c r="B430" s="8" t="s">
        <v>54</v>
      </c>
      <c r="C430" s="71">
        <f t="shared" si="50"/>
        <v>43766</v>
      </c>
      <c r="D430" s="67">
        <v>43766</v>
      </c>
      <c r="E430" s="11">
        <v>37.24</v>
      </c>
      <c r="F430" s="32">
        <f t="shared" si="51"/>
        <v>0.13159010600706714</v>
      </c>
      <c r="G430" s="11">
        <v>1.2865</v>
      </c>
      <c r="H430" s="35">
        <f t="shared" si="49"/>
        <v>0.16929067137809187</v>
      </c>
    </row>
    <row r="431" spans="1:8" x14ac:dyDescent="0.45">
      <c r="A431" s="8">
        <v>1398</v>
      </c>
      <c r="B431" s="8" t="s">
        <v>54</v>
      </c>
      <c r="C431" s="71">
        <f t="shared" si="50"/>
        <v>43763</v>
      </c>
      <c r="D431" s="67">
        <v>43763</v>
      </c>
      <c r="E431" s="11">
        <v>39.950000000000003</v>
      </c>
      <c r="F431" s="32">
        <f t="shared" si="51"/>
        <v>0.14116607773851592</v>
      </c>
      <c r="G431" s="11">
        <v>1.2823</v>
      </c>
      <c r="H431" s="35">
        <f t="shared" si="49"/>
        <v>0.18101726148409897</v>
      </c>
    </row>
    <row r="432" spans="1:8" x14ac:dyDescent="0.45">
      <c r="A432" s="8">
        <v>1398</v>
      </c>
      <c r="B432" s="8" t="s">
        <v>54</v>
      </c>
      <c r="C432" s="71">
        <f t="shared" si="50"/>
        <v>43762</v>
      </c>
      <c r="D432" s="67">
        <v>43762</v>
      </c>
      <c r="E432" s="11">
        <v>41.13</v>
      </c>
      <c r="F432" s="32">
        <f t="shared" si="51"/>
        <v>0.14533568904593641</v>
      </c>
      <c r="G432" s="11">
        <v>1.2851999999999999</v>
      </c>
      <c r="H432" s="35">
        <f t="shared" si="49"/>
        <v>0.18678542756183747</v>
      </c>
    </row>
    <row r="433" spans="1:8" x14ac:dyDescent="0.45">
      <c r="A433" s="8">
        <v>1398</v>
      </c>
      <c r="B433" s="8" t="s">
        <v>54</v>
      </c>
      <c r="C433" s="71">
        <f t="shared" si="50"/>
        <v>43761</v>
      </c>
      <c r="D433" s="67">
        <v>43761</v>
      </c>
      <c r="E433" s="11">
        <v>40.33</v>
      </c>
      <c r="F433" s="32">
        <f t="shared" si="51"/>
        <v>0.14250883392226149</v>
      </c>
      <c r="G433" s="11">
        <v>1.2918000000000001</v>
      </c>
      <c r="H433" s="35">
        <f t="shared" si="49"/>
        <v>0.1840929116607774</v>
      </c>
    </row>
    <row r="434" spans="1:8" x14ac:dyDescent="0.45">
      <c r="A434" s="8">
        <v>1398</v>
      </c>
      <c r="B434" s="8" t="s">
        <v>20</v>
      </c>
      <c r="C434" s="71">
        <f t="shared" si="50"/>
        <v>43760</v>
      </c>
      <c r="D434" s="67">
        <v>43760</v>
      </c>
      <c r="E434" s="11">
        <v>40.68</v>
      </c>
      <c r="F434" s="32">
        <f t="shared" si="51"/>
        <v>0.14374558303886925</v>
      </c>
      <c r="G434" s="11">
        <v>1.2873000000000001</v>
      </c>
      <c r="H434" s="35">
        <f t="shared" si="49"/>
        <v>0.1850436890459364</v>
      </c>
    </row>
    <row r="435" spans="1:8" x14ac:dyDescent="0.45">
      <c r="A435" s="8">
        <v>1398</v>
      </c>
      <c r="B435" s="8" t="s">
        <v>20</v>
      </c>
      <c r="C435" s="71">
        <f t="shared" si="50"/>
        <v>43759</v>
      </c>
      <c r="D435" s="67">
        <v>43759</v>
      </c>
      <c r="E435" s="11">
        <v>40.35</v>
      </c>
      <c r="F435" s="32">
        <f t="shared" si="51"/>
        <v>0.14257950530035335</v>
      </c>
      <c r="G435" s="11">
        <v>1.296</v>
      </c>
      <c r="H435" s="35">
        <f t="shared" si="49"/>
        <v>0.18478303886925795</v>
      </c>
    </row>
    <row r="436" spans="1:8" x14ac:dyDescent="0.45">
      <c r="A436" s="8">
        <v>1398</v>
      </c>
      <c r="B436" s="8" t="s">
        <v>20</v>
      </c>
      <c r="C436" s="71">
        <f t="shared" si="50"/>
        <v>43756</v>
      </c>
      <c r="D436" s="67">
        <v>43756</v>
      </c>
      <c r="E436" s="11">
        <v>41.61</v>
      </c>
      <c r="F436" s="32">
        <f t="shared" si="51"/>
        <v>0.14703180212014133</v>
      </c>
      <c r="G436" s="11">
        <v>1.2889999999999999</v>
      </c>
      <c r="H436" s="35">
        <f t="shared" si="49"/>
        <v>0.18952399293286215</v>
      </c>
    </row>
    <row r="437" spans="1:8" x14ac:dyDescent="0.45">
      <c r="A437" s="8">
        <v>1398</v>
      </c>
      <c r="B437" s="8" t="s">
        <v>20</v>
      </c>
      <c r="C437" s="71">
        <f t="shared" si="50"/>
        <v>43755</v>
      </c>
      <c r="D437" s="67">
        <v>43755</v>
      </c>
      <c r="E437" s="11">
        <v>41.47</v>
      </c>
      <c r="F437" s="32">
        <f t="shared" si="51"/>
        <v>0.14653710247349824</v>
      </c>
      <c r="G437" s="11">
        <v>1.2889999999999999</v>
      </c>
      <c r="H437" s="35">
        <f t="shared" si="49"/>
        <v>0.18888632508833922</v>
      </c>
    </row>
    <row r="438" spans="1:8" x14ac:dyDescent="0.45">
      <c r="A438" s="8">
        <v>1398</v>
      </c>
      <c r="B438" s="8" t="s">
        <v>20</v>
      </c>
      <c r="C438" s="71">
        <f t="shared" si="50"/>
        <v>43754</v>
      </c>
      <c r="D438" s="67">
        <v>43754</v>
      </c>
      <c r="E438" s="11">
        <v>41.73</v>
      </c>
      <c r="F438" s="32">
        <f t="shared" si="51"/>
        <v>0.14745583038869256</v>
      </c>
      <c r="G438" s="11">
        <v>1.2831999999999999</v>
      </c>
      <c r="H438" s="35">
        <f t="shared" si="49"/>
        <v>0.18921532155477028</v>
      </c>
    </row>
    <row r="439" spans="1:8" x14ac:dyDescent="0.45">
      <c r="A439" s="8">
        <v>1398</v>
      </c>
      <c r="B439" s="8" t="s">
        <v>20</v>
      </c>
      <c r="C439" s="71">
        <f t="shared" si="50"/>
        <v>43753</v>
      </c>
      <c r="D439" s="67">
        <v>43753</v>
      </c>
      <c r="E439" s="11">
        <v>41.75</v>
      </c>
      <c r="F439" s="32">
        <f t="shared" si="51"/>
        <v>0.14752650176678445</v>
      </c>
      <c r="G439" s="11">
        <v>1.2787999999999999</v>
      </c>
      <c r="H439" s="35">
        <f t="shared" si="49"/>
        <v>0.18865689045936393</v>
      </c>
    </row>
    <row r="440" spans="1:8" x14ac:dyDescent="0.45">
      <c r="A440" s="8">
        <v>1398</v>
      </c>
      <c r="B440" s="8" t="s">
        <v>20</v>
      </c>
      <c r="C440" s="71">
        <f t="shared" si="50"/>
        <v>43752</v>
      </c>
      <c r="D440" s="67">
        <v>43752</v>
      </c>
      <c r="E440" s="11">
        <v>42.37</v>
      </c>
      <c r="F440" s="32">
        <f t="shared" si="51"/>
        <v>0.14971731448763251</v>
      </c>
      <c r="G440" s="11">
        <v>1.2607999999999999</v>
      </c>
      <c r="H440" s="35">
        <f t="shared" si="49"/>
        <v>0.18876359010600705</v>
      </c>
    </row>
    <row r="441" spans="1:8" x14ac:dyDescent="0.45">
      <c r="A441" s="8">
        <v>1398</v>
      </c>
      <c r="B441" s="8" t="s">
        <v>20</v>
      </c>
      <c r="C441" s="71">
        <f t="shared" si="50"/>
        <v>43749</v>
      </c>
      <c r="D441" s="67">
        <v>43749</v>
      </c>
      <c r="E441" s="11">
        <v>42.13</v>
      </c>
      <c r="F441" s="32">
        <f t="shared" si="51"/>
        <v>0.14886925795053005</v>
      </c>
      <c r="G441" s="11">
        <v>1.2648999999999999</v>
      </c>
      <c r="H441" s="35">
        <f t="shared" si="49"/>
        <v>0.18830472438162543</v>
      </c>
    </row>
    <row r="442" spans="1:8" x14ac:dyDescent="0.45">
      <c r="A442" s="8">
        <v>1398</v>
      </c>
      <c r="B442" s="8" t="s">
        <v>20</v>
      </c>
      <c r="C442" s="71">
        <f t="shared" si="50"/>
        <v>43748</v>
      </c>
      <c r="D442" s="67">
        <v>43748</v>
      </c>
      <c r="E442" s="11">
        <v>42.55</v>
      </c>
      <c r="F442" s="32">
        <f t="shared" si="51"/>
        <v>0.15035335689045937</v>
      </c>
      <c r="G442" s="11">
        <v>1.2648999999999999</v>
      </c>
      <c r="H442" s="35">
        <f t="shared" si="49"/>
        <v>0.19018196113074204</v>
      </c>
    </row>
    <row r="443" spans="1:8" x14ac:dyDescent="0.45">
      <c r="A443" s="8">
        <v>1398</v>
      </c>
      <c r="B443" s="8" t="s">
        <v>20</v>
      </c>
      <c r="C443" s="71">
        <f t="shared" si="50"/>
        <v>43747</v>
      </c>
      <c r="D443" s="67">
        <v>43747</v>
      </c>
      <c r="E443" s="11">
        <v>41.87</v>
      </c>
      <c r="F443" s="32">
        <f t="shared" si="51"/>
        <v>0.14795053003533568</v>
      </c>
      <c r="G443" s="11">
        <v>1.2205999999999999</v>
      </c>
      <c r="H443" s="35">
        <f t="shared" si="49"/>
        <v>0.1805884169611307</v>
      </c>
    </row>
    <row r="444" spans="1:8" x14ac:dyDescent="0.45">
      <c r="A444" s="8">
        <v>1398</v>
      </c>
      <c r="B444" s="8" t="s">
        <v>20</v>
      </c>
      <c r="C444" s="71">
        <f t="shared" si="50"/>
        <v>43746</v>
      </c>
      <c r="D444" s="67">
        <v>43746</v>
      </c>
      <c r="E444" s="11">
        <v>41.97</v>
      </c>
      <c r="F444" s="32">
        <f t="shared" si="51"/>
        <v>0.14830388692579505</v>
      </c>
      <c r="G444" s="11">
        <v>1.2205999999999999</v>
      </c>
      <c r="H444" s="35">
        <f t="shared" si="49"/>
        <v>0.18101972438162542</v>
      </c>
    </row>
    <row r="445" spans="1:8" x14ac:dyDescent="0.45">
      <c r="A445" s="8">
        <v>1398</v>
      </c>
      <c r="B445" s="8" t="s">
        <v>20</v>
      </c>
      <c r="C445" s="71">
        <f t="shared" si="50"/>
        <v>43745</v>
      </c>
      <c r="D445" s="67">
        <v>43745</v>
      </c>
      <c r="E445" s="11">
        <v>41.18</v>
      </c>
      <c r="F445" s="32">
        <f t="shared" si="51"/>
        <v>0.14551236749116608</v>
      </c>
      <c r="G445" s="11">
        <v>1.2292000000000001</v>
      </c>
      <c r="H445" s="35">
        <f t="shared" si="49"/>
        <v>0.17886380212014136</v>
      </c>
    </row>
    <row r="446" spans="1:8" x14ac:dyDescent="0.45">
      <c r="A446" s="8">
        <v>1398</v>
      </c>
      <c r="B446" s="8" t="s">
        <v>20</v>
      </c>
      <c r="C446" s="71">
        <f t="shared" si="50"/>
        <v>43742</v>
      </c>
      <c r="D446" s="67">
        <v>43742</v>
      </c>
      <c r="E446" s="11">
        <v>41.9</v>
      </c>
      <c r="F446" s="32">
        <f t="shared" si="51"/>
        <v>0.14805653710247349</v>
      </c>
      <c r="G446" s="11">
        <v>1.2329000000000001</v>
      </c>
      <c r="H446" s="35">
        <f t="shared" si="49"/>
        <v>0.18253890459363958</v>
      </c>
    </row>
    <row r="447" spans="1:8" x14ac:dyDescent="0.45">
      <c r="A447" s="8">
        <v>1398</v>
      </c>
      <c r="B447" s="8" t="s">
        <v>20</v>
      </c>
      <c r="C447" s="71">
        <f t="shared" si="50"/>
        <v>43741</v>
      </c>
      <c r="D447" s="67">
        <v>43741</v>
      </c>
      <c r="E447" s="11">
        <v>42.08</v>
      </c>
      <c r="F447" s="32">
        <f t="shared" si="51"/>
        <v>0.14869257950530035</v>
      </c>
      <c r="G447" s="11">
        <v>1.2329000000000001</v>
      </c>
      <c r="H447" s="35">
        <f t="shared" si="49"/>
        <v>0.18332308127208483</v>
      </c>
    </row>
    <row r="448" spans="1:8" x14ac:dyDescent="0.45">
      <c r="A448" s="8">
        <v>1398</v>
      </c>
      <c r="B448" s="8" t="s">
        <v>20</v>
      </c>
      <c r="C448" s="71">
        <f t="shared" si="50"/>
        <v>43740</v>
      </c>
      <c r="D448" s="67">
        <v>43740</v>
      </c>
      <c r="E448" s="11">
        <v>42.32</v>
      </c>
      <c r="F448" s="32">
        <f t="shared" si="51"/>
        <v>0.14954063604240284</v>
      </c>
      <c r="G448" s="11">
        <v>1.2302999999999999</v>
      </c>
      <c r="H448" s="35">
        <f t="shared" si="49"/>
        <v>0.1839798445229682</v>
      </c>
    </row>
    <row r="449" spans="1:8" x14ac:dyDescent="0.45">
      <c r="A449" s="8">
        <v>1398</v>
      </c>
      <c r="B449" s="8" t="s">
        <v>20</v>
      </c>
      <c r="C449" s="71">
        <f t="shared" si="50"/>
        <v>43739</v>
      </c>
      <c r="D449" s="67">
        <v>43739</v>
      </c>
      <c r="E449" s="11">
        <v>44.4</v>
      </c>
      <c r="F449" s="32">
        <f t="shared" si="51"/>
        <v>0.1568904593639576</v>
      </c>
      <c r="G449" s="11">
        <v>1.2302999999999999</v>
      </c>
      <c r="H449" s="35">
        <f t="shared" si="49"/>
        <v>0.19302233215547701</v>
      </c>
    </row>
    <row r="450" spans="1:8" x14ac:dyDescent="0.45">
      <c r="A450" s="8">
        <v>1398</v>
      </c>
      <c r="B450" s="8" t="s">
        <v>20</v>
      </c>
      <c r="C450" s="71">
        <f t="shared" si="50"/>
        <v>43738</v>
      </c>
      <c r="D450" s="67">
        <v>43738</v>
      </c>
      <c r="E450" s="11">
        <v>43.18</v>
      </c>
      <c r="F450" s="32">
        <f t="shared" si="51"/>
        <v>0.15257950530035336</v>
      </c>
      <c r="G450" s="11">
        <v>1.2289000000000001</v>
      </c>
      <c r="H450" s="35">
        <f t="shared" si="49"/>
        <v>0.18750495406360426</v>
      </c>
    </row>
    <row r="451" spans="1:8" x14ac:dyDescent="0.45">
      <c r="A451" s="8">
        <v>1398</v>
      </c>
      <c r="B451" s="8" t="s">
        <v>20</v>
      </c>
      <c r="C451" s="71">
        <f t="shared" si="50"/>
        <v>43735</v>
      </c>
      <c r="D451" s="67">
        <v>43735</v>
      </c>
      <c r="E451" s="11">
        <v>30.65</v>
      </c>
      <c r="F451" s="32">
        <f t="shared" si="51"/>
        <v>0.10830388692579505</v>
      </c>
      <c r="G451" s="11">
        <v>1.2289000000000001</v>
      </c>
      <c r="H451" s="35">
        <f t="shared" ref="H451:H514" si="52">F451*G451</f>
        <v>0.13309464664310955</v>
      </c>
    </row>
    <row r="452" spans="1:8" x14ac:dyDescent="0.45">
      <c r="A452" s="8">
        <v>1398</v>
      </c>
      <c r="B452" s="8" t="s">
        <v>20</v>
      </c>
      <c r="C452" s="71">
        <f t="shared" si="50"/>
        <v>43734</v>
      </c>
      <c r="D452" s="67">
        <v>43734</v>
      </c>
      <c r="E452" s="11">
        <v>30.65</v>
      </c>
      <c r="F452" s="32">
        <f t="shared" si="51"/>
        <v>0.10830388692579505</v>
      </c>
      <c r="G452" s="11">
        <v>1.2323</v>
      </c>
      <c r="H452" s="35">
        <f t="shared" si="52"/>
        <v>0.13346287985865724</v>
      </c>
    </row>
    <row r="453" spans="1:8" x14ac:dyDescent="0.45">
      <c r="A453" s="8">
        <v>1398</v>
      </c>
      <c r="B453" s="8" t="s">
        <v>20</v>
      </c>
      <c r="C453" s="71">
        <f t="shared" ref="C453:C516" si="53">D453</f>
        <v>43733</v>
      </c>
      <c r="D453" s="67">
        <v>43733</v>
      </c>
      <c r="E453" s="11">
        <v>30.92</v>
      </c>
      <c r="F453" s="32">
        <f t="shared" si="51"/>
        <v>0.10925795053003534</v>
      </c>
      <c r="G453" s="11">
        <v>1.2351000000000001</v>
      </c>
      <c r="H453" s="35">
        <f t="shared" si="52"/>
        <v>0.13494449469964667</v>
      </c>
    </row>
    <row r="454" spans="1:8" x14ac:dyDescent="0.45">
      <c r="A454" s="8">
        <v>1398</v>
      </c>
      <c r="B454" s="8" t="s">
        <v>20</v>
      </c>
      <c r="C454" s="71">
        <f t="shared" si="53"/>
        <v>43732</v>
      </c>
      <c r="D454" s="67">
        <v>43732</v>
      </c>
      <c r="E454" s="11">
        <v>32.19</v>
      </c>
      <c r="F454" s="32">
        <f t="shared" si="51"/>
        <v>0.11374558303886925</v>
      </c>
      <c r="G454" s="11">
        <v>1.2490000000000001</v>
      </c>
      <c r="H454" s="35">
        <f t="shared" si="52"/>
        <v>0.14206823321554771</v>
      </c>
    </row>
    <row r="455" spans="1:8" x14ac:dyDescent="0.45">
      <c r="A455" s="8">
        <v>1398</v>
      </c>
      <c r="B455" s="8" t="s">
        <v>20</v>
      </c>
      <c r="C455" s="71">
        <f t="shared" si="53"/>
        <v>43731</v>
      </c>
      <c r="D455" s="67">
        <v>43731</v>
      </c>
      <c r="E455" s="11">
        <v>32.26</v>
      </c>
      <c r="F455" s="32">
        <f t="shared" si="51"/>
        <v>0.11399293286219081</v>
      </c>
      <c r="G455" s="11">
        <v>1.2431000000000001</v>
      </c>
      <c r="H455" s="35">
        <f t="shared" si="52"/>
        <v>0.1417046148409894</v>
      </c>
    </row>
    <row r="456" spans="1:8" x14ac:dyDescent="0.45">
      <c r="A456" s="8">
        <v>1398</v>
      </c>
      <c r="B456" s="8" t="s">
        <v>21</v>
      </c>
      <c r="C456" s="71">
        <f t="shared" si="53"/>
        <v>43728</v>
      </c>
      <c r="D456" s="67">
        <v>43728</v>
      </c>
      <c r="E456" s="11">
        <v>33.299999999999997</v>
      </c>
      <c r="F456" s="32">
        <f t="shared" si="51"/>
        <v>0.11766784452296819</v>
      </c>
      <c r="G456" s="11">
        <v>1.2479</v>
      </c>
      <c r="H456" s="35">
        <f t="shared" si="52"/>
        <v>0.146837703180212</v>
      </c>
    </row>
    <row r="457" spans="1:8" x14ac:dyDescent="0.45">
      <c r="A457" s="8">
        <v>1398</v>
      </c>
      <c r="B457" s="8" t="s">
        <v>21</v>
      </c>
      <c r="C457" s="71">
        <f t="shared" si="53"/>
        <v>43727</v>
      </c>
      <c r="D457" s="67">
        <v>43727</v>
      </c>
      <c r="E457" s="11">
        <v>32.159999999999997</v>
      </c>
      <c r="F457" s="32">
        <f t="shared" si="51"/>
        <v>0.11363957597173144</v>
      </c>
      <c r="G457" s="11">
        <v>1.2525999999999999</v>
      </c>
      <c r="H457" s="35">
        <f t="shared" si="52"/>
        <v>0.1423449328621908</v>
      </c>
    </row>
    <row r="458" spans="1:8" x14ac:dyDescent="0.45">
      <c r="A458" s="8">
        <v>1398</v>
      </c>
      <c r="B458" s="8" t="s">
        <v>21</v>
      </c>
      <c r="C458" s="71">
        <f t="shared" si="53"/>
        <v>43726</v>
      </c>
      <c r="D458" s="67">
        <v>43726</v>
      </c>
      <c r="E458" s="11">
        <v>32.47</v>
      </c>
      <c r="F458" s="32">
        <f t="shared" si="51"/>
        <v>0.11473498233215547</v>
      </c>
      <c r="G458" s="11">
        <v>1.2472000000000001</v>
      </c>
      <c r="H458" s="35">
        <f t="shared" si="52"/>
        <v>0.1430974699646643</v>
      </c>
    </row>
    <row r="459" spans="1:8" x14ac:dyDescent="0.45">
      <c r="A459" s="8">
        <v>1398</v>
      </c>
      <c r="B459" s="8" t="s">
        <v>21</v>
      </c>
      <c r="C459" s="71">
        <f t="shared" si="53"/>
        <v>43725</v>
      </c>
      <c r="D459" s="67">
        <v>43725</v>
      </c>
      <c r="E459" s="11">
        <v>35.11</v>
      </c>
      <c r="F459" s="32">
        <f t="shared" si="51"/>
        <v>0.12406360424028268</v>
      </c>
      <c r="G459" s="11">
        <v>1.2502</v>
      </c>
      <c r="H459" s="35">
        <f t="shared" si="52"/>
        <v>0.15510431802120139</v>
      </c>
    </row>
    <row r="460" spans="1:8" x14ac:dyDescent="0.45">
      <c r="A460" s="8">
        <v>1398</v>
      </c>
      <c r="B460" s="8" t="s">
        <v>21</v>
      </c>
      <c r="C460" s="71">
        <f t="shared" si="53"/>
        <v>43724</v>
      </c>
      <c r="D460" s="67">
        <v>43724</v>
      </c>
      <c r="E460" s="11">
        <v>39.69</v>
      </c>
      <c r="F460" s="32">
        <f t="shared" si="51"/>
        <v>0.14024734982332154</v>
      </c>
      <c r="G460" s="11">
        <v>1.2430000000000001</v>
      </c>
      <c r="H460" s="35">
        <f t="shared" si="52"/>
        <v>0.17432745583038869</v>
      </c>
    </row>
    <row r="461" spans="1:8" x14ac:dyDescent="0.45">
      <c r="A461" s="8">
        <v>1398</v>
      </c>
      <c r="B461" s="8" t="s">
        <v>21</v>
      </c>
      <c r="C461" s="71">
        <f t="shared" si="53"/>
        <v>43721</v>
      </c>
      <c r="D461" s="67">
        <v>43721</v>
      </c>
      <c r="E461" s="11">
        <v>38.15</v>
      </c>
      <c r="F461" s="32">
        <f t="shared" si="51"/>
        <v>0.13480565371024736</v>
      </c>
      <c r="G461" s="11">
        <v>1.2502</v>
      </c>
      <c r="H461" s="35">
        <f t="shared" si="52"/>
        <v>0.16853402826855124</v>
      </c>
    </row>
    <row r="462" spans="1:8" x14ac:dyDescent="0.45">
      <c r="A462" s="8">
        <v>1398</v>
      </c>
      <c r="B462" s="8" t="s">
        <v>21</v>
      </c>
      <c r="C462" s="71">
        <f t="shared" si="53"/>
        <v>43720</v>
      </c>
      <c r="D462" s="67">
        <v>43720</v>
      </c>
      <c r="E462" s="11">
        <v>37.520000000000003</v>
      </c>
      <c r="F462" s="32">
        <f t="shared" si="51"/>
        <v>0.13257950530035337</v>
      </c>
      <c r="G462" s="11">
        <v>1.2334000000000001</v>
      </c>
      <c r="H462" s="35">
        <f t="shared" si="52"/>
        <v>0.16352356183745584</v>
      </c>
    </row>
    <row r="463" spans="1:8" x14ac:dyDescent="0.45">
      <c r="A463" s="8">
        <v>1398</v>
      </c>
      <c r="B463" s="8" t="s">
        <v>21</v>
      </c>
      <c r="C463" s="71">
        <f t="shared" si="53"/>
        <v>43719</v>
      </c>
      <c r="D463" s="67">
        <v>43719</v>
      </c>
      <c r="E463" s="11">
        <v>37.04</v>
      </c>
      <c r="F463" s="32">
        <f t="shared" si="51"/>
        <v>0.13088339222614842</v>
      </c>
      <c r="G463" s="11">
        <v>1.2327999999999999</v>
      </c>
      <c r="H463" s="35">
        <f t="shared" si="52"/>
        <v>0.16135304593639577</v>
      </c>
    </row>
    <row r="464" spans="1:8" x14ac:dyDescent="0.45">
      <c r="A464" s="8">
        <v>1398</v>
      </c>
      <c r="B464" s="8" t="s">
        <v>21</v>
      </c>
      <c r="C464" s="71">
        <f t="shared" si="53"/>
        <v>43718</v>
      </c>
      <c r="D464" s="67">
        <v>43718</v>
      </c>
      <c r="E464" s="11">
        <v>37.28</v>
      </c>
      <c r="F464" s="32">
        <f t="shared" si="51"/>
        <v>0.13173144876325088</v>
      </c>
      <c r="G464" s="11">
        <v>1.2347999999999999</v>
      </c>
      <c r="H464" s="35">
        <f t="shared" si="52"/>
        <v>0.16266199293286218</v>
      </c>
    </row>
    <row r="465" spans="1:8" x14ac:dyDescent="0.45">
      <c r="A465" s="8">
        <v>1398</v>
      </c>
      <c r="B465" s="8" t="s">
        <v>21</v>
      </c>
      <c r="C465" s="71">
        <f t="shared" si="53"/>
        <v>43717</v>
      </c>
      <c r="D465" s="67">
        <v>43717</v>
      </c>
      <c r="E465" s="11">
        <v>31.43</v>
      </c>
      <c r="F465" s="32">
        <f t="shared" si="51"/>
        <v>0.11106007067137809</v>
      </c>
      <c r="G465" s="11">
        <v>1.2346999999999999</v>
      </c>
      <c r="H465" s="35">
        <f t="shared" si="52"/>
        <v>0.13712586925795051</v>
      </c>
    </row>
    <row r="466" spans="1:8" x14ac:dyDescent="0.45">
      <c r="A466" s="8">
        <v>1398</v>
      </c>
      <c r="B466" s="8" t="s">
        <v>21</v>
      </c>
      <c r="C466" s="71">
        <f t="shared" si="53"/>
        <v>43714</v>
      </c>
      <c r="D466" s="67">
        <v>43714</v>
      </c>
      <c r="E466" s="11">
        <v>31.96</v>
      </c>
      <c r="F466" s="32">
        <f t="shared" si="51"/>
        <v>0.11293286219081272</v>
      </c>
      <c r="G466" s="11">
        <v>1.2282</v>
      </c>
      <c r="H466" s="35">
        <f t="shared" si="52"/>
        <v>0.13870414134275619</v>
      </c>
    </row>
    <row r="467" spans="1:8" x14ac:dyDescent="0.45">
      <c r="A467" s="8">
        <v>1398</v>
      </c>
      <c r="B467" s="8" t="s">
        <v>21</v>
      </c>
      <c r="C467" s="71">
        <f t="shared" si="53"/>
        <v>43713</v>
      </c>
      <c r="D467" s="67">
        <v>43713</v>
      </c>
      <c r="E467" s="11">
        <v>31.57</v>
      </c>
      <c r="F467" s="32">
        <f t="shared" si="51"/>
        <v>0.1115547703180212</v>
      </c>
      <c r="G467" s="11">
        <v>1.2331000000000001</v>
      </c>
      <c r="H467" s="35">
        <f t="shared" si="52"/>
        <v>0.13755818727915195</v>
      </c>
    </row>
    <row r="468" spans="1:8" x14ac:dyDescent="0.45">
      <c r="A468" s="8">
        <v>1398</v>
      </c>
      <c r="B468" s="8" t="s">
        <v>21</v>
      </c>
      <c r="C468" s="71">
        <f t="shared" si="53"/>
        <v>43712</v>
      </c>
      <c r="D468" s="67">
        <v>43712</v>
      </c>
      <c r="E468" s="11">
        <v>30.88</v>
      </c>
      <c r="F468" s="32">
        <f t="shared" si="51"/>
        <v>0.10911660777385158</v>
      </c>
      <c r="G468" s="11">
        <v>1.2252000000000001</v>
      </c>
      <c r="H468" s="35">
        <f t="shared" si="52"/>
        <v>0.13368966784452296</v>
      </c>
    </row>
    <row r="469" spans="1:8" x14ac:dyDescent="0.45">
      <c r="A469" s="8">
        <v>1398</v>
      </c>
      <c r="B469" s="8" t="s">
        <v>21</v>
      </c>
      <c r="C469" s="71">
        <f t="shared" si="53"/>
        <v>43711</v>
      </c>
      <c r="D469" s="67">
        <v>43711</v>
      </c>
      <c r="E469" s="11">
        <v>31.54</v>
      </c>
      <c r="F469" s="32">
        <f t="shared" si="51"/>
        <v>0.11144876325088339</v>
      </c>
      <c r="G469" s="11">
        <v>1.2085999999999999</v>
      </c>
      <c r="H469" s="35">
        <f t="shared" si="52"/>
        <v>0.13469697526501764</v>
      </c>
    </row>
    <row r="470" spans="1:8" x14ac:dyDescent="0.45">
      <c r="A470" s="8">
        <v>1398</v>
      </c>
      <c r="B470" s="8" t="s">
        <v>21</v>
      </c>
      <c r="C470" s="71">
        <f t="shared" si="53"/>
        <v>43710</v>
      </c>
      <c r="D470" s="67">
        <v>43710</v>
      </c>
      <c r="E470" s="11">
        <v>30.57</v>
      </c>
      <c r="F470" s="32">
        <f t="shared" si="51"/>
        <v>0.10802120141342757</v>
      </c>
      <c r="G470" s="11">
        <v>1.2068000000000001</v>
      </c>
      <c r="H470" s="35">
        <f t="shared" si="52"/>
        <v>0.13035998586572439</v>
      </c>
    </row>
    <row r="471" spans="1:8" x14ac:dyDescent="0.45">
      <c r="A471" s="8">
        <v>1398</v>
      </c>
      <c r="B471" s="8" t="s">
        <v>21</v>
      </c>
      <c r="C471" s="71">
        <f t="shared" si="53"/>
        <v>43707</v>
      </c>
      <c r="D471" s="67">
        <v>43707</v>
      </c>
      <c r="E471" s="11">
        <v>33.03</v>
      </c>
      <c r="F471" s="32">
        <f t="shared" si="51"/>
        <v>0.11671378091872792</v>
      </c>
      <c r="G471" s="11">
        <v>1.2158</v>
      </c>
      <c r="H471" s="35">
        <f t="shared" si="52"/>
        <v>0.1419006148409894</v>
      </c>
    </row>
    <row r="472" spans="1:8" x14ac:dyDescent="0.45">
      <c r="A472" s="8">
        <v>1398</v>
      </c>
      <c r="B472" s="8" t="s">
        <v>21</v>
      </c>
      <c r="C472" s="71">
        <f t="shared" si="53"/>
        <v>43706</v>
      </c>
      <c r="D472" s="67">
        <v>43706</v>
      </c>
      <c r="E472" s="11">
        <v>30.07</v>
      </c>
      <c r="F472" s="32">
        <f t="shared" si="51"/>
        <v>0.10625441696113075</v>
      </c>
      <c r="G472" s="11">
        <v>1.2190000000000001</v>
      </c>
      <c r="H472" s="35">
        <f t="shared" si="52"/>
        <v>0.1295241342756184</v>
      </c>
    </row>
    <row r="473" spans="1:8" x14ac:dyDescent="0.45">
      <c r="A473" s="8">
        <v>1398</v>
      </c>
      <c r="B473" s="8" t="s">
        <v>21</v>
      </c>
      <c r="C473" s="71">
        <f t="shared" si="53"/>
        <v>43705</v>
      </c>
      <c r="D473" s="67">
        <v>43705</v>
      </c>
      <c r="E473" s="11">
        <v>28.77</v>
      </c>
      <c r="F473" s="32">
        <f t="shared" si="51"/>
        <v>0.10166077738515901</v>
      </c>
      <c r="G473" s="11">
        <v>1.2211000000000001</v>
      </c>
      <c r="H473" s="35">
        <f t="shared" si="52"/>
        <v>0.12413797526501767</v>
      </c>
    </row>
    <row r="474" spans="1:8" x14ac:dyDescent="0.45">
      <c r="A474" s="8">
        <v>1398</v>
      </c>
      <c r="B474" s="8" t="s">
        <v>21</v>
      </c>
      <c r="C474" s="71">
        <f t="shared" si="53"/>
        <v>43704</v>
      </c>
      <c r="D474" s="67">
        <v>43704</v>
      </c>
      <c r="E474" s="11">
        <v>28.27</v>
      </c>
      <c r="F474" s="32">
        <f t="shared" si="51"/>
        <v>9.9893992932862191E-2</v>
      </c>
      <c r="G474" s="11">
        <v>1.2289000000000001</v>
      </c>
      <c r="H474" s="35">
        <f t="shared" si="52"/>
        <v>0.12275972791519436</v>
      </c>
    </row>
    <row r="475" spans="1:8" x14ac:dyDescent="0.45">
      <c r="A475" s="8">
        <v>1398</v>
      </c>
      <c r="B475" s="8" t="s">
        <v>21</v>
      </c>
      <c r="C475" s="71">
        <f t="shared" si="53"/>
        <v>43703</v>
      </c>
      <c r="D475" s="67">
        <v>43703</v>
      </c>
      <c r="E475" s="11">
        <v>29.84</v>
      </c>
      <c r="F475" s="32">
        <f t="shared" si="51"/>
        <v>0.1054416961130742</v>
      </c>
      <c r="G475" s="11">
        <v>1.2217</v>
      </c>
      <c r="H475" s="35">
        <f t="shared" si="52"/>
        <v>0.12881812014134275</v>
      </c>
    </row>
    <row r="476" spans="1:8" x14ac:dyDescent="0.45">
      <c r="A476" s="8">
        <v>1398</v>
      </c>
      <c r="B476" s="8" t="s">
        <v>21</v>
      </c>
      <c r="C476" s="71">
        <f t="shared" si="53"/>
        <v>43700</v>
      </c>
      <c r="D476" s="67">
        <v>43700</v>
      </c>
      <c r="E476" s="11">
        <v>29.84</v>
      </c>
      <c r="F476" s="32">
        <f t="shared" si="51"/>
        <v>0.1054416961130742</v>
      </c>
      <c r="G476" s="11">
        <v>1.2279</v>
      </c>
      <c r="H476" s="35">
        <f t="shared" si="52"/>
        <v>0.12947185865724381</v>
      </c>
    </row>
    <row r="477" spans="1:8" x14ac:dyDescent="0.45">
      <c r="A477" s="8">
        <v>1398</v>
      </c>
      <c r="B477" s="8" t="s">
        <v>22</v>
      </c>
      <c r="C477" s="71">
        <f t="shared" si="53"/>
        <v>43699</v>
      </c>
      <c r="D477" s="67">
        <v>43699</v>
      </c>
      <c r="E477" s="11">
        <v>30.63</v>
      </c>
      <c r="F477" s="32">
        <f t="shared" si="51"/>
        <v>0.10823321554770318</v>
      </c>
      <c r="G477" s="11">
        <v>1.2252000000000001</v>
      </c>
      <c r="H477" s="35">
        <f t="shared" si="52"/>
        <v>0.13260733568904595</v>
      </c>
    </row>
    <row r="478" spans="1:8" x14ac:dyDescent="0.45">
      <c r="A478" s="8">
        <v>1398</v>
      </c>
      <c r="B478" s="8" t="s">
        <v>22</v>
      </c>
      <c r="C478" s="71">
        <f t="shared" si="53"/>
        <v>43698</v>
      </c>
      <c r="D478" s="67">
        <v>43698</v>
      </c>
      <c r="E478" s="11">
        <v>32.01</v>
      </c>
      <c r="F478" s="32">
        <f t="shared" si="51"/>
        <v>0.11310954063604239</v>
      </c>
      <c r="G478" s="11">
        <v>1.2128000000000001</v>
      </c>
      <c r="H478" s="35">
        <f t="shared" si="52"/>
        <v>0.13717925088339222</v>
      </c>
    </row>
    <row r="479" spans="1:8" x14ac:dyDescent="0.45">
      <c r="A479" s="8">
        <v>1398</v>
      </c>
      <c r="B479" s="8" t="s">
        <v>22</v>
      </c>
      <c r="C479" s="71">
        <f t="shared" si="53"/>
        <v>43697</v>
      </c>
      <c r="D479" s="67">
        <v>43697</v>
      </c>
      <c r="E479" s="11">
        <v>31.5</v>
      </c>
      <c r="F479" s="32">
        <f t="shared" si="51"/>
        <v>0.11130742049469965</v>
      </c>
      <c r="G479" s="11">
        <v>1.2170000000000001</v>
      </c>
      <c r="H479" s="35">
        <f t="shared" si="52"/>
        <v>0.13546113074204949</v>
      </c>
    </row>
    <row r="480" spans="1:8" x14ac:dyDescent="0.45">
      <c r="A480" s="8">
        <v>1398</v>
      </c>
      <c r="B480" s="8" t="s">
        <v>22</v>
      </c>
      <c r="C480" s="71">
        <f t="shared" si="53"/>
        <v>43696</v>
      </c>
      <c r="D480" s="67">
        <v>43696</v>
      </c>
      <c r="E480" s="11">
        <v>30.03</v>
      </c>
      <c r="F480" s="32">
        <f t="shared" si="51"/>
        <v>0.10611307420494701</v>
      </c>
      <c r="G480" s="11">
        <v>1.2126999999999999</v>
      </c>
      <c r="H480" s="35">
        <f t="shared" si="52"/>
        <v>0.12868332508833921</v>
      </c>
    </row>
    <row r="481" spans="1:8" x14ac:dyDescent="0.45">
      <c r="A481" s="8">
        <v>1398</v>
      </c>
      <c r="B481" s="8" t="s">
        <v>22</v>
      </c>
      <c r="C481" s="71">
        <f t="shared" si="53"/>
        <v>43693</v>
      </c>
      <c r="D481" s="67">
        <v>43693</v>
      </c>
      <c r="E481" s="11">
        <v>30.48</v>
      </c>
      <c r="F481" s="32">
        <f t="shared" ref="F481:F544" si="54">E481/283</f>
        <v>0.10770318021201414</v>
      </c>
      <c r="G481" s="11">
        <v>1.2150000000000001</v>
      </c>
      <c r="H481" s="35">
        <f t="shared" si="52"/>
        <v>0.13085936395759717</v>
      </c>
    </row>
    <row r="482" spans="1:8" x14ac:dyDescent="0.45">
      <c r="A482" s="8">
        <v>1398</v>
      </c>
      <c r="B482" s="8" t="s">
        <v>22</v>
      </c>
      <c r="C482" s="71">
        <f t="shared" si="53"/>
        <v>43692</v>
      </c>
      <c r="D482" s="67">
        <v>43692</v>
      </c>
      <c r="E482" s="11">
        <v>31.37</v>
      </c>
      <c r="F482" s="32">
        <f t="shared" si="54"/>
        <v>0.11084805653710247</v>
      </c>
      <c r="G482" s="11">
        <v>1.2085999999999999</v>
      </c>
      <c r="H482" s="35">
        <f t="shared" si="52"/>
        <v>0.13397096113074203</v>
      </c>
    </row>
    <row r="483" spans="1:8" x14ac:dyDescent="0.45">
      <c r="A483" s="8">
        <v>1398</v>
      </c>
      <c r="B483" s="8" t="s">
        <v>22</v>
      </c>
      <c r="C483" s="71">
        <f t="shared" si="53"/>
        <v>43691</v>
      </c>
      <c r="D483" s="67">
        <v>43691</v>
      </c>
      <c r="E483" s="11">
        <v>31.64</v>
      </c>
      <c r="F483" s="32">
        <f t="shared" si="54"/>
        <v>0.11180212014134276</v>
      </c>
      <c r="G483" s="11">
        <v>1.2060999999999999</v>
      </c>
      <c r="H483" s="35">
        <f t="shared" si="52"/>
        <v>0.13484453710247349</v>
      </c>
    </row>
    <row r="484" spans="1:8" x14ac:dyDescent="0.45">
      <c r="A484" s="8">
        <v>1398</v>
      </c>
      <c r="B484" s="8" t="s">
        <v>22</v>
      </c>
      <c r="C484" s="71">
        <f t="shared" si="53"/>
        <v>43690</v>
      </c>
      <c r="D484" s="67">
        <v>43690</v>
      </c>
      <c r="E484" s="11">
        <v>33.64</v>
      </c>
      <c r="F484" s="32">
        <f t="shared" si="54"/>
        <v>0.11886925795053004</v>
      </c>
      <c r="G484" s="11">
        <v>1.206</v>
      </c>
      <c r="H484" s="35">
        <f t="shared" si="52"/>
        <v>0.14335632508833923</v>
      </c>
    </row>
    <row r="485" spans="1:8" x14ac:dyDescent="0.45">
      <c r="A485" s="8">
        <v>1398</v>
      </c>
      <c r="B485" s="8" t="s">
        <v>22</v>
      </c>
      <c r="C485" s="71">
        <f t="shared" si="53"/>
        <v>43689</v>
      </c>
      <c r="D485" s="67">
        <v>43689</v>
      </c>
      <c r="E485" s="11">
        <v>32.270000000000003</v>
      </c>
      <c r="F485" s="32">
        <f t="shared" si="54"/>
        <v>0.11402826855123677</v>
      </c>
      <c r="G485" s="11">
        <v>1.2075</v>
      </c>
      <c r="H485" s="35">
        <f t="shared" si="52"/>
        <v>0.13768913427561841</v>
      </c>
    </row>
    <row r="486" spans="1:8" x14ac:dyDescent="0.45">
      <c r="A486" s="8">
        <v>1398</v>
      </c>
      <c r="B486" s="8" t="s">
        <v>22</v>
      </c>
      <c r="C486" s="71">
        <f t="shared" si="53"/>
        <v>43686</v>
      </c>
      <c r="D486" s="67">
        <v>43686</v>
      </c>
      <c r="E486" s="11">
        <v>33.99</v>
      </c>
      <c r="F486" s="32">
        <f t="shared" si="54"/>
        <v>0.12010600706713781</v>
      </c>
      <c r="G486" s="11">
        <v>1.2037</v>
      </c>
      <c r="H486" s="35">
        <f t="shared" si="52"/>
        <v>0.14457160070671379</v>
      </c>
    </row>
    <row r="487" spans="1:8" x14ac:dyDescent="0.45">
      <c r="A487" s="8">
        <v>1398</v>
      </c>
      <c r="B487" s="8" t="s">
        <v>22</v>
      </c>
      <c r="C487" s="71">
        <f t="shared" si="53"/>
        <v>43685</v>
      </c>
      <c r="D487" s="67">
        <v>43685</v>
      </c>
      <c r="E487" s="11">
        <v>33.880000000000003</v>
      </c>
      <c r="F487" s="32">
        <f t="shared" si="54"/>
        <v>0.11971731448763252</v>
      </c>
      <c r="G487" s="11">
        <v>1.2132000000000001</v>
      </c>
      <c r="H487" s="35">
        <f t="shared" si="52"/>
        <v>0.14524104593639578</v>
      </c>
    </row>
    <row r="488" spans="1:8" x14ac:dyDescent="0.45">
      <c r="A488" s="8">
        <v>1398</v>
      </c>
      <c r="B488" s="8" t="s">
        <v>22</v>
      </c>
      <c r="C488" s="71">
        <f t="shared" si="53"/>
        <v>43684</v>
      </c>
      <c r="D488" s="67">
        <v>43684</v>
      </c>
      <c r="E488" s="11">
        <v>31.6</v>
      </c>
      <c r="F488" s="32">
        <f t="shared" si="54"/>
        <v>0.11166077738515902</v>
      </c>
      <c r="G488" s="11">
        <v>1.2141999999999999</v>
      </c>
      <c r="H488" s="35">
        <f t="shared" si="52"/>
        <v>0.13557851590106007</v>
      </c>
    </row>
    <row r="489" spans="1:8" x14ac:dyDescent="0.45">
      <c r="A489" s="8">
        <v>1398</v>
      </c>
      <c r="B489" s="8" t="s">
        <v>22</v>
      </c>
      <c r="C489" s="71">
        <f t="shared" si="53"/>
        <v>43683</v>
      </c>
      <c r="D489" s="67">
        <v>43683</v>
      </c>
      <c r="E489" s="11">
        <v>30.33</v>
      </c>
      <c r="F489" s="32">
        <f t="shared" si="54"/>
        <v>0.10717314487632508</v>
      </c>
      <c r="G489" s="11">
        <v>1.2168000000000001</v>
      </c>
      <c r="H489" s="35">
        <f t="shared" si="52"/>
        <v>0.13040828268551236</v>
      </c>
    </row>
    <row r="490" spans="1:8" x14ac:dyDescent="0.45">
      <c r="A490" s="8">
        <v>1398</v>
      </c>
      <c r="B490" s="8" t="s">
        <v>22</v>
      </c>
      <c r="C490" s="71">
        <f t="shared" si="53"/>
        <v>43682</v>
      </c>
      <c r="D490" s="67">
        <v>43682</v>
      </c>
      <c r="E490" s="11">
        <v>31.52</v>
      </c>
      <c r="F490" s="32">
        <f t="shared" si="54"/>
        <v>0.11137809187279152</v>
      </c>
      <c r="G490" s="11">
        <v>1.2142999999999999</v>
      </c>
      <c r="H490" s="35">
        <f t="shared" si="52"/>
        <v>0.13524641696113074</v>
      </c>
    </row>
    <row r="491" spans="1:8" x14ac:dyDescent="0.45">
      <c r="A491" s="8">
        <v>1398</v>
      </c>
      <c r="B491" s="8" t="s">
        <v>22</v>
      </c>
      <c r="C491" s="71">
        <f t="shared" si="53"/>
        <v>43679</v>
      </c>
      <c r="D491" s="67">
        <v>43679</v>
      </c>
      <c r="E491" s="11">
        <v>32.72</v>
      </c>
      <c r="F491" s="32">
        <f t="shared" si="54"/>
        <v>0.11561837455830389</v>
      </c>
      <c r="G491" s="11">
        <v>1.2155</v>
      </c>
      <c r="H491" s="35">
        <f t="shared" si="52"/>
        <v>0.14053413427561837</v>
      </c>
    </row>
    <row r="492" spans="1:8" x14ac:dyDescent="0.45">
      <c r="A492" s="8">
        <v>1398</v>
      </c>
      <c r="B492" s="8" t="s">
        <v>22</v>
      </c>
      <c r="C492" s="71">
        <f t="shared" si="53"/>
        <v>43678</v>
      </c>
      <c r="D492" s="67">
        <v>43678</v>
      </c>
      <c r="E492" s="11">
        <v>29.76</v>
      </c>
      <c r="F492" s="32">
        <f t="shared" si="54"/>
        <v>0.10515901060070672</v>
      </c>
      <c r="G492" s="11">
        <v>1.2133</v>
      </c>
      <c r="H492" s="35">
        <f t="shared" si="52"/>
        <v>0.12758942756183747</v>
      </c>
    </row>
    <row r="493" spans="1:8" x14ac:dyDescent="0.45">
      <c r="A493" s="8">
        <v>1398</v>
      </c>
      <c r="B493" s="8" t="s">
        <v>22</v>
      </c>
      <c r="C493" s="71">
        <f t="shared" si="53"/>
        <v>43676</v>
      </c>
      <c r="D493" s="67">
        <v>43676</v>
      </c>
      <c r="E493" s="11">
        <v>27.93</v>
      </c>
      <c r="F493" s="32">
        <f t="shared" si="54"/>
        <v>9.8692579505300346E-2</v>
      </c>
      <c r="G493" s="11">
        <v>1.2151000000000001</v>
      </c>
      <c r="H493" s="35">
        <f t="shared" si="52"/>
        <v>0.11992135335689046</v>
      </c>
    </row>
    <row r="494" spans="1:8" x14ac:dyDescent="0.45">
      <c r="A494" s="8">
        <v>1398</v>
      </c>
      <c r="B494" s="8" t="s">
        <v>22</v>
      </c>
      <c r="C494" s="71">
        <f t="shared" si="53"/>
        <v>43675</v>
      </c>
      <c r="D494" s="67">
        <v>43675</v>
      </c>
      <c r="E494" s="11">
        <v>27.45</v>
      </c>
      <c r="F494" s="32">
        <f t="shared" si="54"/>
        <v>9.6996466431095399E-2</v>
      </c>
      <c r="G494" s="11">
        <v>1.2219</v>
      </c>
      <c r="H494" s="35">
        <f t="shared" si="52"/>
        <v>0.11851998233215547</v>
      </c>
    </row>
    <row r="495" spans="1:8" x14ac:dyDescent="0.45">
      <c r="A495" s="8">
        <v>1398</v>
      </c>
      <c r="B495" s="8" t="s">
        <v>22</v>
      </c>
      <c r="C495" s="71">
        <f t="shared" si="53"/>
        <v>43672</v>
      </c>
      <c r="D495" s="67">
        <v>43672</v>
      </c>
      <c r="E495" s="11">
        <v>27.52</v>
      </c>
      <c r="F495" s="32">
        <f t="shared" si="54"/>
        <v>9.7243816254416957E-2</v>
      </c>
      <c r="G495" s="11">
        <v>1.2383</v>
      </c>
      <c r="H495" s="35">
        <f t="shared" si="52"/>
        <v>0.12041701766784452</v>
      </c>
    </row>
    <row r="496" spans="1:8" x14ac:dyDescent="0.45">
      <c r="A496" s="8">
        <v>1398</v>
      </c>
      <c r="B496" s="8" t="s">
        <v>22</v>
      </c>
      <c r="C496" s="71">
        <f t="shared" si="53"/>
        <v>43671</v>
      </c>
      <c r="D496" s="67">
        <v>43671</v>
      </c>
      <c r="E496" s="11">
        <v>27.67</v>
      </c>
      <c r="F496" s="32">
        <f t="shared" si="54"/>
        <v>9.7773851590106015E-2</v>
      </c>
      <c r="G496" s="11">
        <v>1.2456</v>
      </c>
      <c r="H496" s="35">
        <f t="shared" si="52"/>
        <v>0.12178710954063605</v>
      </c>
    </row>
    <row r="497" spans="1:8" x14ac:dyDescent="0.45">
      <c r="A497" s="8">
        <v>1398</v>
      </c>
      <c r="B497" s="8" t="s">
        <v>22</v>
      </c>
      <c r="C497" s="71">
        <f t="shared" si="53"/>
        <v>43670</v>
      </c>
      <c r="D497" s="67">
        <v>43670</v>
      </c>
      <c r="E497" s="11">
        <v>27.64</v>
      </c>
      <c r="F497" s="32">
        <f t="shared" si="54"/>
        <v>9.76678445229682E-2</v>
      </c>
      <c r="G497" s="11">
        <v>1.2483</v>
      </c>
      <c r="H497" s="35">
        <f t="shared" si="52"/>
        <v>0.1219187703180212</v>
      </c>
    </row>
    <row r="498" spans="1:8" x14ac:dyDescent="0.45">
      <c r="A498" s="8">
        <v>1398</v>
      </c>
      <c r="B498" s="8" t="s">
        <v>22</v>
      </c>
      <c r="C498" s="71">
        <f t="shared" si="53"/>
        <v>43669</v>
      </c>
      <c r="D498" s="67">
        <v>43669</v>
      </c>
      <c r="E498" s="11">
        <v>29.57</v>
      </c>
      <c r="F498" s="32">
        <f t="shared" si="54"/>
        <v>0.10448763250883392</v>
      </c>
      <c r="G498" s="11">
        <v>1.2438</v>
      </c>
      <c r="H498" s="35">
        <f t="shared" si="52"/>
        <v>0.12996171731448763</v>
      </c>
    </row>
    <row r="499" spans="1:8" x14ac:dyDescent="0.45">
      <c r="A499" s="8">
        <v>1398</v>
      </c>
      <c r="B499" s="8" t="s">
        <v>23</v>
      </c>
      <c r="C499" s="71">
        <f t="shared" si="53"/>
        <v>43668</v>
      </c>
      <c r="D499" s="67">
        <v>43668</v>
      </c>
      <c r="E499" s="11">
        <v>27.48</v>
      </c>
      <c r="F499" s="32">
        <f t="shared" si="54"/>
        <v>9.7102473498233213E-2</v>
      </c>
      <c r="G499" s="11">
        <v>1.2476</v>
      </c>
      <c r="H499" s="35">
        <f t="shared" si="52"/>
        <v>0.12114504593639576</v>
      </c>
    </row>
    <row r="500" spans="1:8" x14ac:dyDescent="0.45">
      <c r="A500" s="8">
        <v>1398</v>
      </c>
      <c r="B500" s="8" t="s">
        <v>23</v>
      </c>
      <c r="C500" s="71">
        <f t="shared" si="53"/>
        <v>43665</v>
      </c>
      <c r="D500" s="67">
        <v>43665</v>
      </c>
      <c r="E500" s="11">
        <v>29.09</v>
      </c>
      <c r="F500" s="32">
        <f t="shared" si="54"/>
        <v>0.10279151943462897</v>
      </c>
      <c r="G500" s="11">
        <v>1.2502</v>
      </c>
      <c r="H500" s="35">
        <f t="shared" si="52"/>
        <v>0.12850995759717312</v>
      </c>
    </row>
    <row r="501" spans="1:8" x14ac:dyDescent="0.45">
      <c r="A501" s="8">
        <v>1398</v>
      </c>
      <c r="B501" s="8" t="s">
        <v>23</v>
      </c>
      <c r="C501" s="71">
        <f t="shared" si="53"/>
        <v>43664</v>
      </c>
      <c r="D501" s="67">
        <v>43664</v>
      </c>
      <c r="E501" s="11">
        <v>29.08</v>
      </c>
      <c r="F501" s="32">
        <f t="shared" si="54"/>
        <v>0.10275618374558303</v>
      </c>
      <c r="G501" s="11">
        <v>1.2547999999999999</v>
      </c>
      <c r="H501" s="35">
        <f t="shared" si="52"/>
        <v>0.12893845936395756</v>
      </c>
    </row>
    <row r="502" spans="1:8" x14ac:dyDescent="0.45">
      <c r="A502" s="8">
        <v>1398</v>
      </c>
      <c r="B502" s="8" t="s">
        <v>23</v>
      </c>
      <c r="C502" s="71">
        <f t="shared" si="53"/>
        <v>43663</v>
      </c>
      <c r="D502" s="67">
        <v>43663</v>
      </c>
      <c r="E502" s="11">
        <v>30.04</v>
      </c>
      <c r="F502" s="32">
        <f t="shared" si="54"/>
        <v>0.10614840989399293</v>
      </c>
      <c r="G502" s="11">
        <v>1.2432000000000001</v>
      </c>
      <c r="H502" s="35">
        <f t="shared" si="52"/>
        <v>0.13196370318021203</v>
      </c>
    </row>
    <row r="503" spans="1:8" x14ac:dyDescent="0.45">
      <c r="A503" s="8">
        <v>1398</v>
      </c>
      <c r="B503" s="8" t="s">
        <v>23</v>
      </c>
      <c r="C503" s="71">
        <f t="shared" si="53"/>
        <v>43658</v>
      </c>
      <c r="D503" s="67">
        <v>43658</v>
      </c>
      <c r="E503" s="11">
        <v>35.83</v>
      </c>
      <c r="F503" s="32">
        <f t="shared" si="54"/>
        <v>0.12660777385159011</v>
      </c>
      <c r="G503" s="11">
        <v>1.2575000000000001</v>
      </c>
      <c r="H503" s="35">
        <f t="shared" si="52"/>
        <v>0.15920927561837458</v>
      </c>
    </row>
    <row r="504" spans="1:8" x14ac:dyDescent="0.45">
      <c r="A504" s="8">
        <v>1398</v>
      </c>
      <c r="B504" s="8" t="s">
        <v>23</v>
      </c>
      <c r="C504" s="71">
        <f t="shared" si="53"/>
        <v>43656</v>
      </c>
      <c r="D504" s="67">
        <v>43656</v>
      </c>
      <c r="E504" s="11">
        <v>32.51</v>
      </c>
      <c r="F504" s="32">
        <f t="shared" si="54"/>
        <v>0.11487632508833921</v>
      </c>
      <c r="G504" s="11">
        <v>1.2501</v>
      </c>
      <c r="H504" s="35">
        <f t="shared" si="52"/>
        <v>0.14360689399293286</v>
      </c>
    </row>
    <row r="505" spans="1:8" x14ac:dyDescent="0.45">
      <c r="A505" s="8">
        <v>1398</v>
      </c>
      <c r="B505" s="8" t="s">
        <v>23</v>
      </c>
      <c r="C505" s="71">
        <f t="shared" si="53"/>
        <v>43654</v>
      </c>
      <c r="D505" s="67">
        <v>43654</v>
      </c>
      <c r="E505" s="11">
        <v>31.41</v>
      </c>
      <c r="F505" s="32">
        <f t="shared" si="54"/>
        <v>0.11098939929328622</v>
      </c>
      <c r="G505" s="11">
        <v>1.2512000000000001</v>
      </c>
      <c r="H505" s="35">
        <f t="shared" si="52"/>
        <v>0.13886993639575973</v>
      </c>
    </row>
    <row r="506" spans="1:8" x14ac:dyDescent="0.45">
      <c r="A506" s="8">
        <v>1398</v>
      </c>
      <c r="B506" s="8" t="s">
        <v>23</v>
      </c>
      <c r="C506" s="71">
        <f t="shared" si="53"/>
        <v>43647</v>
      </c>
      <c r="D506" s="67">
        <v>43647</v>
      </c>
      <c r="E506" s="11">
        <v>26.48</v>
      </c>
      <c r="F506" s="32">
        <f t="shared" si="54"/>
        <v>9.3568904593639576E-2</v>
      </c>
      <c r="G506" s="11">
        <v>1.264</v>
      </c>
      <c r="H506" s="35">
        <f t="shared" si="52"/>
        <v>0.11827109540636042</v>
      </c>
    </row>
    <row r="507" spans="1:8" x14ac:dyDescent="0.45">
      <c r="A507" s="8">
        <v>1398</v>
      </c>
      <c r="B507" s="8" t="s">
        <v>23</v>
      </c>
      <c r="C507" s="71">
        <f t="shared" si="53"/>
        <v>43642</v>
      </c>
      <c r="D507" s="67">
        <v>43642</v>
      </c>
      <c r="E507" s="11">
        <v>25.11</v>
      </c>
      <c r="F507" s="32">
        <f t="shared" si="54"/>
        <v>8.8727915194346293E-2</v>
      </c>
      <c r="G507" s="11">
        <v>1.2689999999999999</v>
      </c>
      <c r="H507" s="35">
        <f t="shared" si="52"/>
        <v>0.11259572438162543</v>
      </c>
    </row>
    <row r="508" spans="1:8" x14ac:dyDescent="0.45">
      <c r="A508" s="8">
        <v>1398</v>
      </c>
      <c r="B508" s="8" t="s">
        <v>12</v>
      </c>
      <c r="C508" s="71">
        <f t="shared" si="53"/>
        <v>43636</v>
      </c>
      <c r="D508" s="67">
        <v>43636</v>
      </c>
      <c r="E508" s="11">
        <v>26.27</v>
      </c>
      <c r="F508" s="32">
        <f t="shared" si="54"/>
        <v>9.2826855123674903E-2</v>
      </c>
      <c r="G508" s="11">
        <v>1.2701</v>
      </c>
      <c r="H508" s="35">
        <f t="shared" si="52"/>
        <v>0.1178993886925795</v>
      </c>
    </row>
    <row r="509" spans="1:8" x14ac:dyDescent="0.45">
      <c r="A509" s="8">
        <v>1398</v>
      </c>
      <c r="B509" s="8" t="s">
        <v>12</v>
      </c>
      <c r="C509" s="71">
        <f t="shared" si="53"/>
        <v>43630</v>
      </c>
      <c r="D509" s="67">
        <v>43630</v>
      </c>
      <c r="E509" s="11">
        <v>28.31</v>
      </c>
      <c r="F509" s="32">
        <f t="shared" si="54"/>
        <v>0.10003533568904593</v>
      </c>
      <c r="G509" s="11">
        <v>1.2592000000000001</v>
      </c>
      <c r="H509" s="35">
        <f t="shared" si="52"/>
        <v>0.12596449469964666</v>
      </c>
    </row>
    <row r="510" spans="1:8" x14ac:dyDescent="0.45">
      <c r="A510" s="8">
        <v>1398</v>
      </c>
      <c r="B510" s="8" t="s">
        <v>12</v>
      </c>
      <c r="C510" s="71">
        <f t="shared" si="53"/>
        <v>43623</v>
      </c>
      <c r="D510" s="67">
        <v>43623</v>
      </c>
      <c r="E510" s="11">
        <v>28.59</v>
      </c>
      <c r="F510" s="32">
        <f t="shared" si="54"/>
        <v>0.10102473498233215</v>
      </c>
      <c r="G510" s="11">
        <v>1.2736000000000001</v>
      </c>
      <c r="H510" s="35">
        <f t="shared" si="52"/>
        <v>0.12866510247349824</v>
      </c>
    </row>
    <row r="511" spans="1:8" x14ac:dyDescent="0.45">
      <c r="A511" s="8">
        <v>1398</v>
      </c>
      <c r="B511" s="8" t="s">
        <v>12</v>
      </c>
      <c r="C511" s="71">
        <f t="shared" si="53"/>
        <v>43619</v>
      </c>
      <c r="D511" s="67">
        <v>43619</v>
      </c>
      <c r="E511" s="11">
        <v>26.76</v>
      </c>
      <c r="F511" s="32">
        <f t="shared" si="54"/>
        <v>9.4558303886925807E-2</v>
      </c>
      <c r="G511" s="11">
        <v>1.2665</v>
      </c>
      <c r="H511" s="35">
        <f t="shared" si="52"/>
        <v>0.11975809187279153</v>
      </c>
    </row>
    <row r="512" spans="1:8" x14ac:dyDescent="0.45">
      <c r="A512" s="8">
        <v>1398</v>
      </c>
      <c r="B512" s="8" t="s">
        <v>12</v>
      </c>
      <c r="C512" s="71">
        <f t="shared" si="53"/>
        <v>43616</v>
      </c>
      <c r="D512" s="67">
        <v>43616</v>
      </c>
      <c r="E512" s="11">
        <v>27.57</v>
      </c>
      <c r="F512" s="32">
        <f t="shared" si="54"/>
        <v>9.7420494699646643E-2</v>
      </c>
      <c r="G512" s="11">
        <v>1.2632000000000001</v>
      </c>
      <c r="H512" s="35">
        <f t="shared" si="52"/>
        <v>0.12306156890459365</v>
      </c>
    </row>
    <row r="513" spans="1:8" x14ac:dyDescent="0.45">
      <c r="A513" s="8">
        <v>1398</v>
      </c>
      <c r="B513" s="8" t="s">
        <v>12</v>
      </c>
      <c r="C513" s="71">
        <f t="shared" si="53"/>
        <v>43607</v>
      </c>
      <c r="D513" s="67">
        <v>43607</v>
      </c>
      <c r="E513" s="11">
        <v>30.35</v>
      </c>
      <c r="F513" s="32">
        <f t="shared" si="54"/>
        <v>0.10724381625441697</v>
      </c>
      <c r="G513" s="11">
        <v>1.2662</v>
      </c>
      <c r="H513" s="35">
        <f t="shared" si="52"/>
        <v>0.13579212014134276</v>
      </c>
    </row>
    <row r="514" spans="1:8" x14ac:dyDescent="0.45">
      <c r="A514" s="8">
        <v>1398</v>
      </c>
      <c r="B514" s="8" t="s">
        <v>13</v>
      </c>
      <c r="C514" s="71">
        <f t="shared" si="53"/>
        <v>43601</v>
      </c>
      <c r="D514" s="67">
        <v>43601</v>
      </c>
      <c r="E514" s="11">
        <v>31.23</v>
      </c>
      <c r="F514" s="32">
        <f t="shared" si="54"/>
        <v>0.11035335689045936</v>
      </c>
      <c r="G514" s="11">
        <v>1.2797000000000001</v>
      </c>
      <c r="H514" s="35">
        <f t="shared" si="52"/>
        <v>0.14121919081272086</v>
      </c>
    </row>
    <row r="515" spans="1:8" x14ac:dyDescent="0.45">
      <c r="A515" s="8">
        <v>1398</v>
      </c>
      <c r="B515" s="8" t="s">
        <v>13</v>
      </c>
      <c r="C515" s="71">
        <f t="shared" si="53"/>
        <v>43594</v>
      </c>
      <c r="D515" s="67">
        <v>43594</v>
      </c>
      <c r="E515" s="11">
        <v>33.75</v>
      </c>
      <c r="F515" s="32">
        <f t="shared" si="54"/>
        <v>0.11925795053003534</v>
      </c>
      <c r="G515" s="11">
        <v>1.3015000000000001</v>
      </c>
      <c r="H515" s="35">
        <f t="shared" ref="H515:H578" si="55">F515*G515</f>
        <v>0.155214222614841</v>
      </c>
    </row>
    <row r="516" spans="1:8" x14ac:dyDescent="0.45">
      <c r="A516" s="8">
        <v>1398</v>
      </c>
      <c r="B516" s="8" t="s">
        <v>13</v>
      </c>
      <c r="C516" s="71">
        <f t="shared" si="53"/>
        <v>43586</v>
      </c>
      <c r="D516" s="67">
        <v>43586</v>
      </c>
      <c r="E516" s="11">
        <v>32.590000000000003</v>
      </c>
      <c r="F516" s="32">
        <f t="shared" si="54"/>
        <v>0.11515901060070673</v>
      </c>
      <c r="G516" s="11">
        <v>1.3049999999999999</v>
      </c>
      <c r="H516" s="35">
        <f t="shared" si="55"/>
        <v>0.15028250883392227</v>
      </c>
    </row>
    <row r="517" spans="1:8" x14ac:dyDescent="0.45">
      <c r="A517" s="8">
        <v>1398</v>
      </c>
      <c r="B517" s="8" t="s">
        <v>13</v>
      </c>
      <c r="C517" s="71">
        <f t="shared" ref="C517:C580" si="56">D517</f>
        <v>43580</v>
      </c>
      <c r="D517" s="67">
        <v>43580</v>
      </c>
      <c r="E517" s="11">
        <v>34.36</v>
      </c>
      <c r="F517" s="32">
        <f t="shared" si="54"/>
        <v>0.12141342756183746</v>
      </c>
      <c r="G517" s="11">
        <v>1.2899</v>
      </c>
      <c r="H517" s="35">
        <f t="shared" si="55"/>
        <v>0.15661118021201414</v>
      </c>
    </row>
    <row r="518" spans="1:8" x14ac:dyDescent="0.45">
      <c r="A518" s="8">
        <v>1398</v>
      </c>
      <c r="B518" s="8" t="s">
        <v>14</v>
      </c>
      <c r="C518" s="71">
        <f t="shared" si="56"/>
        <v>43572</v>
      </c>
      <c r="D518" s="67">
        <v>43572</v>
      </c>
      <c r="E518" s="11">
        <v>36.659999999999997</v>
      </c>
      <c r="F518" s="32">
        <f t="shared" si="54"/>
        <v>0.12954063604240282</v>
      </c>
      <c r="G518" s="11">
        <v>1.3046</v>
      </c>
      <c r="H518" s="35">
        <f t="shared" si="55"/>
        <v>0.16899871378091871</v>
      </c>
    </row>
    <row r="519" spans="1:8" x14ac:dyDescent="0.45">
      <c r="A519" s="8">
        <v>1398</v>
      </c>
      <c r="B519" s="8" t="s">
        <v>14</v>
      </c>
      <c r="C519" s="71">
        <f t="shared" si="56"/>
        <v>43566</v>
      </c>
      <c r="D519" s="67">
        <v>43566</v>
      </c>
      <c r="E519" s="11">
        <v>39.14</v>
      </c>
      <c r="F519" s="32">
        <f t="shared" si="54"/>
        <v>0.13830388692579507</v>
      </c>
      <c r="G519" s="11">
        <v>1.3056000000000001</v>
      </c>
      <c r="H519" s="35">
        <f t="shared" si="55"/>
        <v>0.18056955477031805</v>
      </c>
    </row>
    <row r="520" spans="1:8" x14ac:dyDescent="0.45">
      <c r="A520" s="8">
        <v>1398</v>
      </c>
      <c r="B520" s="8" t="s">
        <v>14</v>
      </c>
      <c r="C520" s="71">
        <f t="shared" si="56"/>
        <v>43563</v>
      </c>
      <c r="D520" s="67">
        <v>43563</v>
      </c>
      <c r="E520" s="11">
        <v>39.14</v>
      </c>
      <c r="F520" s="32">
        <f t="shared" si="54"/>
        <v>0.13830388692579507</v>
      </c>
      <c r="G520" s="11">
        <v>1.3064</v>
      </c>
      <c r="H520" s="35">
        <f t="shared" si="55"/>
        <v>0.18068019787985867</v>
      </c>
    </row>
    <row r="521" spans="1:8" x14ac:dyDescent="0.45">
      <c r="A521" s="8">
        <v>1398</v>
      </c>
      <c r="B521" s="8" t="s">
        <v>14</v>
      </c>
      <c r="C521" s="71">
        <f t="shared" si="56"/>
        <v>43556</v>
      </c>
      <c r="D521" s="67">
        <v>43556</v>
      </c>
      <c r="E521" s="11">
        <v>33.340000000000003</v>
      </c>
      <c r="F521" s="32">
        <f t="shared" si="54"/>
        <v>0.11780918727915196</v>
      </c>
      <c r="G521" s="11">
        <v>1.3101</v>
      </c>
      <c r="H521" s="35">
        <f t="shared" si="55"/>
        <v>0.15434181625441698</v>
      </c>
    </row>
    <row r="522" spans="1:8" x14ac:dyDescent="0.45">
      <c r="A522" s="8">
        <v>1398</v>
      </c>
      <c r="B522" s="8" t="s">
        <v>14</v>
      </c>
      <c r="C522" s="71">
        <f t="shared" si="56"/>
        <v>43550</v>
      </c>
      <c r="D522" s="67">
        <v>43550</v>
      </c>
      <c r="E522" s="11">
        <v>35.78</v>
      </c>
      <c r="F522" s="32">
        <f t="shared" si="54"/>
        <v>0.12643109540636044</v>
      </c>
      <c r="G522" s="11">
        <v>1.3209</v>
      </c>
      <c r="H522" s="35">
        <f t="shared" si="55"/>
        <v>0.16700283392226151</v>
      </c>
    </row>
    <row r="523" spans="1:8" x14ac:dyDescent="0.45">
      <c r="A523" s="8">
        <v>1397</v>
      </c>
      <c r="B523" s="8" t="s">
        <v>15</v>
      </c>
      <c r="C523" s="71">
        <f t="shared" si="56"/>
        <v>43543</v>
      </c>
      <c r="D523" s="67">
        <v>43543</v>
      </c>
      <c r="E523" s="11">
        <v>37.28</v>
      </c>
      <c r="F523" s="32">
        <f t="shared" si="54"/>
        <v>0.13173144876325088</v>
      </c>
      <c r="G523" s="11">
        <v>1.3269</v>
      </c>
      <c r="H523" s="35">
        <f t="shared" si="55"/>
        <v>0.1747944593639576</v>
      </c>
    </row>
    <row r="524" spans="1:8" x14ac:dyDescent="0.45">
      <c r="A524" s="8">
        <v>1397</v>
      </c>
      <c r="B524" s="8" t="s">
        <v>15</v>
      </c>
      <c r="C524" s="71">
        <f t="shared" si="56"/>
        <v>43536</v>
      </c>
      <c r="D524" s="67">
        <v>43536</v>
      </c>
      <c r="E524" s="11">
        <v>40.729999999999997</v>
      </c>
      <c r="F524" s="32">
        <f t="shared" si="54"/>
        <v>0.14392226148409892</v>
      </c>
      <c r="G524" s="11">
        <v>1.3075000000000001</v>
      </c>
      <c r="H524" s="35">
        <f t="shared" si="55"/>
        <v>0.18817835689045936</v>
      </c>
    </row>
    <row r="525" spans="1:8" x14ac:dyDescent="0.45">
      <c r="A525" s="8">
        <v>1397</v>
      </c>
      <c r="B525" s="8" t="s">
        <v>15</v>
      </c>
      <c r="C525" s="71">
        <f t="shared" si="56"/>
        <v>43529</v>
      </c>
      <c r="D525" s="67">
        <v>43529</v>
      </c>
      <c r="E525" s="11">
        <v>42.84</v>
      </c>
      <c r="F525" s="32">
        <f t="shared" si="54"/>
        <v>0.15137809187279153</v>
      </c>
      <c r="G525" s="11">
        <v>1.3178000000000001</v>
      </c>
      <c r="H525" s="35">
        <f t="shared" si="55"/>
        <v>0.19948604946996468</v>
      </c>
    </row>
    <row r="526" spans="1:8" x14ac:dyDescent="0.45">
      <c r="A526" s="8">
        <v>1397</v>
      </c>
      <c r="B526" s="8" t="s">
        <v>15</v>
      </c>
      <c r="C526" s="71">
        <f t="shared" si="56"/>
        <v>43525</v>
      </c>
      <c r="D526" s="67">
        <v>43525</v>
      </c>
      <c r="E526" s="11">
        <v>43.07</v>
      </c>
      <c r="F526" s="32">
        <f t="shared" si="54"/>
        <v>0.15219081272084806</v>
      </c>
      <c r="G526" s="11">
        <v>1.3204</v>
      </c>
      <c r="H526" s="35">
        <f t="shared" si="55"/>
        <v>0.20095274911660777</v>
      </c>
    </row>
    <row r="527" spans="1:8" x14ac:dyDescent="0.45">
      <c r="A527" s="8">
        <v>1397</v>
      </c>
      <c r="B527" s="8" t="s">
        <v>15</v>
      </c>
      <c r="C527" s="71">
        <f t="shared" si="56"/>
        <v>43524</v>
      </c>
      <c r="D527" s="67">
        <v>43524</v>
      </c>
      <c r="E527" s="11">
        <v>44.11</v>
      </c>
      <c r="F527" s="32">
        <f t="shared" si="54"/>
        <v>0.15586572438162544</v>
      </c>
      <c r="G527" s="11">
        <v>1.3263</v>
      </c>
      <c r="H527" s="35">
        <f t="shared" si="55"/>
        <v>0.20672471024734981</v>
      </c>
    </row>
    <row r="528" spans="1:8" x14ac:dyDescent="0.45">
      <c r="A528" s="8">
        <v>1397</v>
      </c>
      <c r="B528" s="8" t="s">
        <v>15</v>
      </c>
      <c r="C528" s="71">
        <f t="shared" si="56"/>
        <v>43518</v>
      </c>
      <c r="D528" s="67">
        <v>43518</v>
      </c>
      <c r="E528" s="11">
        <v>44.9</v>
      </c>
      <c r="F528" s="32">
        <f t="shared" si="54"/>
        <v>0.1586572438162544</v>
      </c>
      <c r="G528" s="11">
        <v>1.3053999999999999</v>
      </c>
      <c r="H528" s="35">
        <f t="shared" si="55"/>
        <v>0.20711116607773847</v>
      </c>
    </row>
    <row r="529" spans="1:8" x14ac:dyDescent="0.45">
      <c r="A529" s="8">
        <v>1397</v>
      </c>
      <c r="B529" s="8" t="s">
        <v>53</v>
      </c>
      <c r="C529" s="71">
        <f t="shared" si="56"/>
        <v>43511</v>
      </c>
      <c r="D529" s="67">
        <v>43511</v>
      </c>
      <c r="E529" s="11">
        <v>47.64</v>
      </c>
      <c r="F529" s="32">
        <f t="shared" si="54"/>
        <v>0.16833922261484099</v>
      </c>
      <c r="G529" s="11">
        <v>1.2890999999999999</v>
      </c>
      <c r="H529" s="35">
        <f t="shared" si="55"/>
        <v>0.21700609187279152</v>
      </c>
    </row>
    <row r="530" spans="1:8" x14ac:dyDescent="0.45">
      <c r="A530" s="8">
        <v>1397</v>
      </c>
      <c r="B530" s="8" t="s">
        <v>53</v>
      </c>
      <c r="C530" s="71">
        <f t="shared" si="56"/>
        <v>43505</v>
      </c>
      <c r="D530" s="67">
        <v>43505</v>
      </c>
      <c r="E530" s="11">
        <v>48.05</v>
      </c>
      <c r="F530" s="32">
        <f t="shared" si="54"/>
        <v>0.16978798586572438</v>
      </c>
      <c r="G530" s="11">
        <v>1.3164</v>
      </c>
      <c r="H530" s="35">
        <f t="shared" si="55"/>
        <v>0.22350890459363959</v>
      </c>
    </row>
    <row r="531" spans="1:8" x14ac:dyDescent="0.45">
      <c r="A531" s="8">
        <v>1397</v>
      </c>
      <c r="B531" s="8" t="s">
        <v>53</v>
      </c>
      <c r="C531" s="71">
        <f t="shared" si="56"/>
        <v>43498</v>
      </c>
      <c r="D531" s="67">
        <v>43498</v>
      </c>
      <c r="E531" s="11">
        <v>50.03</v>
      </c>
      <c r="F531" s="32">
        <f t="shared" si="54"/>
        <v>0.1767844522968198</v>
      </c>
      <c r="G531" s="11">
        <v>1.3164</v>
      </c>
      <c r="H531" s="35">
        <f t="shared" si="55"/>
        <v>0.2327190530035336</v>
      </c>
    </row>
    <row r="532" spans="1:8" x14ac:dyDescent="0.45">
      <c r="A532" s="8">
        <v>1397</v>
      </c>
      <c r="B532" s="8" t="s">
        <v>53</v>
      </c>
      <c r="C532" s="71">
        <f t="shared" si="56"/>
        <v>43493</v>
      </c>
      <c r="D532" s="67">
        <v>43493</v>
      </c>
      <c r="E532" s="11">
        <v>55.2</v>
      </c>
      <c r="F532" s="32">
        <f t="shared" si="54"/>
        <v>0.19505300353356891</v>
      </c>
      <c r="G532" s="11">
        <v>1.3164</v>
      </c>
      <c r="H532" s="35">
        <f t="shared" si="55"/>
        <v>0.25676777385159011</v>
      </c>
    </row>
    <row r="533" spans="1:8" x14ac:dyDescent="0.45">
      <c r="A533" s="8">
        <v>1397</v>
      </c>
      <c r="B533" s="8" t="s">
        <v>53</v>
      </c>
      <c r="C533" s="71">
        <f t="shared" si="56"/>
        <v>43487</v>
      </c>
      <c r="D533" s="67">
        <v>43487</v>
      </c>
      <c r="E533" s="11">
        <v>59.26</v>
      </c>
      <c r="F533" s="32">
        <f t="shared" si="54"/>
        <v>0.20939929328621906</v>
      </c>
      <c r="G533" s="11">
        <v>1.2958000000000001</v>
      </c>
      <c r="H533" s="35">
        <f t="shared" si="55"/>
        <v>0.27133960424028269</v>
      </c>
    </row>
    <row r="534" spans="1:8" x14ac:dyDescent="0.45">
      <c r="A534" s="8">
        <v>1397</v>
      </c>
      <c r="B534" s="8" t="s">
        <v>17</v>
      </c>
      <c r="C534" s="71">
        <f t="shared" si="56"/>
        <v>43480</v>
      </c>
      <c r="D534" s="67">
        <v>43480</v>
      </c>
      <c r="E534" s="11">
        <v>60.61</v>
      </c>
      <c r="F534" s="32">
        <f t="shared" si="54"/>
        <v>0.21416961130742049</v>
      </c>
      <c r="G534" s="11">
        <v>1.286</v>
      </c>
      <c r="H534" s="35">
        <f t="shared" si="55"/>
        <v>0.27542212014134276</v>
      </c>
    </row>
    <row r="535" spans="1:8" x14ac:dyDescent="0.45">
      <c r="A535" s="8">
        <v>1397</v>
      </c>
      <c r="B535" s="8" t="s">
        <v>17</v>
      </c>
      <c r="C535" s="71">
        <f t="shared" si="56"/>
        <v>43474</v>
      </c>
      <c r="D535" s="67">
        <v>43474</v>
      </c>
      <c r="E535" s="11">
        <v>60.03</v>
      </c>
      <c r="F535" s="32">
        <f t="shared" si="54"/>
        <v>0.2121201413427562</v>
      </c>
      <c r="G535" s="11">
        <v>1.2789999999999999</v>
      </c>
      <c r="H535" s="35">
        <f t="shared" si="55"/>
        <v>0.27130166077738516</v>
      </c>
    </row>
    <row r="536" spans="1:8" x14ac:dyDescent="0.45">
      <c r="A536" s="8">
        <v>1397</v>
      </c>
      <c r="B536" s="8" t="s">
        <v>17</v>
      </c>
      <c r="C536" s="71">
        <f t="shared" si="56"/>
        <v>43467</v>
      </c>
      <c r="D536" s="67">
        <v>43467</v>
      </c>
      <c r="E536" s="11">
        <v>62.16</v>
      </c>
      <c r="F536" s="32">
        <f t="shared" si="54"/>
        <v>0.21964664310954063</v>
      </c>
      <c r="G536" s="11">
        <v>1.2609999999999999</v>
      </c>
      <c r="H536" s="35">
        <f t="shared" si="55"/>
        <v>0.27697441696113073</v>
      </c>
    </row>
    <row r="537" spans="1:8" x14ac:dyDescent="0.45">
      <c r="A537" s="8">
        <v>1397</v>
      </c>
      <c r="B537" s="8" t="s">
        <v>17</v>
      </c>
      <c r="C537" s="71">
        <f t="shared" si="56"/>
        <v>43463</v>
      </c>
      <c r="D537" s="67">
        <v>43463</v>
      </c>
      <c r="E537" s="11">
        <v>62.63</v>
      </c>
      <c r="F537" s="32">
        <f t="shared" si="54"/>
        <v>0.22130742049469965</v>
      </c>
      <c r="G537" s="11">
        <v>1.2724</v>
      </c>
      <c r="H537" s="35">
        <f t="shared" si="55"/>
        <v>0.28159156183745582</v>
      </c>
    </row>
    <row r="538" spans="1:8" x14ac:dyDescent="0.45">
      <c r="A538" s="8">
        <v>1397</v>
      </c>
      <c r="B538" s="8" t="s">
        <v>17</v>
      </c>
      <c r="C538" s="71">
        <f t="shared" si="56"/>
        <v>43458</v>
      </c>
      <c r="D538" s="67">
        <v>43458</v>
      </c>
      <c r="E538" s="11">
        <v>69.05</v>
      </c>
      <c r="F538" s="32">
        <f t="shared" si="54"/>
        <v>0.24399293286219081</v>
      </c>
      <c r="G538" s="11">
        <v>1.2724</v>
      </c>
      <c r="H538" s="35">
        <f t="shared" si="55"/>
        <v>0.31045660777385159</v>
      </c>
    </row>
    <row r="539" spans="1:8" x14ac:dyDescent="0.45">
      <c r="A539" s="8">
        <v>1397</v>
      </c>
      <c r="B539" s="8" t="s">
        <v>18</v>
      </c>
      <c r="C539" s="71">
        <f t="shared" si="56"/>
        <v>43449</v>
      </c>
      <c r="D539" s="67">
        <v>43449</v>
      </c>
      <c r="E539" s="11">
        <v>67.95</v>
      </c>
      <c r="F539" s="32">
        <f t="shared" si="54"/>
        <v>0.24010600706713781</v>
      </c>
      <c r="G539" s="11">
        <v>1.2794000000000001</v>
      </c>
      <c r="H539" s="35">
        <f t="shared" si="55"/>
        <v>0.30719162544169615</v>
      </c>
    </row>
    <row r="540" spans="1:8" x14ac:dyDescent="0.45">
      <c r="A540" s="8">
        <v>1397</v>
      </c>
      <c r="B540" s="8" t="s">
        <v>18</v>
      </c>
      <c r="C540" s="71">
        <f t="shared" si="56"/>
        <v>43442</v>
      </c>
      <c r="D540" s="67">
        <v>43442</v>
      </c>
      <c r="E540" s="11">
        <v>63.3</v>
      </c>
      <c r="F540" s="32">
        <f t="shared" si="54"/>
        <v>0.22367491166077738</v>
      </c>
      <c r="G540" s="11">
        <v>1.2794000000000001</v>
      </c>
      <c r="H540" s="35">
        <f t="shared" si="55"/>
        <v>0.28616968197879861</v>
      </c>
    </row>
    <row r="541" spans="1:8" x14ac:dyDescent="0.45">
      <c r="A541" s="8">
        <v>1397</v>
      </c>
      <c r="B541" s="8" t="s">
        <v>18</v>
      </c>
      <c r="C541" s="71">
        <f t="shared" si="56"/>
        <v>43435</v>
      </c>
      <c r="D541" s="67">
        <v>43435</v>
      </c>
      <c r="E541" s="11">
        <v>67.540000000000006</v>
      </c>
      <c r="F541" s="32">
        <f t="shared" si="54"/>
        <v>0.23865724381625444</v>
      </c>
      <c r="G541" s="11">
        <v>1.2794000000000001</v>
      </c>
      <c r="H541" s="35">
        <f t="shared" si="55"/>
        <v>0.30533807773851596</v>
      </c>
    </row>
    <row r="542" spans="1:8" x14ac:dyDescent="0.45">
      <c r="A542" s="8">
        <v>1397</v>
      </c>
      <c r="B542" s="8" t="s">
        <v>18</v>
      </c>
      <c r="C542" s="71">
        <f t="shared" si="56"/>
        <v>43433</v>
      </c>
      <c r="D542" s="67">
        <v>43433</v>
      </c>
      <c r="E542" s="11">
        <v>66.260000000000005</v>
      </c>
      <c r="F542" s="32">
        <f t="shared" si="54"/>
        <v>0.23413427561837458</v>
      </c>
      <c r="G542" s="11">
        <v>1.2794000000000001</v>
      </c>
      <c r="H542" s="35">
        <f t="shared" si="55"/>
        <v>0.29955139222614846</v>
      </c>
    </row>
    <row r="543" spans="1:8" x14ac:dyDescent="0.45">
      <c r="A543" s="8">
        <v>1397</v>
      </c>
      <c r="B543" s="8" t="s">
        <v>18</v>
      </c>
      <c r="C543" s="71">
        <f t="shared" si="56"/>
        <v>43427</v>
      </c>
      <c r="D543" s="67">
        <v>43427</v>
      </c>
      <c r="E543" s="11">
        <v>67.61</v>
      </c>
      <c r="F543" s="32">
        <f t="shared" si="54"/>
        <v>0.23890459363957597</v>
      </c>
      <c r="G543" s="11">
        <v>1.2814000000000001</v>
      </c>
      <c r="H543" s="35">
        <f t="shared" si="55"/>
        <v>0.30613234628975267</v>
      </c>
    </row>
    <row r="544" spans="1:8" x14ac:dyDescent="0.45">
      <c r="A544" s="8">
        <v>1397</v>
      </c>
      <c r="B544" s="8" t="s">
        <v>19</v>
      </c>
      <c r="C544" s="71">
        <f t="shared" si="56"/>
        <v>43419</v>
      </c>
      <c r="D544" s="67">
        <v>43419</v>
      </c>
      <c r="E544" s="11">
        <v>74.599999999999994</v>
      </c>
      <c r="F544" s="32">
        <f t="shared" si="54"/>
        <v>0.26360424028268548</v>
      </c>
      <c r="G544" s="11">
        <v>1.2776000000000001</v>
      </c>
      <c r="H544" s="35">
        <f t="shared" si="55"/>
        <v>0.33678077738515899</v>
      </c>
    </row>
    <row r="545" spans="1:8" x14ac:dyDescent="0.45">
      <c r="A545" s="8">
        <v>1397</v>
      </c>
      <c r="B545" s="8" t="s">
        <v>19</v>
      </c>
      <c r="C545" s="71">
        <f t="shared" si="56"/>
        <v>43411</v>
      </c>
      <c r="D545" s="67">
        <v>43411</v>
      </c>
      <c r="E545" s="11">
        <v>67.319999999999993</v>
      </c>
      <c r="F545" s="32">
        <f t="shared" ref="F545:F586" si="57">E545/283</f>
        <v>0.23787985865724379</v>
      </c>
      <c r="G545" s="11">
        <v>1.3126</v>
      </c>
      <c r="H545" s="35">
        <f t="shared" si="55"/>
        <v>0.31224110247349818</v>
      </c>
    </row>
    <row r="546" spans="1:8" x14ac:dyDescent="0.45">
      <c r="A546" s="8">
        <v>1397</v>
      </c>
      <c r="B546" s="8" t="s">
        <v>19</v>
      </c>
      <c r="C546" s="71">
        <f t="shared" si="56"/>
        <v>43405</v>
      </c>
      <c r="D546" s="67">
        <v>43405</v>
      </c>
      <c r="E546" s="11">
        <v>65.72</v>
      </c>
      <c r="F546" s="32">
        <f t="shared" si="57"/>
        <v>0.232226148409894</v>
      </c>
      <c r="G546" s="11">
        <v>1.3010999999999999</v>
      </c>
      <c r="H546" s="35">
        <f t="shared" si="55"/>
        <v>0.30214944169611307</v>
      </c>
    </row>
    <row r="547" spans="1:8" x14ac:dyDescent="0.45">
      <c r="A547" s="8">
        <v>1397</v>
      </c>
      <c r="B547" s="8" t="s">
        <v>19</v>
      </c>
      <c r="C547" s="71">
        <f t="shared" si="56"/>
        <v>43402</v>
      </c>
      <c r="D547" s="67">
        <v>43402</v>
      </c>
      <c r="E547" s="11">
        <v>64.88</v>
      </c>
      <c r="F547" s="32">
        <f t="shared" si="57"/>
        <v>0.22925795053003531</v>
      </c>
      <c r="G547" s="11">
        <v>1.2793000000000001</v>
      </c>
      <c r="H547" s="35">
        <f t="shared" si="55"/>
        <v>0.29328969611307421</v>
      </c>
    </row>
    <row r="548" spans="1:8" x14ac:dyDescent="0.45">
      <c r="A548" s="8">
        <v>1397</v>
      </c>
      <c r="B548" s="8" t="s">
        <v>19</v>
      </c>
      <c r="C548" s="71">
        <f t="shared" si="56"/>
        <v>43396</v>
      </c>
      <c r="D548" s="67">
        <v>43396</v>
      </c>
      <c r="E548" s="11">
        <v>69.3</v>
      </c>
      <c r="F548" s="32">
        <f t="shared" si="57"/>
        <v>0.2448763250883392</v>
      </c>
      <c r="G548" s="11">
        <v>1.2983</v>
      </c>
      <c r="H548" s="35">
        <f t="shared" si="55"/>
        <v>0.31792293286219081</v>
      </c>
    </row>
    <row r="549" spans="1:8" x14ac:dyDescent="0.45">
      <c r="A549" s="8">
        <v>1397</v>
      </c>
      <c r="B549" s="8" t="s">
        <v>20</v>
      </c>
      <c r="C549" s="71">
        <f t="shared" si="56"/>
        <v>43389</v>
      </c>
      <c r="D549" s="67">
        <v>43389</v>
      </c>
      <c r="E549" s="11">
        <v>70.599999999999994</v>
      </c>
      <c r="F549" s="32">
        <f t="shared" si="57"/>
        <v>0.24946996466431093</v>
      </c>
      <c r="G549" s="11">
        <v>1.3187</v>
      </c>
      <c r="H549" s="35">
        <f t="shared" si="55"/>
        <v>0.3289760424028268</v>
      </c>
    </row>
    <row r="550" spans="1:8" x14ac:dyDescent="0.45">
      <c r="A550" s="8">
        <v>1397</v>
      </c>
      <c r="B550" s="8" t="s">
        <v>20</v>
      </c>
      <c r="C550" s="71">
        <f t="shared" si="56"/>
        <v>43381</v>
      </c>
      <c r="D550" s="67">
        <v>43381</v>
      </c>
      <c r="E550" s="11">
        <v>71.930000000000007</v>
      </c>
      <c r="F550" s="32">
        <f t="shared" si="57"/>
        <v>0.2541696113074205</v>
      </c>
      <c r="G550" s="11">
        <v>1.3089999999999999</v>
      </c>
      <c r="H550" s="35">
        <f t="shared" si="55"/>
        <v>0.33270802120141341</v>
      </c>
    </row>
    <row r="551" spans="1:8" x14ac:dyDescent="0.45">
      <c r="A551" s="8">
        <v>1397</v>
      </c>
      <c r="B551" s="8" t="s">
        <v>20</v>
      </c>
      <c r="C551" s="71">
        <f t="shared" si="56"/>
        <v>43374</v>
      </c>
      <c r="D551" s="67">
        <v>43374</v>
      </c>
      <c r="E551" s="11">
        <v>74.19</v>
      </c>
      <c r="F551" s="32">
        <f t="shared" si="57"/>
        <v>0.26215547703180209</v>
      </c>
      <c r="G551" s="11">
        <v>1.3043</v>
      </c>
      <c r="H551" s="35">
        <f t="shared" si="55"/>
        <v>0.34192938869257944</v>
      </c>
    </row>
    <row r="552" spans="1:8" x14ac:dyDescent="0.45">
      <c r="A552" s="8">
        <v>1397</v>
      </c>
      <c r="B552" s="8" t="s">
        <v>20</v>
      </c>
      <c r="C552" s="71">
        <f t="shared" si="56"/>
        <v>43372</v>
      </c>
      <c r="D552" s="67">
        <v>43372</v>
      </c>
      <c r="E552" s="11">
        <v>75.06</v>
      </c>
      <c r="F552" s="32">
        <f t="shared" si="57"/>
        <v>0.26522968197879859</v>
      </c>
      <c r="G552" s="11">
        <v>1.3079000000000001</v>
      </c>
      <c r="H552" s="35">
        <f t="shared" si="55"/>
        <v>0.34689390106007068</v>
      </c>
    </row>
    <row r="553" spans="1:8" x14ac:dyDescent="0.45">
      <c r="A553" s="8">
        <v>1397</v>
      </c>
      <c r="B553" s="8" t="s">
        <v>20</v>
      </c>
      <c r="C553" s="71">
        <f t="shared" si="56"/>
        <v>43366</v>
      </c>
      <c r="D553" s="67">
        <v>43366</v>
      </c>
      <c r="E553" s="11">
        <v>74.52</v>
      </c>
      <c r="F553" s="32">
        <f t="shared" si="57"/>
        <v>0.26332155477031799</v>
      </c>
      <c r="G553" s="11">
        <v>1.3079000000000001</v>
      </c>
      <c r="H553" s="35">
        <f t="shared" si="55"/>
        <v>0.34439826148409891</v>
      </c>
    </row>
    <row r="554" spans="1:8" x14ac:dyDescent="0.45">
      <c r="A554" s="8">
        <v>1397</v>
      </c>
      <c r="B554" s="8" t="s">
        <v>21</v>
      </c>
      <c r="C554" s="71">
        <f t="shared" si="56"/>
        <v>43359</v>
      </c>
      <c r="D554" s="67">
        <v>43359</v>
      </c>
      <c r="E554" s="11">
        <v>71.180000000000007</v>
      </c>
      <c r="F554" s="32">
        <f t="shared" si="57"/>
        <v>0.2515194346289753</v>
      </c>
      <c r="G554" s="11">
        <v>1.3070999999999999</v>
      </c>
      <c r="H554" s="35">
        <f t="shared" si="55"/>
        <v>0.32876105300353359</v>
      </c>
    </row>
    <row r="555" spans="1:8" x14ac:dyDescent="0.45">
      <c r="A555" s="8">
        <v>1397</v>
      </c>
      <c r="B555" s="8" t="s">
        <v>21</v>
      </c>
      <c r="C555" s="71">
        <f t="shared" si="56"/>
        <v>43351</v>
      </c>
      <c r="D555" s="67">
        <v>43351</v>
      </c>
      <c r="E555" s="11">
        <v>73.41</v>
      </c>
      <c r="F555" s="32">
        <f t="shared" si="57"/>
        <v>0.25939929328621908</v>
      </c>
      <c r="G555" s="11">
        <v>1.3027</v>
      </c>
      <c r="H555" s="35">
        <f t="shared" si="55"/>
        <v>0.33791945936395756</v>
      </c>
    </row>
    <row r="556" spans="1:8" x14ac:dyDescent="0.45">
      <c r="A556" s="8">
        <v>1397</v>
      </c>
      <c r="B556" s="8" t="s">
        <v>21</v>
      </c>
      <c r="C556" s="71">
        <f t="shared" si="56"/>
        <v>43344</v>
      </c>
      <c r="D556" s="67">
        <v>43344</v>
      </c>
      <c r="E556" s="11">
        <v>67.790000000000006</v>
      </c>
      <c r="F556" s="32">
        <f t="shared" si="57"/>
        <v>0.23954063604240286</v>
      </c>
      <c r="G556" s="11">
        <v>1.3027</v>
      </c>
      <c r="H556" s="35">
        <f t="shared" si="55"/>
        <v>0.3120495865724382</v>
      </c>
    </row>
    <row r="557" spans="1:8" x14ac:dyDescent="0.45">
      <c r="A557" s="8">
        <v>1397</v>
      </c>
      <c r="B557" s="8" t="s">
        <v>21</v>
      </c>
      <c r="C557" s="71">
        <f t="shared" si="56"/>
        <v>43341</v>
      </c>
      <c r="D557" s="67">
        <v>43341</v>
      </c>
      <c r="E557" s="11">
        <v>69.209999999999994</v>
      </c>
      <c r="F557" s="32">
        <f t="shared" si="57"/>
        <v>0.24455830388692576</v>
      </c>
      <c r="G557" s="11">
        <v>1.3027</v>
      </c>
      <c r="H557" s="35">
        <f t="shared" si="55"/>
        <v>0.31858610247349817</v>
      </c>
    </row>
    <row r="558" spans="1:8" x14ac:dyDescent="0.45">
      <c r="A558" s="8">
        <v>1397</v>
      </c>
      <c r="B558" s="8" t="s">
        <v>21</v>
      </c>
      <c r="C558" s="71">
        <f t="shared" si="56"/>
        <v>43335</v>
      </c>
      <c r="D558" s="67">
        <v>43335</v>
      </c>
      <c r="E558" s="11">
        <v>65.94</v>
      </c>
      <c r="F558" s="32">
        <f t="shared" si="57"/>
        <v>0.23300353356890458</v>
      </c>
      <c r="G558" s="11">
        <v>1.2811999999999999</v>
      </c>
      <c r="H558" s="35">
        <f t="shared" si="55"/>
        <v>0.29852412720848054</v>
      </c>
    </row>
    <row r="559" spans="1:8" x14ac:dyDescent="0.45">
      <c r="A559" s="8">
        <v>1397</v>
      </c>
      <c r="B559" s="8" t="s">
        <v>22</v>
      </c>
      <c r="C559" s="71">
        <f t="shared" si="56"/>
        <v>43328</v>
      </c>
      <c r="D559" s="67">
        <v>43328</v>
      </c>
      <c r="E559" s="11">
        <v>61.59</v>
      </c>
      <c r="F559" s="32">
        <f t="shared" si="57"/>
        <v>0.21763250883392227</v>
      </c>
      <c r="G559" s="11">
        <v>1.2719</v>
      </c>
      <c r="H559" s="35">
        <f t="shared" si="55"/>
        <v>0.27680678798586572</v>
      </c>
    </row>
    <row r="560" spans="1:8" x14ac:dyDescent="0.45">
      <c r="A560" s="8">
        <v>1397</v>
      </c>
      <c r="B560" s="8" t="s">
        <v>22</v>
      </c>
      <c r="C560" s="71">
        <f t="shared" si="56"/>
        <v>43320</v>
      </c>
      <c r="D560" s="67">
        <v>43320</v>
      </c>
      <c r="E560" s="11">
        <v>60.27</v>
      </c>
      <c r="F560" s="32">
        <f t="shared" si="57"/>
        <v>0.21296819787985866</v>
      </c>
      <c r="G560" s="11">
        <v>1.2881</v>
      </c>
      <c r="H560" s="35">
        <f t="shared" si="55"/>
        <v>0.27432433568904596</v>
      </c>
    </row>
    <row r="561" spans="1:8" x14ac:dyDescent="0.45">
      <c r="A561" s="8">
        <v>1397</v>
      </c>
      <c r="B561" s="8" t="s">
        <v>22</v>
      </c>
      <c r="C561" s="71">
        <f t="shared" si="56"/>
        <v>43313</v>
      </c>
      <c r="D561" s="67">
        <v>43313</v>
      </c>
      <c r="E561" s="11">
        <v>57.83</v>
      </c>
      <c r="F561" s="32">
        <f t="shared" si="57"/>
        <v>0.20434628975265018</v>
      </c>
      <c r="G561" s="11">
        <v>1.3126</v>
      </c>
      <c r="H561" s="35">
        <f t="shared" si="55"/>
        <v>0.26822493992932861</v>
      </c>
    </row>
    <row r="562" spans="1:8" x14ac:dyDescent="0.45">
      <c r="A562" s="8">
        <v>1397</v>
      </c>
      <c r="B562" s="8" t="s">
        <v>22</v>
      </c>
      <c r="C562" s="71">
        <f t="shared" si="56"/>
        <v>43310</v>
      </c>
      <c r="D562" s="67">
        <v>43310</v>
      </c>
      <c r="E562" s="11">
        <v>58.55</v>
      </c>
      <c r="F562" s="32">
        <f t="shared" si="57"/>
        <v>0.20689045936395759</v>
      </c>
      <c r="G562" s="11">
        <v>1.3109999999999999</v>
      </c>
      <c r="H562" s="35">
        <f t="shared" si="55"/>
        <v>0.2712333922261484</v>
      </c>
    </row>
    <row r="563" spans="1:8" x14ac:dyDescent="0.45">
      <c r="A563" s="8">
        <v>1397</v>
      </c>
      <c r="B563" s="8" t="s">
        <v>22</v>
      </c>
      <c r="C563" s="71">
        <f t="shared" si="56"/>
        <v>43304</v>
      </c>
      <c r="D563" s="67">
        <v>43304</v>
      </c>
      <c r="E563" s="11">
        <v>58.01</v>
      </c>
      <c r="F563" s="32">
        <f t="shared" si="57"/>
        <v>0.20498233215547704</v>
      </c>
      <c r="G563" s="11">
        <v>1.3102</v>
      </c>
      <c r="H563" s="35">
        <f t="shared" si="55"/>
        <v>0.26856785159010604</v>
      </c>
    </row>
    <row r="564" spans="1:8" x14ac:dyDescent="0.45">
      <c r="A564" s="8">
        <v>1397</v>
      </c>
      <c r="B564" s="8" t="s">
        <v>23</v>
      </c>
      <c r="C564" s="71">
        <f t="shared" si="56"/>
        <v>43297</v>
      </c>
      <c r="D564" s="67">
        <v>43297</v>
      </c>
      <c r="E564" s="11">
        <v>56.81</v>
      </c>
      <c r="F564" s="32">
        <f t="shared" si="57"/>
        <v>0.20074204946996468</v>
      </c>
      <c r="G564" s="11">
        <v>1.3236000000000001</v>
      </c>
      <c r="H564" s="35">
        <f t="shared" si="55"/>
        <v>0.26570217667844526</v>
      </c>
    </row>
    <row r="565" spans="1:8" x14ac:dyDescent="0.45">
      <c r="A565" s="8">
        <v>1397</v>
      </c>
      <c r="B565" s="8" t="s">
        <v>23</v>
      </c>
      <c r="C565" s="71">
        <f t="shared" si="56"/>
        <v>43289</v>
      </c>
      <c r="D565" s="67">
        <v>43289</v>
      </c>
      <c r="E565" s="11">
        <v>58.92</v>
      </c>
      <c r="F565" s="32">
        <f t="shared" si="57"/>
        <v>0.20819787985865726</v>
      </c>
      <c r="G565" s="11">
        <v>1.3294999999999999</v>
      </c>
      <c r="H565" s="35">
        <f t="shared" si="55"/>
        <v>0.2767990812720848</v>
      </c>
    </row>
    <row r="566" spans="1:8" x14ac:dyDescent="0.45">
      <c r="A566" s="8">
        <v>1397</v>
      </c>
      <c r="B566" s="8" t="s">
        <v>23</v>
      </c>
      <c r="C566" s="71">
        <f t="shared" si="56"/>
        <v>43282</v>
      </c>
      <c r="D566" s="67">
        <v>43282</v>
      </c>
      <c r="E566" s="11">
        <v>57.02</v>
      </c>
      <c r="F566" s="32">
        <f t="shared" si="57"/>
        <v>0.20148409893992933</v>
      </c>
      <c r="G566" s="11">
        <v>1.3209</v>
      </c>
      <c r="H566" s="35">
        <f t="shared" si="55"/>
        <v>0.26614034628975264</v>
      </c>
    </row>
    <row r="567" spans="1:8" x14ac:dyDescent="0.45">
      <c r="A567" s="8">
        <v>1397</v>
      </c>
      <c r="B567" s="8" t="s">
        <v>23</v>
      </c>
      <c r="C567" s="71">
        <f t="shared" si="56"/>
        <v>43280</v>
      </c>
      <c r="D567" s="67">
        <v>43280</v>
      </c>
      <c r="E567" s="11">
        <v>55.24</v>
      </c>
      <c r="F567" s="32">
        <f t="shared" si="57"/>
        <v>0.19519434628975266</v>
      </c>
      <c r="G567" s="11">
        <v>1.3209</v>
      </c>
      <c r="H567" s="35">
        <f t="shared" si="55"/>
        <v>0.25783221201413425</v>
      </c>
    </row>
    <row r="568" spans="1:8" x14ac:dyDescent="0.45">
      <c r="A568" s="8">
        <v>1397</v>
      </c>
      <c r="B568" s="8" t="s">
        <v>23</v>
      </c>
      <c r="C568" s="71">
        <f t="shared" si="56"/>
        <v>43274</v>
      </c>
      <c r="D568" s="67">
        <v>43274</v>
      </c>
      <c r="E568" s="11">
        <v>53.51</v>
      </c>
      <c r="F568" s="32">
        <f t="shared" si="57"/>
        <v>0.18908127208480566</v>
      </c>
      <c r="G568" s="11">
        <v>1.3411999999999999</v>
      </c>
      <c r="H568" s="35">
        <f t="shared" si="55"/>
        <v>0.25359580212014132</v>
      </c>
    </row>
    <row r="569" spans="1:8" x14ac:dyDescent="0.45">
      <c r="A569" s="8">
        <v>1397</v>
      </c>
      <c r="B569" s="8" t="s">
        <v>12</v>
      </c>
      <c r="C569" s="71">
        <f t="shared" si="56"/>
        <v>43267</v>
      </c>
      <c r="D569" s="67">
        <v>43267</v>
      </c>
      <c r="E569" s="11">
        <v>54.35</v>
      </c>
      <c r="F569" s="32">
        <f t="shared" si="57"/>
        <v>0.19204946996466432</v>
      </c>
      <c r="G569" s="11">
        <v>1.3411999999999999</v>
      </c>
      <c r="H569" s="35">
        <f t="shared" si="55"/>
        <v>0.25757674911660777</v>
      </c>
    </row>
    <row r="570" spans="1:8" x14ac:dyDescent="0.45">
      <c r="A570" s="8">
        <v>1397</v>
      </c>
      <c r="B570" s="8" t="s">
        <v>12</v>
      </c>
      <c r="C570" s="71">
        <f t="shared" si="56"/>
        <v>43259</v>
      </c>
      <c r="D570" s="67">
        <v>43259</v>
      </c>
      <c r="E570" s="11">
        <v>54.34</v>
      </c>
      <c r="F570" s="32">
        <f t="shared" si="57"/>
        <v>0.19201413427561839</v>
      </c>
      <c r="G570" s="11">
        <v>1.3411999999999999</v>
      </c>
      <c r="H570" s="35">
        <f t="shared" si="55"/>
        <v>0.25752935689045936</v>
      </c>
    </row>
    <row r="571" spans="1:8" x14ac:dyDescent="0.45">
      <c r="A571" s="8">
        <v>1397</v>
      </c>
      <c r="B571" s="8" t="s">
        <v>12</v>
      </c>
      <c r="C571" s="71">
        <f t="shared" si="56"/>
        <v>43252</v>
      </c>
      <c r="D571" s="67">
        <v>43252</v>
      </c>
      <c r="E571" s="11">
        <v>55</v>
      </c>
      <c r="F571" s="32">
        <f t="shared" si="57"/>
        <v>0.19434628975265017</v>
      </c>
      <c r="G571" s="11">
        <v>1.3348</v>
      </c>
      <c r="H571" s="35">
        <f t="shared" si="55"/>
        <v>0.25941342756183744</v>
      </c>
    </row>
    <row r="572" spans="1:8" x14ac:dyDescent="0.45">
      <c r="A572" s="8">
        <v>1397</v>
      </c>
      <c r="B572" s="8" t="s">
        <v>12</v>
      </c>
      <c r="C572" s="71">
        <f t="shared" si="56"/>
        <v>43249</v>
      </c>
      <c r="D572" s="67">
        <v>43249</v>
      </c>
      <c r="E572" s="11">
        <v>57.62</v>
      </c>
      <c r="F572" s="32">
        <f t="shared" si="57"/>
        <v>0.20360424028268551</v>
      </c>
      <c r="G572" s="11">
        <v>1.3253999999999999</v>
      </c>
      <c r="H572" s="35">
        <f t="shared" si="55"/>
        <v>0.26985706007067134</v>
      </c>
    </row>
    <row r="573" spans="1:8" x14ac:dyDescent="0.45">
      <c r="A573" s="8">
        <v>1397</v>
      </c>
      <c r="B573" s="8" t="s">
        <v>12</v>
      </c>
      <c r="C573" s="71">
        <f t="shared" si="56"/>
        <v>43243</v>
      </c>
      <c r="D573" s="67">
        <v>43243</v>
      </c>
      <c r="E573" s="11">
        <v>57.56</v>
      </c>
      <c r="F573" s="32">
        <f t="shared" si="57"/>
        <v>0.2033922261484099</v>
      </c>
      <c r="G573" s="11">
        <v>1.3349</v>
      </c>
      <c r="H573" s="35">
        <f t="shared" si="55"/>
        <v>0.27150828268551236</v>
      </c>
    </row>
    <row r="574" spans="1:8" x14ac:dyDescent="0.45">
      <c r="A574" s="8">
        <v>1397</v>
      </c>
      <c r="B574" s="8" t="s">
        <v>13</v>
      </c>
      <c r="C574" s="71">
        <f t="shared" si="56"/>
        <v>43236</v>
      </c>
      <c r="D574" s="67">
        <v>43236</v>
      </c>
      <c r="E574" s="11">
        <v>54.37</v>
      </c>
      <c r="F574" s="32">
        <f t="shared" si="57"/>
        <v>0.19212014134275618</v>
      </c>
      <c r="G574" s="11">
        <v>1.3488</v>
      </c>
      <c r="H574" s="35">
        <f t="shared" si="55"/>
        <v>0.25913164664310956</v>
      </c>
    </row>
    <row r="575" spans="1:8" x14ac:dyDescent="0.45">
      <c r="A575" s="8">
        <v>1397</v>
      </c>
      <c r="B575" s="8" t="s">
        <v>13</v>
      </c>
      <c r="C575" s="71">
        <f t="shared" si="56"/>
        <v>43228</v>
      </c>
      <c r="D575" s="67">
        <v>43228</v>
      </c>
      <c r="E575" s="11">
        <v>52.37</v>
      </c>
      <c r="F575" s="32">
        <f t="shared" si="57"/>
        <v>0.1850530035335689</v>
      </c>
      <c r="G575" s="11">
        <v>1.3546</v>
      </c>
      <c r="H575" s="35">
        <f t="shared" si="55"/>
        <v>0.25067279858657243</v>
      </c>
    </row>
    <row r="576" spans="1:8" x14ac:dyDescent="0.45">
      <c r="A576" s="8">
        <v>1397</v>
      </c>
      <c r="B576" s="8" t="s">
        <v>13</v>
      </c>
      <c r="C576" s="71">
        <f t="shared" si="56"/>
        <v>43221</v>
      </c>
      <c r="D576" s="67">
        <v>43221</v>
      </c>
      <c r="E576" s="11">
        <v>51.68</v>
      </c>
      <c r="F576" s="32">
        <f t="shared" si="57"/>
        <v>0.18261484098939929</v>
      </c>
      <c r="G576" s="11">
        <v>1.3613999999999999</v>
      </c>
      <c r="H576" s="35">
        <f t="shared" si="55"/>
        <v>0.24861184452296817</v>
      </c>
    </row>
    <row r="577" spans="1:8" x14ac:dyDescent="0.45">
      <c r="A577" s="8">
        <v>1397</v>
      </c>
      <c r="B577" s="8" t="s">
        <v>13</v>
      </c>
      <c r="C577" s="71">
        <f t="shared" si="56"/>
        <v>43219</v>
      </c>
      <c r="D577" s="67">
        <v>43219</v>
      </c>
      <c r="E577" s="11">
        <v>52.63</v>
      </c>
      <c r="F577" s="32">
        <f t="shared" si="57"/>
        <v>0.18597173144876325</v>
      </c>
      <c r="G577" s="11">
        <v>1.3940999999999999</v>
      </c>
      <c r="H577" s="35">
        <f t="shared" si="55"/>
        <v>0.25926319081272081</v>
      </c>
    </row>
    <row r="578" spans="1:8" x14ac:dyDescent="0.45">
      <c r="A578" s="8">
        <v>1397</v>
      </c>
      <c r="B578" s="8" t="s">
        <v>13</v>
      </c>
      <c r="C578" s="71">
        <f t="shared" si="56"/>
        <v>43213</v>
      </c>
      <c r="D578" s="67">
        <v>43213</v>
      </c>
      <c r="E578" s="11">
        <v>50.6</v>
      </c>
      <c r="F578" s="32">
        <f t="shared" si="57"/>
        <v>0.17879858657243816</v>
      </c>
      <c r="G578" s="11">
        <v>1.3940999999999999</v>
      </c>
      <c r="H578" s="35">
        <f t="shared" si="55"/>
        <v>0.24926310954063602</v>
      </c>
    </row>
    <row r="579" spans="1:8" x14ac:dyDescent="0.45">
      <c r="A579" s="8">
        <v>1397</v>
      </c>
      <c r="B579" s="8" t="s">
        <v>14</v>
      </c>
      <c r="C579" s="71">
        <f t="shared" si="56"/>
        <v>43206</v>
      </c>
      <c r="D579" s="67">
        <v>43206</v>
      </c>
      <c r="E579" s="11">
        <v>48.67</v>
      </c>
      <c r="F579" s="32">
        <f t="shared" si="57"/>
        <v>0.17197879858657245</v>
      </c>
      <c r="G579" s="11">
        <v>1.4338</v>
      </c>
      <c r="H579" s="35">
        <f t="shared" ref="H579:H586" si="58">F579*G579</f>
        <v>0.24658320141342757</v>
      </c>
    </row>
    <row r="580" spans="1:8" x14ac:dyDescent="0.45">
      <c r="A580" s="8">
        <v>1397</v>
      </c>
      <c r="B580" s="8" t="s">
        <v>14</v>
      </c>
      <c r="C580" s="71">
        <f t="shared" si="56"/>
        <v>43198</v>
      </c>
      <c r="D580" s="67">
        <v>43198</v>
      </c>
      <c r="E580" s="11">
        <v>48.56</v>
      </c>
      <c r="F580" s="32">
        <f t="shared" si="57"/>
        <v>0.17159010600706714</v>
      </c>
      <c r="G580" s="11">
        <v>1.4016999999999999</v>
      </c>
      <c r="H580" s="35">
        <f t="shared" si="58"/>
        <v>0.240517851590106</v>
      </c>
    </row>
    <row r="581" spans="1:8" x14ac:dyDescent="0.45">
      <c r="A581" s="8">
        <v>1397</v>
      </c>
      <c r="B581" s="8" t="s">
        <v>14</v>
      </c>
      <c r="C581" s="71">
        <f t="shared" ref="C581:C586" si="59">D581</f>
        <v>43191</v>
      </c>
      <c r="D581" s="67">
        <v>43191</v>
      </c>
      <c r="E581" s="11">
        <v>46.92</v>
      </c>
      <c r="F581" s="32">
        <f t="shared" si="57"/>
        <v>0.16579505300353359</v>
      </c>
      <c r="G581" s="11">
        <v>1.4016999999999999</v>
      </c>
      <c r="H581" s="35">
        <f t="shared" si="58"/>
        <v>0.23239492579505303</v>
      </c>
    </row>
    <row r="582" spans="1:8" x14ac:dyDescent="0.45">
      <c r="A582" s="8">
        <v>1397</v>
      </c>
      <c r="B582" s="8" t="s">
        <v>14</v>
      </c>
      <c r="C582" s="71">
        <f t="shared" si="59"/>
        <v>43188</v>
      </c>
      <c r="D582" s="67">
        <v>43188</v>
      </c>
      <c r="E582" s="11">
        <v>48.63</v>
      </c>
      <c r="F582" s="32">
        <f t="shared" si="57"/>
        <v>0.1718374558303887</v>
      </c>
      <c r="G582" s="11">
        <v>1.4016999999999999</v>
      </c>
      <c r="H582" s="35">
        <f t="shared" si="58"/>
        <v>0.24086456183745583</v>
      </c>
    </row>
    <row r="583" spans="1:8" x14ac:dyDescent="0.45">
      <c r="A583" s="8">
        <v>1397</v>
      </c>
      <c r="B583" s="8" t="s">
        <v>14</v>
      </c>
      <c r="C583" s="71">
        <f t="shared" si="59"/>
        <v>43182</v>
      </c>
      <c r="D583" s="67">
        <v>43182</v>
      </c>
      <c r="E583" s="11">
        <v>48.78</v>
      </c>
      <c r="F583" s="32">
        <f t="shared" si="57"/>
        <v>0.17236749116607775</v>
      </c>
      <c r="G583" s="11">
        <v>1.4134</v>
      </c>
      <c r="H583" s="35">
        <f t="shared" si="58"/>
        <v>0.24362421201413428</v>
      </c>
    </row>
    <row r="584" spans="1:8" x14ac:dyDescent="0.45">
      <c r="A584" s="8">
        <v>1397</v>
      </c>
      <c r="B584" s="8" t="s">
        <v>15</v>
      </c>
      <c r="C584" s="71">
        <f t="shared" si="59"/>
        <v>43175</v>
      </c>
      <c r="D584" s="67">
        <v>43175</v>
      </c>
      <c r="E584" s="11">
        <v>50.09</v>
      </c>
      <c r="F584" s="32">
        <f t="shared" si="57"/>
        <v>0.17699646643109543</v>
      </c>
      <c r="G584" s="11">
        <v>1.3940999999999999</v>
      </c>
      <c r="H584" s="35">
        <f t="shared" si="58"/>
        <v>0.24675077385159011</v>
      </c>
    </row>
    <row r="585" spans="1:8" x14ac:dyDescent="0.45">
      <c r="A585" s="8">
        <v>1397</v>
      </c>
      <c r="B585" s="8" t="s">
        <v>15</v>
      </c>
      <c r="C585" s="71">
        <f t="shared" si="59"/>
        <v>43167</v>
      </c>
      <c r="D585" s="67">
        <v>43167</v>
      </c>
      <c r="E585" s="11">
        <v>49.43</v>
      </c>
      <c r="F585" s="32">
        <f t="shared" si="57"/>
        <v>0.1746643109540636</v>
      </c>
      <c r="G585" s="11">
        <v>1.3812</v>
      </c>
      <c r="H585" s="35">
        <f t="shared" si="58"/>
        <v>0.24124634628975264</v>
      </c>
    </row>
    <row r="586" spans="1:8" x14ac:dyDescent="0.45">
      <c r="A586" s="8">
        <v>1397</v>
      </c>
      <c r="B586" s="8" t="s">
        <v>15</v>
      </c>
      <c r="C586" s="71">
        <f t="shared" si="59"/>
        <v>43160</v>
      </c>
      <c r="D586" s="67">
        <v>43160</v>
      </c>
      <c r="E586" s="11">
        <v>47.04</v>
      </c>
      <c r="F586" s="32">
        <f t="shared" si="57"/>
        <v>0.16621908127208479</v>
      </c>
      <c r="G586" s="11">
        <v>1.3775999999999999</v>
      </c>
      <c r="H586" s="35">
        <f t="shared" si="58"/>
        <v>0.228983406360424</v>
      </c>
    </row>
  </sheetData>
  <hyperlinks>
    <hyperlink ref="K1" r:id="rId2" xr:uid="{00000000-0004-0000-0300-000000000000}"/>
    <hyperlink ref="N1" r:id="rId3" xr:uid="{00000000-0004-0000-0300-000001000000}"/>
  </hyperlinks>
  <pageMargins left="0.7" right="0.7" top="0.75" bottom="0.75" header="0.3" footer="0.3"/>
  <pageSetup paperSize="9" orientation="portrait" verticalDpi="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32"/>
  <sheetViews>
    <sheetView rightToLeft="1" zoomScaleNormal="100" workbookViewId="0">
      <selection activeCell="A25" sqref="A25"/>
    </sheetView>
  </sheetViews>
  <sheetFormatPr defaultColWidth="9" defaultRowHeight="18" x14ac:dyDescent="0.45"/>
  <cols>
    <col min="1" max="2" width="9" style="8"/>
    <col min="3" max="3" width="9.85546875" style="23" bestFit="1" customWidth="1"/>
    <col min="4" max="4" width="18.7109375" style="23" bestFit="1" customWidth="1"/>
    <col min="5" max="12" width="9" style="23"/>
    <col min="13" max="13" width="13.140625" style="23" customWidth="1"/>
    <col min="14" max="14" width="20.5703125" style="23" customWidth="1"/>
    <col min="15" max="16384" width="9" style="23"/>
  </cols>
  <sheetData>
    <row r="1" spans="1:12" x14ac:dyDescent="0.45">
      <c r="L1" s="29" t="s">
        <v>57</v>
      </c>
    </row>
    <row r="4" spans="1:12" ht="60" x14ac:dyDescent="0.45">
      <c r="A4" s="30" t="s">
        <v>56</v>
      </c>
      <c r="B4" s="31" t="s">
        <v>5</v>
      </c>
      <c r="C4" s="30" t="s">
        <v>0</v>
      </c>
      <c r="D4" s="31" t="s">
        <v>0</v>
      </c>
      <c r="E4" s="34" t="s">
        <v>58</v>
      </c>
      <c r="F4" s="17" t="s">
        <v>59</v>
      </c>
    </row>
    <row r="5" spans="1:12" x14ac:dyDescent="0.45">
      <c r="A5" s="8">
        <v>1399</v>
      </c>
      <c r="B5" s="8" t="s">
        <v>15</v>
      </c>
      <c r="C5" s="71">
        <f>D5</f>
        <v>44255</v>
      </c>
      <c r="D5" s="68">
        <v>44255</v>
      </c>
      <c r="E5" s="32">
        <v>2.66</v>
      </c>
      <c r="F5" s="35">
        <f t="shared" ref="F5:F44" si="0">E5/28.3</f>
        <v>9.399293286219082E-2</v>
      </c>
    </row>
    <row r="6" spans="1:12" x14ac:dyDescent="0.45">
      <c r="A6" s="8">
        <v>1399</v>
      </c>
      <c r="B6" s="8" t="s">
        <v>15</v>
      </c>
      <c r="C6" s="71">
        <f t="shared" ref="C6:C69" si="1">D6</f>
        <v>44254</v>
      </c>
      <c r="D6" s="68">
        <v>44254</v>
      </c>
      <c r="E6" s="32">
        <v>2.66</v>
      </c>
      <c r="F6" s="35">
        <f t="shared" si="0"/>
        <v>9.399293286219082E-2</v>
      </c>
    </row>
    <row r="7" spans="1:12" x14ac:dyDescent="0.45">
      <c r="A7" s="8">
        <v>1399</v>
      </c>
      <c r="B7" s="8" t="s">
        <v>15</v>
      </c>
      <c r="C7" s="71">
        <f t="shared" si="1"/>
        <v>44253</v>
      </c>
      <c r="D7" s="68">
        <v>44253</v>
      </c>
      <c r="E7" s="32">
        <v>2.66</v>
      </c>
      <c r="F7" s="35">
        <f t="shared" si="0"/>
        <v>9.399293286219082E-2</v>
      </c>
    </row>
    <row r="8" spans="1:12" x14ac:dyDescent="0.45">
      <c r="A8" s="8">
        <v>1399</v>
      </c>
      <c r="B8" s="8" t="s">
        <v>15</v>
      </c>
      <c r="C8" s="71">
        <f t="shared" si="1"/>
        <v>44252</v>
      </c>
      <c r="D8" s="68">
        <v>44252</v>
      </c>
      <c r="E8" s="32">
        <v>2.72</v>
      </c>
      <c r="F8" s="35">
        <f t="shared" si="0"/>
        <v>9.6113074204946997E-2</v>
      </c>
    </row>
    <row r="9" spans="1:12" x14ac:dyDescent="0.45">
      <c r="A9" s="8">
        <v>1399</v>
      </c>
      <c r="B9" s="8" t="s">
        <v>15</v>
      </c>
      <c r="C9" s="71">
        <f t="shared" si="1"/>
        <v>44251</v>
      </c>
      <c r="D9" s="68">
        <v>44251</v>
      </c>
      <c r="E9" s="32">
        <v>2.8</v>
      </c>
      <c r="F9" s="35">
        <f t="shared" si="0"/>
        <v>9.8939929328621903E-2</v>
      </c>
    </row>
    <row r="10" spans="1:12" x14ac:dyDescent="0.45">
      <c r="A10" s="8">
        <v>1399</v>
      </c>
      <c r="B10" s="8" t="s">
        <v>15</v>
      </c>
      <c r="C10" s="71">
        <f t="shared" si="1"/>
        <v>44250</v>
      </c>
      <c r="D10" s="68">
        <v>44250</v>
      </c>
      <c r="E10" s="32">
        <v>2.94</v>
      </c>
      <c r="F10" s="35">
        <f t="shared" si="0"/>
        <v>0.103886925795053</v>
      </c>
    </row>
    <row r="11" spans="1:12" x14ac:dyDescent="0.45">
      <c r="A11" s="8">
        <v>1399</v>
      </c>
      <c r="B11" s="8" t="s">
        <v>15</v>
      </c>
      <c r="C11" s="71">
        <f t="shared" si="1"/>
        <v>44249</v>
      </c>
      <c r="D11" s="68">
        <v>44249</v>
      </c>
      <c r="E11" s="32">
        <v>3.16</v>
      </c>
      <c r="F11" s="35">
        <f t="shared" si="0"/>
        <v>0.11166077738515902</v>
      </c>
    </row>
    <row r="12" spans="1:12" x14ac:dyDescent="0.45">
      <c r="A12" s="8">
        <v>1399</v>
      </c>
      <c r="B12" s="8" t="s">
        <v>15</v>
      </c>
      <c r="C12" s="71">
        <f t="shared" si="1"/>
        <v>44248</v>
      </c>
      <c r="D12" s="68">
        <v>44248</v>
      </c>
      <c r="E12" s="32">
        <v>4.96</v>
      </c>
      <c r="F12" s="35">
        <f t="shared" si="0"/>
        <v>0.17526501766784452</v>
      </c>
    </row>
    <row r="13" spans="1:12" x14ac:dyDescent="0.45">
      <c r="A13" s="8">
        <v>1399</v>
      </c>
      <c r="B13" s="8" t="s">
        <v>15</v>
      </c>
      <c r="C13" s="71">
        <f t="shared" si="1"/>
        <v>44247</v>
      </c>
      <c r="D13" s="68">
        <v>44247</v>
      </c>
      <c r="E13" s="32">
        <v>4.96</v>
      </c>
      <c r="F13" s="35">
        <f t="shared" si="0"/>
        <v>0.17526501766784452</v>
      </c>
    </row>
    <row r="14" spans="1:12" x14ac:dyDescent="0.45">
      <c r="A14" s="8">
        <v>1399</v>
      </c>
      <c r="B14" s="8" t="s">
        <v>15</v>
      </c>
      <c r="C14" s="71">
        <f t="shared" si="1"/>
        <v>44246</v>
      </c>
      <c r="D14" s="68">
        <v>44246</v>
      </c>
      <c r="E14" s="32">
        <v>4.96</v>
      </c>
      <c r="F14" s="35">
        <f t="shared" si="0"/>
        <v>0.17526501766784452</v>
      </c>
    </row>
    <row r="15" spans="1:12" x14ac:dyDescent="0.45">
      <c r="A15" s="8">
        <v>1399</v>
      </c>
      <c r="B15" s="8" t="s">
        <v>16</v>
      </c>
      <c r="C15" s="71">
        <f t="shared" si="1"/>
        <v>44245</v>
      </c>
      <c r="D15" s="68">
        <v>44245</v>
      </c>
      <c r="E15" s="32">
        <v>8.56</v>
      </c>
      <c r="F15" s="35">
        <f t="shared" si="0"/>
        <v>0.30247349823321557</v>
      </c>
    </row>
    <row r="16" spans="1:12" x14ac:dyDescent="0.45">
      <c r="A16" s="8">
        <v>1399</v>
      </c>
      <c r="B16" s="8" t="s">
        <v>16</v>
      </c>
      <c r="C16" s="71">
        <f t="shared" si="1"/>
        <v>44244</v>
      </c>
      <c r="D16" s="68">
        <v>44244</v>
      </c>
      <c r="E16" s="32">
        <v>23.86</v>
      </c>
      <c r="F16" s="35">
        <f t="shared" si="0"/>
        <v>0.84310954063604238</v>
      </c>
    </row>
    <row r="17" spans="1:6" x14ac:dyDescent="0.45">
      <c r="A17" s="8">
        <v>1399</v>
      </c>
      <c r="B17" s="8" t="s">
        <v>16</v>
      </c>
      <c r="C17" s="71">
        <f t="shared" si="1"/>
        <v>44243</v>
      </c>
      <c r="D17" s="68">
        <v>44243</v>
      </c>
      <c r="E17" s="32">
        <v>11.32</v>
      </c>
      <c r="F17" s="35">
        <f t="shared" si="0"/>
        <v>0.4</v>
      </c>
    </row>
    <row r="18" spans="1:6" x14ac:dyDescent="0.45">
      <c r="A18" s="8">
        <v>1399</v>
      </c>
      <c r="B18" s="8" t="s">
        <v>16</v>
      </c>
      <c r="C18" s="71">
        <f t="shared" si="1"/>
        <v>44242</v>
      </c>
      <c r="D18" s="68">
        <v>44242</v>
      </c>
      <c r="E18" s="32">
        <v>6.12</v>
      </c>
      <c r="F18" s="35">
        <f t="shared" si="0"/>
        <v>0.21625441696113074</v>
      </c>
    </row>
    <row r="19" spans="1:6" x14ac:dyDescent="0.45">
      <c r="A19" s="8">
        <v>1399</v>
      </c>
      <c r="B19" s="8" t="s">
        <v>16</v>
      </c>
      <c r="C19" s="71">
        <f t="shared" si="1"/>
        <v>44241</v>
      </c>
      <c r="D19" s="68">
        <v>44241</v>
      </c>
      <c r="E19" s="32">
        <v>6.12</v>
      </c>
      <c r="F19" s="35">
        <f t="shared" si="0"/>
        <v>0.21625441696113074</v>
      </c>
    </row>
    <row r="20" spans="1:6" x14ac:dyDescent="0.45">
      <c r="A20" s="8">
        <v>1399</v>
      </c>
      <c r="B20" s="8" t="s">
        <v>16</v>
      </c>
      <c r="C20" s="71">
        <f t="shared" si="1"/>
        <v>44240</v>
      </c>
      <c r="D20" s="68">
        <v>44240</v>
      </c>
      <c r="E20" s="32">
        <v>6.12</v>
      </c>
      <c r="F20" s="35">
        <f t="shared" si="0"/>
        <v>0.21625441696113074</v>
      </c>
    </row>
    <row r="21" spans="1:6" x14ac:dyDescent="0.45">
      <c r="A21" s="8">
        <v>1399</v>
      </c>
      <c r="B21" s="8" t="s">
        <v>16</v>
      </c>
      <c r="C21" s="71">
        <f t="shared" si="1"/>
        <v>44239</v>
      </c>
      <c r="D21" s="68">
        <v>44239</v>
      </c>
      <c r="E21" s="32">
        <v>6.12</v>
      </c>
      <c r="F21" s="35">
        <f t="shared" si="0"/>
        <v>0.21625441696113074</v>
      </c>
    </row>
    <row r="22" spans="1:6" x14ac:dyDescent="0.45">
      <c r="A22" s="8">
        <v>1399</v>
      </c>
      <c r="B22" s="8" t="s">
        <v>16</v>
      </c>
      <c r="C22" s="71">
        <f t="shared" si="1"/>
        <v>44238</v>
      </c>
      <c r="D22" s="68">
        <v>44238</v>
      </c>
      <c r="E22" s="32">
        <v>6.5</v>
      </c>
      <c r="F22" s="35">
        <f t="shared" si="0"/>
        <v>0.22968197879858657</v>
      </c>
    </row>
    <row r="23" spans="1:6" x14ac:dyDescent="0.45">
      <c r="A23" s="8">
        <v>1399</v>
      </c>
      <c r="B23" s="8" t="s">
        <v>16</v>
      </c>
      <c r="C23" s="71">
        <f t="shared" si="1"/>
        <v>44237</v>
      </c>
      <c r="D23" s="68">
        <v>44237</v>
      </c>
      <c r="E23" s="32">
        <v>3.76</v>
      </c>
      <c r="F23" s="35">
        <f t="shared" si="0"/>
        <v>0.13286219081272083</v>
      </c>
    </row>
    <row r="24" spans="1:6" x14ac:dyDescent="0.45">
      <c r="A24" s="8">
        <v>1399</v>
      </c>
      <c r="B24" s="8" t="s">
        <v>16</v>
      </c>
      <c r="C24" s="71">
        <f t="shared" si="1"/>
        <v>44236</v>
      </c>
      <c r="D24" s="68">
        <v>44236</v>
      </c>
      <c r="E24" s="32">
        <v>3.35</v>
      </c>
      <c r="F24" s="35">
        <f t="shared" si="0"/>
        <v>0.11837455830388692</v>
      </c>
    </row>
    <row r="25" spans="1:6" x14ac:dyDescent="0.45">
      <c r="A25" s="8">
        <v>1399</v>
      </c>
      <c r="B25" s="8" t="s">
        <v>16</v>
      </c>
      <c r="C25" s="71">
        <f t="shared" si="1"/>
        <v>44235</v>
      </c>
      <c r="D25" s="68">
        <v>44235</v>
      </c>
      <c r="E25" s="32">
        <v>3.4</v>
      </c>
      <c r="F25" s="35">
        <f t="shared" si="0"/>
        <v>0.12014134275618374</v>
      </c>
    </row>
    <row r="26" spans="1:6" x14ac:dyDescent="0.45">
      <c r="A26" s="8">
        <v>1399</v>
      </c>
      <c r="B26" s="8" t="s">
        <v>16</v>
      </c>
      <c r="C26" s="71">
        <f t="shared" si="1"/>
        <v>44234</v>
      </c>
      <c r="D26" s="68">
        <v>44234</v>
      </c>
      <c r="E26" s="32">
        <v>3.49</v>
      </c>
      <c r="F26" s="35">
        <f t="shared" si="0"/>
        <v>0.12332155477031803</v>
      </c>
    </row>
    <row r="27" spans="1:6" x14ac:dyDescent="0.45">
      <c r="A27" s="8">
        <v>1399</v>
      </c>
      <c r="B27" s="8" t="s">
        <v>16</v>
      </c>
      <c r="C27" s="71">
        <f t="shared" si="1"/>
        <v>44233</v>
      </c>
      <c r="D27" s="68">
        <v>44233</v>
      </c>
      <c r="E27" s="32">
        <v>3.49</v>
      </c>
      <c r="F27" s="35">
        <f t="shared" si="0"/>
        <v>0.12332155477031803</v>
      </c>
    </row>
    <row r="28" spans="1:6" x14ac:dyDescent="0.45">
      <c r="A28" s="8">
        <v>1399</v>
      </c>
      <c r="B28" s="8" t="s">
        <v>16</v>
      </c>
      <c r="C28" s="71">
        <f t="shared" si="1"/>
        <v>44232</v>
      </c>
      <c r="D28" s="68">
        <v>44232</v>
      </c>
      <c r="E28" s="32">
        <v>3.49</v>
      </c>
      <c r="F28" s="35">
        <f t="shared" si="0"/>
        <v>0.12332155477031803</v>
      </c>
    </row>
    <row r="29" spans="1:6" x14ac:dyDescent="0.45">
      <c r="A29" s="8">
        <v>1399</v>
      </c>
      <c r="B29" s="8" t="s">
        <v>16</v>
      </c>
      <c r="C29" s="71">
        <f t="shared" si="1"/>
        <v>44231</v>
      </c>
      <c r="D29" s="68">
        <v>44231</v>
      </c>
      <c r="E29" s="32">
        <v>2.99</v>
      </c>
      <c r="F29" s="35">
        <f t="shared" si="0"/>
        <v>0.10565371024734983</v>
      </c>
    </row>
    <row r="30" spans="1:6" x14ac:dyDescent="0.45">
      <c r="A30" s="8">
        <v>1399</v>
      </c>
      <c r="B30" s="8" t="s">
        <v>16</v>
      </c>
      <c r="C30" s="71">
        <f t="shared" si="1"/>
        <v>44230</v>
      </c>
      <c r="D30" s="68">
        <v>44230</v>
      </c>
      <c r="E30" s="32">
        <v>3.01</v>
      </c>
      <c r="F30" s="35">
        <f t="shared" si="0"/>
        <v>0.10636042402826854</v>
      </c>
    </row>
    <row r="31" spans="1:6" x14ac:dyDescent="0.45">
      <c r="A31" s="8">
        <v>1399</v>
      </c>
      <c r="B31" s="8" t="s">
        <v>16</v>
      </c>
      <c r="C31" s="71">
        <f t="shared" si="1"/>
        <v>44229</v>
      </c>
      <c r="D31" s="68">
        <v>44229</v>
      </c>
      <c r="E31" s="32">
        <v>3.24</v>
      </c>
      <c r="F31" s="35">
        <f t="shared" si="0"/>
        <v>0.11448763250883393</v>
      </c>
    </row>
    <row r="32" spans="1:6" x14ac:dyDescent="0.45">
      <c r="A32" s="8">
        <v>1399</v>
      </c>
      <c r="B32" s="8" t="s">
        <v>16</v>
      </c>
      <c r="C32" s="71">
        <f t="shared" si="1"/>
        <v>44228</v>
      </c>
      <c r="D32" s="68">
        <v>44228</v>
      </c>
      <c r="E32" s="32">
        <v>2.88</v>
      </c>
      <c r="F32" s="35">
        <f t="shared" si="0"/>
        <v>0.10176678445229681</v>
      </c>
    </row>
    <row r="33" spans="1:6" x14ac:dyDescent="0.45">
      <c r="A33" s="8">
        <v>1399</v>
      </c>
      <c r="B33" s="8" t="s">
        <v>16</v>
      </c>
      <c r="C33" s="71">
        <f t="shared" si="1"/>
        <v>44227</v>
      </c>
      <c r="D33" s="68">
        <v>44227</v>
      </c>
      <c r="E33" s="32">
        <v>2.68</v>
      </c>
      <c r="F33" s="35">
        <f t="shared" si="0"/>
        <v>9.469964664310955E-2</v>
      </c>
    </row>
    <row r="34" spans="1:6" x14ac:dyDescent="0.45">
      <c r="A34" s="8">
        <v>1399</v>
      </c>
      <c r="B34" s="8" t="s">
        <v>16</v>
      </c>
      <c r="C34" s="71">
        <f t="shared" si="1"/>
        <v>44226</v>
      </c>
      <c r="D34" s="68">
        <v>44226</v>
      </c>
      <c r="E34" s="32">
        <v>2.68</v>
      </c>
      <c r="F34" s="35">
        <f t="shared" si="0"/>
        <v>9.469964664310955E-2</v>
      </c>
    </row>
    <row r="35" spans="1:6" x14ac:dyDescent="0.45">
      <c r="A35" s="8">
        <v>1399</v>
      </c>
      <c r="B35" s="8" t="s">
        <v>16</v>
      </c>
      <c r="C35" s="71">
        <f t="shared" si="1"/>
        <v>44225</v>
      </c>
      <c r="D35" s="68">
        <v>44225</v>
      </c>
      <c r="E35" s="32">
        <v>2.68</v>
      </c>
      <c r="F35" s="35">
        <f t="shared" si="0"/>
        <v>9.469964664310955E-2</v>
      </c>
    </row>
    <row r="36" spans="1:6" x14ac:dyDescent="0.45">
      <c r="A36" s="8">
        <v>1399</v>
      </c>
      <c r="B36" s="8" t="s">
        <v>16</v>
      </c>
      <c r="C36" s="71">
        <f t="shared" si="1"/>
        <v>44224</v>
      </c>
      <c r="D36" s="68">
        <v>44224</v>
      </c>
      <c r="E36" s="32">
        <v>2.76</v>
      </c>
      <c r="F36" s="35">
        <f t="shared" si="0"/>
        <v>9.7526501766784443E-2</v>
      </c>
    </row>
    <row r="37" spans="1:6" x14ac:dyDescent="0.45">
      <c r="A37" s="8">
        <v>1399</v>
      </c>
      <c r="B37" s="8" t="s">
        <v>16</v>
      </c>
      <c r="C37" s="71">
        <f t="shared" si="1"/>
        <v>44223</v>
      </c>
      <c r="D37" s="68">
        <v>44223</v>
      </c>
      <c r="E37" s="32">
        <v>2.77</v>
      </c>
      <c r="F37" s="35">
        <f t="shared" si="0"/>
        <v>9.7879858657243815E-2</v>
      </c>
    </row>
    <row r="38" spans="1:6" x14ac:dyDescent="0.45">
      <c r="A38" s="8">
        <v>1399</v>
      </c>
      <c r="B38" s="8" t="s">
        <v>16</v>
      </c>
      <c r="C38" s="71">
        <f t="shared" si="1"/>
        <v>44222</v>
      </c>
      <c r="D38" s="68">
        <v>44222</v>
      </c>
      <c r="E38" s="32">
        <v>2.73</v>
      </c>
      <c r="F38" s="35">
        <f t="shared" si="0"/>
        <v>9.6466431095406355E-2</v>
      </c>
    </row>
    <row r="39" spans="1:6" x14ac:dyDescent="0.45">
      <c r="A39" s="8">
        <v>1399</v>
      </c>
      <c r="B39" s="8" t="s">
        <v>16</v>
      </c>
      <c r="C39" s="71">
        <f t="shared" si="1"/>
        <v>44221</v>
      </c>
      <c r="D39" s="68">
        <v>44221</v>
      </c>
      <c r="E39" s="32">
        <v>2.63</v>
      </c>
      <c r="F39" s="35">
        <f t="shared" si="0"/>
        <v>9.2932862190812718E-2</v>
      </c>
    </row>
    <row r="40" spans="1:6" x14ac:dyDescent="0.45">
      <c r="A40" s="8">
        <v>1399</v>
      </c>
      <c r="B40" s="8" t="s">
        <v>16</v>
      </c>
      <c r="C40" s="71">
        <f t="shared" si="1"/>
        <v>44220</v>
      </c>
      <c r="D40" s="68">
        <v>44220</v>
      </c>
      <c r="E40" s="32">
        <v>2.4500000000000002</v>
      </c>
      <c r="F40" s="35">
        <f t="shared" si="0"/>
        <v>8.6572438162544174E-2</v>
      </c>
    </row>
    <row r="41" spans="1:6" x14ac:dyDescent="0.45">
      <c r="A41" s="8">
        <v>1399</v>
      </c>
      <c r="B41" s="8" t="s">
        <v>16</v>
      </c>
      <c r="C41" s="71">
        <f t="shared" si="1"/>
        <v>44219</v>
      </c>
      <c r="D41" s="68">
        <v>44219</v>
      </c>
      <c r="E41" s="32">
        <v>2.4500000000000002</v>
      </c>
      <c r="F41" s="35">
        <f t="shared" si="0"/>
        <v>8.6572438162544174E-2</v>
      </c>
    </row>
    <row r="42" spans="1:6" x14ac:dyDescent="0.45">
      <c r="A42" s="8">
        <v>1399</v>
      </c>
      <c r="B42" s="8" t="s">
        <v>16</v>
      </c>
      <c r="C42" s="71">
        <f t="shared" si="1"/>
        <v>44218</v>
      </c>
      <c r="D42" s="68">
        <v>44218</v>
      </c>
      <c r="E42" s="32">
        <v>2.4500000000000002</v>
      </c>
      <c r="F42" s="35">
        <f t="shared" si="0"/>
        <v>8.6572438162544174E-2</v>
      </c>
    </row>
    <row r="43" spans="1:6" x14ac:dyDescent="0.45">
      <c r="A43" s="8">
        <v>1399</v>
      </c>
      <c r="B43" s="8" t="s">
        <v>16</v>
      </c>
      <c r="C43" s="71">
        <f t="shared" si="1"/>
        <v>44217</v>
      </c>
      <c r="D43" s="68">
        <v>44217</v>
      </c>
      <c r="E43" s="32">
        <v>2.4900000000000002</v>
      </c>
      <c r="F43" s="35">
        <f t="shared" si="0"/>
        <v>8.7985865724381634E-2</v>
      </c>
    </row>
    <row r="44" spans="1:6" x14ac:dyDescent="0.45">
      <c r="A44" s="8">
        <v>1399</v>
      </c>
      <c r="B44" s="8" t="s">
        <v>16</v>
      </c>
      <c r="C44" s="71">
        <f t="shared" si="1"/>
        <v>44216</v>
      </c>
      <c r="D44" s="68">
        <v>44216</v>
      </c>
      <c r="E44" s="32">
        <v>2.57</v>
      </c>
      <c r="F44" s="35">
        <f t="shared" si="0"/>
        <v>9.0812720848056527E-2</v>
      </c>
    </row>
    <row r="45" spans="1:6" x14ac:dyDescent="0.45">
      <c r="A45" s="8">
        <v>1399</v>
      </c>
      <c r="B45" s="8" t="s">
        <v>17</v>
      </c>
      <c r="C45" s="71">
        <f t="shared" si="1"/>
        <v>44215</v>
      </c>
      <c r="D45" s="68">
        <v>44215</v>
      </c>
      <c r="E45" s="32">
        <v>2.65</v>
      </c>
      <c r="F45" s="35">
        <f t="shared" ref="F45:F108" si="2">E45/28.3</f>
        <v>9.3639575971731448E-2</v>
      </c>
    </row>
    <row r="46" spans="1:6" x14ac:dyDescent="0.45">
      <c r="A46" s="8">
        <v>1399</v>
      </c>
      <c r="B46" s="8" t="s">
        <v>17</v>
      </c>
      <c r="C46" s="71">
        <f t="shared" si="1"/>
        <v>44214</v>
      </c>
      <c r="D46" s="68">
        <v>44214</v>
      </c>
      <c r="E46" s="32">
        <v>2.86</v>
      </c>
      <c r="F46" s="35">
        <f t="shared" si="2"/>
        <v>0.10106007067137808</v>
      </c>
    </row>
    <row r="47" spans="1:6" x14ac:dyDescent="0.45">
      <c r="A47" s="8">
        <v>1399</v>
      </c>
      <c r="B47" s="8" t="s">
        <v>17</v>
      </c>
      <c r="C47" s="71">
        <f t="shared" si="1"/>
        <v>44213</v>
      </c>
      <c r="D47" s="68">
        <v>44213</v>
      </c>
      <c r="E47" s="32">
        <v>2.86</v>
      </c>
      <c r="F47" s="35">
        <f t="shared" si="2"/>
        <v>0.10106007067137808</v>
      </c>
    </row>
    <row r="48" spans="1:6" x14ac:dyDescent="0.45">
      <c r="A48" s="8">
        <v>1399</v>
      </c>
      <c r="B48" s="8" t="s">
        <v>17</v>
      </c>
      <c r="C48" s="71">
        <f t="shared" si="1"/>
        <v>44212</v>
      </c>
      <c r="D48" s="68">
        <v>44212</v>
      </c>
      <c r="E48" s="32">
        <v>2.86</v>
      </c>
      <c r="F48" s="35">
        <f t="shared" si="2"/>
        <v>0.10106007067137808</v>
      </c>
    </row>
    <row r="49" spans="1:6" x14ac:dyDescent="0.45">
      <c r="A49" s="8">
        <v>1399</v>
      </c>
      <c r="B49" s="8" t="s">
        <v>17</v>
      </c>
      <c r="C49" s="71">
        <f t="shared" si="1"/>
        <v>44211</v>
      </c>
      <c r="D49" s="68">
        <v>44211</v>
      </c>
      <c r="E49" s="32">
        <v>2.86</v>
      </c>
      <c r="F49" s="35">
        <f t="shared" si="2"/>
        <v>0.10106007067137808</v>
      </c>
    </row>
    <row r="50" spans="1:6" x14ac:dyDescent="0.45">
      <c r="A50" s="8">
        <v>1399</v>
      </c>
      <c r="B50" s="8" t="s">
        <v>17</v>
      </c>
      <c r="C50" s="71">
        <f t="shared" si="1"/>
        <v>44210</v>
      </c>
      <c r="D50" s="68">
        <v>44210</v>
      </c>
      <c r="E50" s="32">
        <v>2.82</v>
      </c>
      <c r="F50" s="35">
        <f t="shared" si="2"/>
        <v>9.9646643109540634E-2</v>
      </c>
    </row>
    <row r="51" spans="1:6" x14ac:dyDescent="0.45">
      <c r="A51" s="8">
        <v>1399</v>
      </c>
      <c r="B51" s="8" t="s">
        <v>17</v>
      </c>
      <c r="C51" s="71">
        <f t="shared" si="1"/>
        <v>44209</v>
      </c>
      <c r="D51" s="68">
        <v>44209</v>
      </c>
      <c r="E51" s="32">
        <v>2.82</v>
      </c>
      <c r="F51" s="35">
        <f t="shared" si="2"/>
        <v>9.9646643109540634E-2</v>
      </c>
    </row>
    <row r="52" spans="1:6" x14ac:dyDescent="0.45">
      <c r="A52" s="8">
        <v>1399</v>
      </c>
      <c r="B52" s="8" t="s">
        <v>17</v>
      </c>
      <c r="C52" s="71">
        <f t="shared" si="1"/>
        <v>44208</v>
      </c>
      <c r="D52" s="68">
        <v>44208</v>
      </c>
      <c r="E52" s="32">
        <v>2.89</v>
      </c>
      <c r="F52" s="35">
        <f t="shared" si="2"/>
        <v>0.10212014134275618</v>
      </c>
    </row>
    <row r="53" spans="1:6" x14ac:dyDescent="0.45">
      <c r="A53" s="8">
        <v>1399</v>
      </c>
      <c r="B53" s="8" t="s">
        <v>17</v>
      </c>
      <c r="C53" s="71">
        <f t="shared" si="1"/>
        <v>44207</v>
      </c>
      <c r="D53" s="68">
        <v>44207</v>
      </c>
      <c r="E53" s="32">
        <v>2.71</v>
      </c>
      <c r="F53" s="35">
        <f t="shared" si="2"/>
        <v>9.5759717314487625E-2</v>
      </c>
    </row>
    <row r="54" spans="1:6" x14ac:dyDescent="0.45">
      <c r="A54" s="8">
        <v>1399</v>
      </c>
      <c r="B54" s="8" t="s">
        <v>17</v>
      </c>
      <c r="C54" s="71">
        <f t="shared" si="1"/>
        <v>44206</v>
      </c>
      <c r="D54" s="68">
        <v>44206</v>
      </c>
      <c r="E54" s="32">
        <v>2.77</v>
      </c>
      <c r="F54" s="35">
        <f t="shared" si="2"/>
        <v>9.7879858657243815E-2</v>
      </c>
    </row>
    <row r="55" spans="1:6" x14ac:dyDescent="0.45">
      <c r="A55" s="8">
        <v>1399</v>
      </c>
      <c r="B55" s="8" t="s">
        <v>17</v>
      </c>
      <c r="C55" s="71">
        <f t="shared" si="1"/>
        <v>44205</v>
      </c>
      <c r="D55" s="68">
        <v>44205</v>
      </c>
      <c r="E55" s="32">
        <v>2.77</v>
      </c>
      <c r="F55" s="35">
        <f t="shared" si="2"/>
        <v>9.7879858657243815E-2</v>
      </c>
    </row>
    <row r="56" spans="1:6" x14ac:dyDescent="0.45">
      <c r="A56" s="8">
        <v>1399</v>
      </c>
      <c r="B56" s="8" t="s">
        <v>17</v>
      </c>
      <c r="C56" s="71">
        <f t="shared" si="1"/>
        <v>44204</v>
      </c>
      <c r="D56" s="68">
        <v>44204</v>
      </c>
      <c r="E56" s="32">
        <v>2.77</v>
      </c>
      <c r="F56" s="35">
        <f t="shared" si="2"/>
        <v>9.7879858657243815E-2</v>
      </c>
    </row>
    <row r="57" spans="1:6" x14ac:dyDescent="0.45">
      <c r="A57" s="8">
        <v>1399</v>
      </c>
      <c r="B57" s="8" t="s">
        <v>17</v>
      </c>
      <c r="C57" s="71">
        <f t="shared" si="1"/>
        <v>44203</v>
      </c>
      <c r="D57" s="68">
        <v>44203</v>
      </c>
      <c r="E57" s="32">
        <v>2.81</v>
      </c>
      <c r="F57" s="35">
        <f t="shared" si="2"/>
        <v>9.9293286219081275E-2</v>
      </c>
    </row>
    <row r="58" spans="1:6" x14ac:dyDescent="0.45">
      <c r="A58" s="8">
        <v>1399</v>
      </c>
      <c r="B58" s="8" t="s">
        <v>17</v>
      </c>
      <c r="C58" s="71">
        <f t="shared" si="1"/>
        <v>44202</v>
      </c>
      <c r="D58" s="68">
        <v>44202</v>
      </c>
      <c r="E58" s="32">
        <v>2.76</v>
      </c>
      <c r="F58" s="35">
        <f t="shared" si="2"/>
        <v>9.7526501766784443E-2</v>
      </c>
    </row>
    <row r="59" spans="1:6" x14ac:dyDescent="0.45">
      <c r="A59" s="8">
        <v>1399</v>
      </c>
      <c r="B59" s="8" t="s">
        <v>17</v>
      </c>
      <c r="C59" s="71">
        <f t="shared" si="1"/>
        <v>44201</v>
      </c>
      <c r="D59" s="68">
        <v>44201</v>
      </c>
      <c r="E59" s="32">
        <v>2.77</v>
      </c>
      <c r="F59" s="35">
        <f t="shared" si="2"/>
        <v>9.7879858657243815E-2</v>
      </c>
    </row>
    <row r="60" spans="1:6" x14ac:dyDescent="0.45">
      <c r="A60" s="8">
        <v>1399</v>
      </c>
      <c r="B60" s="8" t="s">
        <v>17</v>
      </c>
      <c r="C60" s="71">
        <f t="shared" si="1"/>
        <v>44200</v>
      </c>
      <c r="D60" s="68">
        <v>44200</v>
      </c>
      <c r="E60" s="32">
        <v>2.6</v>
      </c>
      <c r="F60" s="35">
        <f t="shared" si="2"/>
        <v>9.187279151943463E-2</v>
      </c>
    </row>
    <row r="61" spans="1:6" x14ac:dyDescent="0.45">
      <c r="A61" s="8">
        <v>1399</v>
      </c>
      <c r="B61" s="8" t="s">
        <v>17</v>
      </c>
      <c r="C61" s="71">
        <f t="shared" si="1"/>
        <v>44199</v>
      </c>
      <c r="D61" s="68">
        <v>44199</v>
      </c>
      <c r="E61" s="32">
        <v>2.36</v>
      </c>
      <c r="F61" s="35">
        <f t="shared" si="2"/>
        <v>8.3392226148409881E-2</v>
      </c>
    </row>
    <row r="62" spans="1:6" x14ac:dyDescent="0.45">
      <c r="A62" s="8">
        <v>1399</v>
      </c>
      <c r="B62" s="8" t="s">
        <v>17</v>
      </c>
      <c r="C62" s="71">
        <f t="shared" si="1"/>
        <v>44198</v>
      </c>
      <c r="D62" s="68">
        <v>44198</v>
      </c>
      <c r="E62" s="32">
        <v>2.36</v>
      </c>
      <c r="F62" s="35">
        <f t="shared" si="2"/>
        <v>8.3392226148409881E-2</v>
      </c>
    </row>
    <row r="63" spans="1:6" x14ac:dyDescent="0.45">
      <c r="A63" s="8">
        <v>1399</v>
      </c>
      <c r="B63" s="8" t="s">
        <v>17</v>
      </c>
      <c r="C63" s="71">
        <f t="shared" si="1"/>
        <v>44197</v>
      </c>
      <c r="D63" s="68">
        <v>44197</v>
      </c>
      <c r="E63" s="32">
        <v>2.36</v>
      </c>
      <c r="F63" s="35">
        <f t="shared" si="2"/>
        <v>8.3392226148409881E-2</v>
      </c>
    </row>
    <row r="64" spans="1:6" x14ac:dyDescent="0.45">
      <c r="A64" s="8">
        <v>1399</v>
      </c>
      <c r="B64" s="8" t="s">
        <v>17</v>
      </c>
      <c r="C64" s="71">
        <f t="shared" si="1"/>
        <v>44196</v>
      </c>
      <c r="D64" s="68">
        <v>44196</v>
      </c>
      <c r="E64" s="32">
        <v>2.36</v>
      </c>
      <c r="F64" s="35">
        <f t="shared" si="2"/>
        <v>8.3392226148409881E-2</v>
      </c>
    </row>
    <row r="65" spans="1:6" x14ac:dyDescent="0.45">
      <c r="A65" s="8">
        <v>1399</v>
      </c>
      <c r="B65" s="8" t="s">
        <v>17</v>
      </c>
      <c r="C65" s="71">
        <f t="shared" si="1"/>
        <v>44195</v>
      </c>
      <c r="D65" s="68">
        <v>44195</v>
      </c>
      <c r="E65" s="32">
        <v>2.36</v>
      </c>
      <c r="F65" s="35">
        <f t="shared" si="2"/>
        <v>8.3392226148409881E-2</v>
      </c>
    </row>
    <row r="66" spans="1:6" x14ac:dyDescent="0.45">
      <c r="A66" s="8">
        <v>1399</v>
      </c>
      <c r="B66" s="8" t="s">
        <v>17</v>
      </c>
      <c r="C66" s="71">
        <f t="shared" si="1"/>
        <v>44194</v>
      </c>
      <c r="D66" s="68">
        <v>44194</v>
      </c>
      <c r="E66" s="32">
        <v>2.4</v>
      </c>
      <c r="F66" s="35">
        <f t="shared" si="2"/>
        <v>8.4805653710247342E-2</v>
      </c>
    </row>
    <row r="67" spans="1:6" x14ac:dyDescent="0.45">
      <c r="A67" s="8">
        <v>1399</v>
      </c>
      <c r="B67" s="8" t="s">
        <v>17</v>
      </c>
      <c r="C67" s="71">
        <f t="shared" si="1"/>
        <v>44193</v>
      </c>
      <c r="D67" s="68">
        <v>44193</v>
      </c>
      <c r="E67" s="32">
        <v>2.39</v>
      </c>
      <c r="F67" s="35">
        <f t="shared" si="2"/>
        <v>8.4452296819787984E-2</v>
      </c>
    </row>
    <row r="68" spans="1:6" x14ac:dyDescent="0.45">
      <c r="A68" s="8">
        <v>1399</v>
      </c>
      <c r="B68" s="8" t="s">
        <v>17</v>
      </c>
      <c r="C68" s="71">
        <f t="shared" si="1"/>
        <v>44192</v>
      </c>
      <c r="D68" s="68">
        <v>44192</v>
      </c>
      <c r="E68" s="32">
        <v>2.68</v>
      </c>
      <c r="F68" s="35">
        <f t="shared" si="2"/>
        <v>9.469964664310955E-2</v>
      </c>
    </row>
    <row r="69" spans="1:6" x14ac:dyDescent="0.45">
      <c r="A69" s="8">
        <v>1399</v>
      </c>
      <c r="B69" s="8" t="s">
        <v>17</v>
      </c>
      <c r="C69" s="71">
        <f t="shared" si="1"/>
        <v>44191</v>
      </c>
      <c r="D69" s="68">
        <v>44191</v>
      </c>
      <c r="E69" s="32">
        <v>2.68</v>
      </c>
      <c r="F69" s="35">
        <f t="shared" si="2"/>
        <v>9.469964664310955E-2</v>
      </c>
    </row>
    <row r="70" spans="1:6" x14ac:dyDescent="0.45">
      <c r="A70" s="8">
        <v>1399</v>
      </c>
      <c r="B70" s="8" t="s">
        <v>17</v>
      </c>
      <c r="C70" s="71">
        <f t="shared" ref="C70:C133" si="3">D70</f>
        <v>44190</v>
      </c>
      <c r="D70" s="68">
        <v>44190</v>
      </c>
      <c r="E70" s="32">
        <v>2.68</v>
      </c>
      <c r="F70" s="35">
        <f t="shared" si="2"/>
        <v>9.469964664310955E-2</v>
      </c>
    </row>
    <row r="71" spans="1:6" x14ac:dyDescent="0.45">
      <c r="A71" s="8">
        <v>1399</v>
      </c>
      <c r="B71" s="8" t="s">
        <v>17</v>
      </c>
      <c r="C71" s="71">
        <f t="shared" si="3"/>
        <v>44189</v>
      </c>
      <c r="D71" s="68">
        <v>44189</v>
      </c>
      <c r="E71" s="32">
        <v>2.68</v>
      </c>
      <c r="F71" s="35">
        <f t="shared" si="2"/>
        <v>9.469964664310955E-2</v>
      </c>
    </row>
    <row r="72" spans="1:6" x14ac:dyDescent="0.45">
      <c r="A72" s="8">
        <v>1399</v>
      </c>
      <c r="B72" s="8" t="s">
        <v>17</v>
      </c>
      <c r="C72" s="71">
        <f t="shared" si="3"/>
        <v>44188</v>
      </c>
      <c r="D72" s="68">
        <v>44188</v>
      </c>
      <c r="E72" s="32">
        <v>2.76</v>
      </c>
      <c r="F72" s="35">
        <f t="shared" si="2"/>
        <v>9.7526501766784443E-2</v>
      </c>
    </row>
    <row r="73" spans="1:6" x14ac:dyDescent="0.45">
      <c r="A73" s="8">
        <v>1399</v>
      </c>
      <c r="B73" s="8" t="s">
        <v>17</v>
      </c>
      <c r="C73" s="71">
        <f t="shared" si="3"/>
        <v>44187</v>
      </c>
      <c r="D73" s="68">
        <v>44187</v>
      </c>
      <c r="E73" s="32">
        <v>2.76</v>
      </c>
      <c r="F73" s="35">
        <f t="shared" si="2"/>
        <v>9.7526501766784443E-2</v>
      </c>
    </row>
    <row r="74" spans="1:6" x14ac:dyDescent="0.45">
      <c r="A74" s="8">
        <v>1399</v>
      </c>
      <c r="B74" s="8" t="s">
        <v>17</v>
      </c>
      <c r="C74" s="71">
        <f t="shared" si="3"/>
        <v>44186</v>
      </c>
      <c r="D74" s="68">
        <v>44186</v>
      </c>
      <c r="E74" s="32">
        <v>2.68</v>
      </c>
      <c r="F74" s="35">
        <f t="shared" si="2"/>
        <v>9.469964664310955E-2</v>
      </c>
    </row>
    <row r="75" spans="1:6" x14ac:dyDescent="0.45">
      <c r="A75" s="8">
        <v>1399</v>
      </c>
      <c r="B75" s="8" t="s">
        <v>18</v>
      </c>
      <c r="C75" s="71">
        <f t="shared" si="3"/>
        <v>44185</v>
      </c>
      <c r="D75" s="68">
        <v>44185</v>
      </c>
      <c r="E75" s="32">
        <v>2.73</v>
      </c>
      <c r="F75" s="35">
        <f t="shared" si="2"/>
        <v>9.6466431095406355E-2</v>
      </c>
    </row>
    <row r="76" spans="1:6" x14ac:dyDescent="0.45">
      <c r="A76" s="8">
        <v>1399</v>
      </c>
      <c r="B76" s="8" t="s">
        <v>18</v>
      </c>
      <c r="C76" s="71">
        <f t="shared" si="3"/>
        <v>44184</v>
      </c>
      <c r="D76" s="68">
        <v>44184</v>
      </c>
      <c r="E76" s="32">
        <v>2.73</v>
      </c>
      <c r="F76" s="35">
        <f t="shared" si="2"/>
        <v>9.6466431095406355E-2</v>
      </c>
    </row>
    <row r="77" spans="1:6" x14ac:dyDescent="0.45">
      <c r="A77" s="8">
        <v>1399</v>
      </c>
      <c r="B77" s="8" t="s">
        <v>18</v>
      </c>
      <c r="C77" s="71">
        <f t="shared" si="3"/>
        <v>44183</v>
      </c>
      <c r="D77" s="68">
        <v>44183</v>
      </c>
      <c r="E77" s="32">
        <v>2.73</v>
      </c>
      <c r="F77" s="35">
        <f t="shared" si="2"/>
        <v>9.6466431095406355E-2</v>
      </c>
    </row>
    <row r="78" spans="1:6" x14ac:dyDescent="0.45">
      <c r="A78" s="8">
        <v>1399</v>
      </c>
      <c r="B78" s="8" t="s">
        <v>18</v>
      </c>
      <c r="C78" s="71">
        <f t="shared" si="3"/>
        <v>44182</v>
      </c>
      <c r="D78" s="68">
        <v>44182</v>
      </c>
      <c r="E78" s="32">
        <v>2.7</v>
      </c>
      <c r="F78" s="35">
        <f t="shared" si="2"/>
        <v>9.5406360424028266E-2</v>
      </c>
    </row>
    <row r="79" spans="1:6" x14ac:dyDescent="0.45">
      <c r="A79" s="8">
        <v>1399</v>
      </c>
      <c r="B79" s="8" t="s">
        <v>18</v>
      </c>
      <c r="C79" s="71">
        <f t="shared" si="3"/>
        <v>44181</v>
      </c>
      <c r="D79" s="68">
        <v>44181</v>
      </c>
      <c r="E79" s="32">
        <v>2.73</v>
      </c>
      <c r="F79" s="35">
        <f t="shared" si="2"/>
        <v>9.6466431095406355E-2</v>
      </c>
    </row>
    <row r="80" spans="1:6" x14ac:dyDescent="0.45">
      <c r="A80" s="8">
        <v>1399</v>
      </c>
      <c r="B80" s="8" t="s">
        <v>18</v>
      </c>
      <c r="C80" s="71">
        <f t="shared" si="3"/>
        <v>44180</v>
      </c>
      <c r="D80" s="68">
        <v>44180</v>
      </c>
      <c r="E80" s="32">
        <v>2.63</v>
      </c>
      <c r="F80" s="35">
        <f t="shared" si="2"/>
        <v>9.2932862190812718E-2</v>
      </c>
    </row>
    <row r="81" spans="1:6" x14ac:dyDescent="0.45">
      <c r="A81" s="8">
        <v>1399</v>
      </c>
      <c r="B81" s="8" t="s">
        <v>18</v>
      </c>
      <c r="C81" s="71">
        <f t="shared" si="3"/>
        <v>44179</v>
      </c>
      <c r="D81" s="68">
        <v>44179</v>
      </c>
      <c r="E81" s="32">
        <v>2.69</v>
      </c>
      <c r="F81" s="35">
        <f t="shared" si="2"/>
        <v>9.5053003533568894E-2</v>
      </c>
    </row>
    <row r="82" spans="1:6" x14ac:dyDescent="0.45">
      <c r="A82" s="8">
        <v>1399</v>
      </c>
      <c r="B82" s="8" t="s">
        <v>18</v>
      </c>
      <c r="C82" s="71">
        <f t="shared" si="3"/>
        <v>44178</v>
      </c>
      <c r="D82" s="68">
        <v>44178</v>
      </c>
      <c r="E82" s="32">
        <v>2.54</v>
      </c>
      <c r="F82" s="35">
        <f t="shared" si="2"/>
        <v>8.9752650176678439E-2</v>
      </c>
    </row>
    <row r="83" spans="1:6" x14ac:dyDescent="0.45">
      <c r="A83" s="8">
        <v>1399</v>
      </c>
      <c r="B83" s="8" t="s">
        <v>18</v>
      </c>
      <c r="C83" s="71">
        <f t="shared" si="3"/>
        <v>44177</v>
      </c>
      <c r="D83" s="68">
        <v>44177</v>
      </c>
      <c r="E83" s="32">
        <v>2.54</v>
      </c>
      <c r="F83" s="35">
        <f t="shared" si="2"/>
        <v>8.9752650176678439E-2</v>
      </c>
    </row>
    <row r="84" spans="1:6" x14ac:dyDescent="0.45">
      <c r="A84" s="8">
        <v>1399</v>
      </c>
      <c r="B84" s="8" t="s">
        <v>18</v>
      </c>
      <c r="C84" s="71">
        <f t="shared" si="3"/>
        <v>44176</v>
      </c>
      <c r="D84" s="68">
        <v>44176</v>
      </c>
      <c r="E84" s="32">
        <v>2.54</v>
      </c>
      <c r="F84" s="35">
        <f t="shared" si="2"/>
        <v>8.9752650176678439E-2</v>
      </c>
    </row>
    <row r="85" spans="1:6" x14ac:dyDescent="0.45">
      <c r="A85" s="8">
        <v>1399</v>
      </c>
      <c r="B85" s="8" t="s">
        <v>18</v>
      </c>
      <c r="C85" s="71">
        <f t="shared" si="3"/>
        <v>44175</v>
      </c>
      <c r="D85" s="68">
        <v>44175</v>
      </c>
      <c r="E85" s="32">
        <v>2.4500000000000002</v>
      </c>
      <c r="F85" s="35">
        <f t="shared" si="2"/>
        <v>8.6572438162544174E-2</v>
      </c>
    </row>
    <row r="86" spans="1:6" x14ac:dyDescent="0.45">
      <c r="A86" s="8">
        <v>1399</v>
      </c>
      <c r="B86" s="8" t="s">
        <v>18</v>
      </c>
      <c r="C86" s="71">
        <f t="shared" si="3"/>
        <v>44174</v>
      </c>
      <c r="D86" s="68">
        <v>44174</v>
      </c>
      <c r="E86" s="32">
        <v>2.4500000000000002</v>
      </c>
      <c r="F86" s="35">
        <f t="shared" si="2"/>
        <v>8.6572438162544174E-2</v>
      </c>
    </row>
    <row r="87" spans="1:6" x14ac:dyDescent="0.45">
      <c r="A87" s="8">
        <v>1399</v>
      </c>
      <c r="B87" s="8" t="s">
        <v>18</v>
      </c>
      <c r="C87" s="71">
        <f t="shared" si="3"/>
        <v>44173</v>
      </c>
      <c r="D87" s="68">
        <v>44173</v>
      </c>
      <c r="E87" s="32">
        <v>2.36</v>
      </c>
      <c r="F87" s="35">
        <f t="shared" si="2"/>
        <v>8.3392226148409881E-2</v>
      </c>
    </row>
    <row r="88" spans="1:6" x14ac:dyDescent="0.45">
      <c r="A88" s="8">
        <v>1399</v>
      </c>
      <c r="B88" s="8" t="s">
        <v>18</v>
      </c>
      <c r="C88" s="71">
        <f t="shared" si="3"/>
        <v>44172</v>
      </c>
      <c r="D88" s="68">
        <v>44172</v>
      </c>
      <c r="E88" s="32">
        <v>2.39</v>
      </c>
      <c r="F88" s="35">
        <f t="shared" si="2"/>
        <v>8.4452296819787984E-2</v>
      </c>
    </row>
    <row r="89" spans="1:6" x14ac:dyDescent="0.45">
      <c r="A89" s="8">
        <v>1399</v>
      </c>
      <c r="B89" s="8" t="s">
        <v>18</v>
      </c>
      <c r="C89" s="71">
        <f t="shared" si="3"/>
        <v>44171</v>
      </c>
      <c r="D89" s="68">
        <v>44171</v>
      </c>
      <c r="E89" s="32">
        <v>2.48</v>
      </c>
      <c r="F89" s="35">
        <f t="shared" si="2"/>
        <v>8.7632508833922262E-2</v>
      </c>
    </row>
    <row r="90" spans="1:6" x14ac:dyDescent="0.45">
      <c r="A90" s="8">
        <v>1399</v>
      </c>
      <c r="B90" s="8" t="s">
        <v>18</v>
      </c>
      <c r="C90" s="71">
        <f t="shared" si="3"/>
        <v>44170</v>
      </c>
      <c r="D90" s="68">
        <v>44170</v>
      </c>
      <c r="E90" s="32">
        <v>2.48</v>
      </c>
      <c r="F90" s="35">
        <f t="shared" si="2"/>
        <v>8.7632508833922262E-2</v>
      </c>
    </row>
    <row r="91" spans="1:6" x14ac:dyDescent="0.45">
      <c r="A91" s="8">
        <v>1399</v>
      </c>
      <c r="B91" s="8" t="s">
        <v>18</v>
      </c>
      <c r="C91" s="71">
        <f t="shared" si="3"/>
        <v>44169</v>
      </c>
      <c r="D91" s="68">
        <v>44169</v>
      </c>
      <c r="E91" s="32">
        <v>2.48</v>
      </c>
      <c r="F91" s="35">
        <f t="shared" si="2"/>
        <v>8.7632508833922262E-2</v>
      </c>
    </row>
    <row r="92" spans="1:6" x14ac:dyDescent="0.45">
      <c r="A92" s="8">
        <v>1399</v>
      </c>
      <c r="B92" s="8" t="s">
        <v>18</v>
      </c>
      <c r="C92" s="71">
        <f t="shared" si="3"/>
        <v>44168</v>
      </c>
      <c r="D92" s="68">
        <v>44168</v>
      </c>
      <c r="E92" s="32">
        <v>2.46</v>
      </c>
      <c r="F92" s="35">
        <f t="shared" si="2"/>
        <v>8.6925795053003532E-2</v>
      </c>
    </row>
    <row r="93" spans="1:6" x14ac:dyDescent="0.45">
      <c r="A93" s="8">
        <v>1399</v>
      </c>
      <c r="B93" s="8" t="s">
        <v>18</v>
      </c>
      <c r="C93" s="71">
        <f t="shared" si="3"/>
        <v>44167</v>
      </c>
      <c r="D93" s="68">
        <v>44167</v>
      </c>
      <c r="E93" s="32">
        <v>2.75</v>
      </c>
      <c r="F93" s="35">
        <f t="shared" si="2"/>
        <v>9.7173144876325085E-2</v>
      </c>
    </row>
    <row r="94" spans="1:6" x14ac:dyDescent="0.45">
      <c r="A94" s="8">
        <v>1399</v>
      </c>
      <c r="B94" s="8" t="s">
        <v>18</v>
      </c>
      <c r="C94" s="71">
        <f t="shared" si="3"/>
        <v>44166</v>
      </c>
      <c r="D94" s="68">
        <v>44166</v>
      </c>
      <c r="E94" s="32">
        <v>2.89</v>
      </c>
      <c r="F94" s="35">
        <f t="shared" si="2"/>
        <v>0.10212014134275618</v>
      </c>
    </row>
    <row r="95" spans="1:6" x14ac:dyDescent="0.45">
      <c r="A95" s="8">
        <v>1399</v>
      </c>
      <c r="B95" s="8" t="s">
        <v>18</v>
      </c>
      <c r="C95" s="71">
        <f t="shared" si="3"/>
        <v>44165</v>
      </c>
      <c r="D95" s="68">
        <v>44165</v>
      </c>
      <c r="E95" s="32">
        <v>2.89</v>
      </c>
      <c r="F95" s="35">
        <f t="shared" si="2"/>
        <v>0.10212014134275618</v>
      </c>
    </row>
    <row r="96" spans="1:6" x14ac:dyDescent="0.45">
      <c r="A96" s="8">
        <v>1399</v>
      </c>
      <c r="B96" s="8" t="s">
        <v>18</v>
      </c>
      <c r="C96" s="71">
        <f t="shared" si="3"/>
        <v>44164</v>
      </c>
      <c r="D96" s="68">
        <v>44164</v>
      </c>
      <c r="E96" s="32">
        <v>2.4700000000000002</v>
      </c>
      <c r="F96" s="35">
        <f t="shared" si="2"/>
        <v>8.7279151943462904E-2</v>
      </c>
    </row>
    <row r="97" spans="1:6" x14ac:dyDescent="0.45">
      <c r="A97" s="8">
        <v>1399</v>
      </c>
      <c r="B97" s="8" t="s">
        <v>18</v>
      </c>
      <c r="C97" s="71">
        <f t="shared" si="3"/>
        <v>44163</v>
      </c>
      <c r="D97" s="68">
        <v>44163</v>
      </c>
      <c r="E97" s="32">
        <v>2.4700000000000002</v>
      </c>
      <c r="F97" s="35">
        <f t="shared" si="2"/>
        <v>8.7279151943462904E-2</v>
      </c>
    </row>
    <row r="98" spans="1:6" x14ac:dyDescent="0.45">
      <c r="A98" s="8">
        <v>1399</v>
      </c>
      <c r="B98" s="8" t="s">
        <v>18</v>
      </c>
      <c r="C98" s="71">
        <f t="shared" si="3"/>
        <v>44162</v>
      </c>
      <c r="D98" s="68">
        <v>44162</v>
      </c>
      <c r="E98" s="32">
        <v>2.4700000000000002</v>
      </c>
      <c r="F98" s="35">
        <f t="shared" si="2"/>
        <v>8.7279151943462904E-2</v>
      </c>
    </row>
    <row r="99" spans="1:6" x14ac:dyDescent="0.45">
      <c r="A99" s="8">
        <v>1399</v>
      </c>
      <c r="B99" s="8" t="s">
        <v>18</v>
      </c>
      <c r="C99" s="71">
        <f t="shared" si="3"/>
        <v>44161</v>
      </c>
      <c r="D99" s="68">
        <v>44161</v>
      </c>
      <c r="E99" s="32">
        <v>2.4700000000000002</v>
      </c>
      <c r="F99" s="35">
        <f t="shared" si="2"/>
        <v>8.7279151943462904E-2</v>
      </c>
    </row>
    <row r="100" spans="1:6" x14ac:dyDescent="0.45">
      <c r="A100" s="8">
        <v>1399</v>
      </c>
      <c r="B100" s="8" t="s">
        <v>18</v>
      </c>
      <c r="C100" s="71">
        <f t="shared" si="3"/>
        <v>44160</v>
      </c>
      <c r="D100" s="68">
        <v>44160</v>
      </c>
      <c r="E100" s="32">
        <v>2.4700000000000002</v>
      </c>
      <c r="F100" s="35">
        <f t="shared" si="2"/>
        <v>8.7279151943462904E-2</v>
      </c>
    </row>
    <row r="101" spans="1:6" x14ac:dyDescent="0.45">
      <c r="A101" s="8">
        <v>1399</v>
      </c>
      <c r="B101" s="8" t="s">
        <v>18</v>
      </c>
      <c r="C101" s="71">
        <f t="shared" si="3"/>
        <v>44159</v>
      </c>
      <c r="D101" s="68">
        <v>44159</v>
      </c>
      <c r="E101" s="32">
        <v>2.4700000000000002</v>
      </c>
      <c r="F101" s="35">
        <f t="shared" si="2"/>
        <v>8.7279151943462904E-2</v>
      </c>
    </row>
    <row r="102" spans="1:6" x14ac:dyDescent="0.45">
      <c r="A102" s="8">
        <v>1399</v>
      </c>
      <c r="B102" s="8" t="s">
        <v>18</v>
      </c>
      <c r="C102" s="71">
        <f t="shared" si="3"/>
        <v>44158</v>
      </c>
      <c r="D102" s="68">
        <v>44158</v>
      </c>
      <c r="E102" s="32">
        <v>2.23</v>
      </c>
      <c r="F102" s="35">
        <f t="shared" si="2"/>
        <v>7.8798586572438156E-2</v>
      </c>
    </row>
    <row r="103" spans="1:6" x14ac:dyDescent="0.45">
      <c r="A103" s="8">
        <v>1399</v>
      </c>
      <c r="B103" s="8" t="s">
        <v>18</v>
      </c>
      <c r="C103" s="71">
        <f t="shared" si="3"/>
        <v>44157</v>
      </c>
      <c r="D103" s="68">
        <v>44157</v>
      </c>
      <c r="E103" s="32">
        <v>2.2200000000000002</v>
      </c>
      <c r="F103" s="35">
        <f t="shared" si="2"/>
        <v>7.8445229681978798E-2</v>
      </c>
    </row>
    <row r="104" spans="1:6" x14ac:dyDescent="0.45">
      <c r="A104" s="8">
        <v>1399</v>
      </c>
      <c r="B104" s="8" t="s">
        <v>18</v>
      </c>
      <c r="C104" s="71">
        <f t="shared" si="3"/>
        <v>44156</v>
      </c>
      <c r="D104" s="68">
        <v>44156</v>
      </c>
      <c r="E104" s="32">
        <v>2.2200000000000002</v>
      </c>
      <c r="F104" s="35">
        <f t="shared" si="2"/>
        <v>7.8445229681978798E-2</v>
      </c>
    </row>
    <row r="105" spans="1:6" x14ac:dyDescent="0.45">
      <c r="A105" s="8">
        <v>1399</v>
      </c>
      <c r="B105" s="8" t="s">
        <v>19</v>
      </c>
      <c r="C105" s="71">
        <f t="shared" si="3"/>
        <v>44155</v>
      </c>
      <c r="D105" s="68">
        <v>44155</v>
      </c>
      <c r="E105" s="32">
        <v>2.2200000000000002</v>
      </c>
      <c r="F105" s="35">
        <f t="shared" si="2"/>
        <v>7.8445229681978798E-2</v>
      </c>
    </row>
    <row r="106" spans="1:6" x14ac:dyDescent="0.45">
      <c r="A106" s="8">
        <v>1399</v>
      </c>
      <c r="B106" s="8" t="s">
        <v>19</v>
      </c>
      <c r="C106" s="71">
        <f t="shared" si="3"/>
        <v>44154</v>
      </c>
      <c r="D106" s="68">
        <v>44154</v>
      </c>
      <c r="E106" s="32">
        <v>2.19</v>
      </c>
      <c r="F106" s="35">
        <f t="shared" si="2"/>
        <v>7.738515901060071E-2</v>
      </c>
    </row>
    <row r="107" spans="1:6" x14ac:dyDescent="0.45">
      <c r="A107" s="8">
        <v>1399</v>
      </c>
      <c r="B107" s="8" t="s">
        <v>19</v>
      </c>
      <c r="C107" s="71">
        <f t="shared" si="3"/>
        <v>44153</v>
      </c>
      <c r="D107" s="68">
        <v>44153</v>
      </c>
      <c r="E107" s="32">
        <v>2.37</v>
      </c>
      <c r="F107" s="35">
        <f t="shared" si="2"/>
        <v>8.3745583038869253E-2</v>
      </c>
    </row>
    <row r="108" spans="1:6" x14ac:dyDescent="0.45">
      <c r="A108" s="8">
        <v>1399</v>
      </c>
      <c r="B108" s="8" t="s">
        <v>19</v>
      </c>
      <c r="C108" s="71">
        <f t="shared" si="3"/>
        <v>44152</v>
      </c>
      <c r="D108" s="68">
        <v>44152</v>
      </c>
      <c r="E108" s="32">
        <v>2.5499999999999998</v>
      </c>
      <c r="F108" s="35">
        <f t="shared" si="2"/>
        <v>9.0106007067137797E-2</v>
      </c>
    </row>
    <row r="109" spans="1:6" x14ac:dyDescent="0.45">
      <c r="A109" s="8">
        <v>1399</v>
      </c>
      <c r="B109" s="8" t="s">
        <v>19</v>
      </c>
      <c r="C109" s="71">
        <f t="shared" si="3"/>
        <v>44151</v>
      </c>
      <c r="D109" s="68">
        <v>44151</v>
      </c>
      <c r="E109" s="32">
        <v>2.62</v>
      </c>
      <c r="F109" s="35">
        <f t="shared" ref="F109:F150" si="4">E109/28.3</f>
        <v>9.257950530035336E-2</v>
      </c>
    </row>
    <row r="110" spans="1:6" x14ac:dyDescent="0.45">
      <c r="A110" s="8">
        <v>1399</v>
      </c>
      <c r="B110" s="8" t="s">
        <v>19</v>
      </c>
      <c r="C110" s="71">
        <f t="shared" si="3"/>
        <v>44150</v>
      </c>
      <c r="D110" s="68">
        <v>44150</v>
      </c>
      <c r="E110" s="32">
        <v>2.82</v>
      </c>
      <c r="F110" s="35">
        <f t="shared" si="4"/>
        <v>9.9646643109540634E-2</v>
      </c>
    </row>
    <row r="111" spans="1:6" x14ac:dyDescent="0.45">
      <c r="A111" s="8">
        <v>1399</v>
      </c>
      <c r="B111" s="8" t="s">
        <v>19</v>
      </c>
      <c r="C111" s="71">
        <f t="shared" si="3"/>
        <v>44149</v>
      </c>
      <c r="D111" s="68">
        <v>44149</v>
      </c>
      <c r="E111" s="32">
        <v>2.82</v>
      </c>
      <c r="F111" s="35">
        <f t="shared" si="4"/>
        <v>9.9646643109540634E-2</v>
      </c>
    </row>
    <row r="112" spans="1:6" x14ac:dyDescent="0.45">
      <c r="A112" s="8">
        <v>1399</v>
      </c>
      <c r="B112" s="8" t="s">
        <v>19</v>
      </c>
      <c r="C112" s="71">
        <f t="shared" si="3"/>
        <v>44148</v>
      </c>
      <c r="D112" s="68">
        <v>44148</v>
      </c>
      <c r="E112" s="32">
        <v>2.82</v>
      </c>
      <c r="F112" s="35">
        <f t="shared" si="4"/>
        <v>9.9646643109540634E-2</v>
      </c>
    </row>
    <row r="113" spans="1:6" x14ac:dyDescent="0.45">
      <c r="A113" s="8">
        <v>1399</v>
      </c>
      <c r="B113" s="8" t="s">
        <v>19</v>
      </c>
      <c r="C113" s="71">
        <f t="shared" si="3"/>
        <v>44147</v>
      </c>
      <c r="D113" s="68">
        <v>44147</v>
      </c>
      <c r="E113" s="32">
        <v>2.81</v>
      </c>
      <c r="F113" s="35">
        <f t="shared" si="4"/>
        <v>9.9293286219081275E-2</v>
      </c>
    </row>
    <row r="114" spans="1:6" x14ac:dyDescent="0.45">
      <c r="A114" s="8">
        <v>1399</v>
      </c>
      <c r="B114" s="8" t="s">
        <v>19</v>
      </c>
      <c r="C114" s="71">
        <f t="shared" si="3"/>
        <v>44146</v>
      </c>
      <c r="D114" s="68">
        <v>44146</v>
      </c>
      <c r="E114" s="32">
        <v>2.75</v>
      </c>
      <c r="F114" s="35">
        <f t="shared" si="4"/>
        <v>9.7173144876325085E-2</v>
      </c>
    </row>
    <row r="115" spans="1:6" x14ac:dyDescent="0.45">
      <c r="A115" s="8">
        <v>1399</v>
      </c>
      <c r="B115" s="8" t="s">
        <v>19</v>
      </c>
      <c r="C115" s="71">
        <f t="shared" si="3"/>
        <v>44145</v>
      </c>
      <c r="D115" s="68">
        <v>44145</v>
      </c>
      <c r="E115" s="32">
        <v>2.74</v>
      </c>
      <c r="F115" s="35">
        <f t="shared" si="4"/>
        <v>9.6819787985865727E-2</v>
      </c>
    </row>
    <row r="116" spans="1:6" x14ac:dyDescent="0.45">
      <c r="A116" s="8">
        <v>1399</v>
      </c>
      <c r="B116" s="8" t="s">
        <v>19</v>
      </c>
      <c r="C116" s="71">
        <f t="shared" si="3"/>
        <v>44144</v>
      </c>
      <c r="D116" s="68">
        <v>44144</v>
      </c>
      <c r="E116" s="32">
        <v>2.63</v>
      </c>
      <c r="F116" s="35">
        <f t="shared" si="4"/>
        <v>9.2932862190812718E-2</v>
      </c>
    </row>
    <row r="117" spans="1:6" x14ac:dyDescent="0.45">
      <c r="A117" s="8">
        <v>1399</v>
      </c>
      <c r="B117" s="8" t="s">
        <v>19</v>
      </c>
      <c r="C117" s="71">
        <f t="shared" si="3"/>
        <v>44143</v>
      </c>
      <c r="D117" s="68">
        <v>44143</v>
      </c>
      <c r="E117" s="32">
        <v>2.67</v>
      </c>
      <c r="F117" s="35">
        <f t="shared" si="4"/>
        <v>9.4346289752650178E-2</v>
      </c>
    </row>
    <row r="118" spans="1:6" x14ac:dyDescent="0.45">
      <c r="A118" s="8">
        <v>1399</v>
      </c>
      <c r="B118" s="8" t="s">
        <v>19</v>
      </c>
      <c r="C118" s="71">
        <f t="shared" si="3"/>
        <v>44142</v>
      </c>
      <c r="D118" s="68">
        <v>44142</v>
      </c>
      <c r="E118" s="32">
        <v>2.67</v>
      </c>
      <c r="F118" s="35">
        <f t="shared" si="4"/>
        <v>9.4346289752650178E-2</v>
      </c>
    </row>
    <row r="119" spans="1:6" x14ac:dyDescent="0.45">
      <c r="A119" s="8">
        <v>1399</v>
      </c>
      <c r="B119" s="8" t="s">
        <v>19</v>
      </c>
      <c r="C119" s="71">
        <f t="shared" si="3"/>
        <v>44141</v>
      </c>
      <c r="D119" s="68">
        <v>44141</v>
      </c>
      <c r="E119" s="32">
        <v>2.67</v>
      </c>
      <c r="F119" s="35">
        <f t="shared" si="4"/>
        <v>9.4346289752650178E-2</v>
      </c>
    </row>
    <row r="120" spans="1:6" x14ac:dyDescent="0.45">
      <c r="A120" s="8">
        <v>1399</v>
      </c>
      <c r="B120" s="8" t="s">
        <v>19</v>
      </c>
      <c r="C120" s="71">
        <f t="shared" si="3"/>
        <v>44140</v>
      </c>
      <c r="D120" s="68">
        <v>44140</v>
      </c>
      <c r="E120" s="32">
        <v>2.69</v>
      </c>
      <c r="F120" s="35">
        <f t="shared" si="4"/>
        <v>9.5053003533568894E-2</v>
      </c>
    </row>
    <row r="121" spans="1:6" x14ac:dyDescent="0.45">
      <c r="A121" s="8">
        <v>1399</v>
      </c>
      <c r="B121" s="8" t="s">
        <v>19</v>
      </c>
      <c r="C121" s="71">
        <f t="shared" si="3"/>
        <v>44139</v>
      </c>
      <c r="D121" s="68">
        <v>44139</v>
      </c>
      <c r="E121" s="32">
        <v>2.63</v>
      </c>
      <c r="F121" s="35">
        <f t="shared" si="4"/>
        <v>9.2932862190812718E-2</v>
      </c>
    </row>
    <row r="122" spans="1:6" x14ac:dyDescent="0.45">
      <c r="A122" s="8">
        <v>1399</v>
      </c>
      <c r="B122" s="8" t="s">
        <v>19</v>
      </c>
      <c r="C122" s="71">
        <f t="shared" si="3"/>
        <v>44138</v>
      </c>
      <c r="D122" s="68">
        <v>44138</v>
      </c>
      <c r="E122" s="32">
        <v>2.88</v>
      </c>
      <c r="F122" s="35">
        <f t="shared" si="4"/>
        <v>0.10176678445229681</v>
      </c>
    </row>
    <row r="123" spans="1:6" x14ac:dyDescent="0.45">
      <c r="A123" s="8">
        <v>1399</v>
      </c>
      <c r="B123" s="8" t="s">
        <v>19</v>
      </c>
      <c r="C123" s="71">
        <f t="shared" si="3"/>
        <v>44137</v>
      </c>
      <c r="D123" s="68">
        <v>44137</v>
      </c>
      <c r="E123" s="32">
        <v>3.03</v>
      </c>
      <c r="F123" s="35">
        <f t="shared" si="4"/>
        <v>0.10706713780918727</v>
      </c>
    </row>
    <row r="124" spans="1:6" x14ac:dyDescent="0.45">
      <c r="A124" s="8">
        <v>1399</v>
      </c>
      <c r="B124" s="8" t="s">
        <v>19</v>
      </c>
      <c r="C124" s="71">
        <f t="shared" si="3"/>
        <v>44136</v>
      </c>
      <c r="D124" s="68">
        <v>44136</v>
      </c>
      <c r="E124" s="32">
        <v>3.03</v>
      </c>
      <c r="F124" s="35">
        <f t="shared" si="4"/>
        <v>0.10706713780918727</v>
      </c>
    </row>
    <row r="125" spans="1:6" x14ac:dyDescent="0.45">
      <c r="A125" s="8">
        <v>1399</v>
      </c>
      <c r="B125" s="8" t="s">
        <v>19</v>
      </c>
      <c r="C125" s="71">
        <f t="shared" si="3"/>
        <v>44135</v>
      </c>
      <c r="D125" s="68">
        <v>44135</v>
      </c>
      <c r="E125" s="32">
        <v>3.03</v>
      </c>
      <c r="F125" s="35">
        <f t="shared" si="4"/>
        <v>0.10706713780918727</v>
      </c>
    </row>
    <row r="126" spans="1:6" x14ac:dyDescent="0.45">
      <c r="A126" s="8">
        <v>1399</v>
      </c>
      <c r="B126" s="8" t="s">
        <v>19</v>
      </c>
      <c r="C126" s="71">
        <f t="shared" si="3"/>
        <v>44134</v>
      </c>
      <c r="D126" s="68">
        <v>44134</v>
      </c>
      <c r="E126" s="32">
        <v>3.03</v>
      </c>
      <c r="F126" s="35">
        <f t="shared" si="4"/>
        <v>0.10706713780918727</v>
      </c>
    </row>
    <row r="127" spans="1:6" x14ac:dyDescent="0.45">
      <c r="A127" s="8">
        <v>1399</v>
      </c>
      <c r="B127" s="8" t="s">
        <v>19</v>
      </c>
      <c r="C127" s="71">
        <f t="shared" si="3"/>
        <v>44133</v>
      </c>
      <c r="D127" s="68">
        <v>44133</v>
      </c>
      <c r="E127" s="32">
        <v>3.06</v>
      </c>
      <c r="F127" s="35">
        <f t="shared" si="4"/>
        <v>0.10812720848056537</v>
      </c>
    </row>
    <row r="128" spans="1:6" x14ac:dyDescent="0.45">
      <c r="A128" s="8">
        <v>1399</v>
      </c>
      <c r="B128" s="8" t="s">
        <v>19</v>
      </c>
      <c r="C128" s="71">
        <f t="shared" si="3"/>
        <v>44132</v>
      </c>
      <c r="D128" s="68">
        <v>44132</v>
      </c>
      <c r="E128" s="32">
        <v>3.14</v>
      </c>
      <c r="F128" s="35">
        <f t="shared" si="4"/>
        <v>0.11095406360424029</v>
      </c>
    </row>
    <row r="129" spans="1:6" x14ac:dyDescent="0.45">
      <c r="A129" s="8">
        <v>1399</v>
      </c>
      <c r="B129" s="8" t="s">
        <v>19</v>
      </c>
      <c r="C129" s="71">
        <f t="shared" si="3"/>
        <v>44131</v>
      </c>
      <c r="D129" s="68">
        <v>44131</v>
      </c>
      <c r="E129" s="32">
        <v>3.07</v>
      </c>
      <c r="F129" s="35">
        <f t="shared" si="4"/>
        <v>0.10848056537102473</v>
      </c>
    </row>
    <row r="130" spans="1:6" x14ac:dyDescent="0.45">
      <c r="A130" s="8">
        <v>1399</v>
      </c>
      <c r="B130" s="8" t="s">
        <v>19</v>
      </c>
      <c r="C130" s="71">
        <f t="shared" si="3"/>
        <v>44130</v>
      </c>
      <c r="D130" s="68">
        <v>44130</v>
      </c>
      <c r="E130" s="32">
        <v>3.14</v>
      </c>
      <c r="F130" s="35">
        <f t="shared" si="4"/>
        <v>0.11095406360424029</v>
      </c>
    </row>
    <row r="131" spans="1:6" x14ac:dyDescent="0.45">
      <c r="A131" s="8">
        <v>1399</v>
      </c>
      <c r="B131" s="8" t="s">
        <v>19</v>
      </c>
      <c r="C131" s="71">
        <f t="shared" si="3"/>
        <v>44129</v>
      </c>
      <c r="D131" s="68">
        <v>44129</v>
      </c>
      <c r="E131" s="32">
        <v>2.91</v>
      </c>
      <c r="F131" s="35">
        <f t="shared" si="4"/>
        <v>0.10282685512367491</v>
      </c>
    </row>
    <row r="132" spans="1:6" x14ac:dyDescent="0.45">
      <c r="A132" s="8">
        <v>1399</v>
      </c>
      <c r="B132" s="8" t="s">
        <v>19</v>
      </c>
      <c r="C132" s="71">
        <f t="shared" si="3"/>
        <v>44128</v>
      </c>
      <c r="D132" s="68">
        <v>44128</v>
      </c>
      <c r="E132" s="32">
        <v>2.91</v>
      </c>
      <c r="F132" s="35">
        <f t="shared" si="4"/>
        <v>0.10282685512367491</v>
      </c>
    </row>
    <row r="133" spans="1:6" x14ac:dyDescent="0.45">
      <c r="A133" s="8">
        <v>1399</v>
      </c>
      <c r="B133" s="8" t="s">
        <v>19</v>
      </c>
      <c r="C133" s="71">
        <f t="shared" si="3"/>
        <v>44127</v>
      </c>
      <c r="D133" s="68">
        <v>44127</v>
      </c>
      <c r="E133" s="32">
        <v>2.91</v>
      </c>
      <c r="F133" s="35">
        <f t="shared" si="4"/>
        <v>0.10282685512367491</v>
      </c>
    </row>
    <row r="134" spans="1:6" x14ac:dyDescent="0.45">
      <c r="A134" s="8">
        <v>1399</v>
      </c>
      <c r="B134" s="8" t="s">
        <v>19</v>
      </c>
      <c r="C134" s="71">
        <f t="shared" ref="C134:C197" si="5">D134</f>
        <v>44126</v>
      </c>
      <c r="D134" s="68">
        <v>44126</v>
      </c>
      <c r="E134" s="32">
        <v>2.99</v>
      </c>
      <c r="F134" s="35">
        <f t="shared" si="4"/>
        <v>0.10565371024734983</v>
      </c>
    </row>
    <row r="135" spans="1:6" x14ac:dyDescent="0.45">
      <c r="A135" s="8">
        <v>1399</v>
      </c>
      <c r="B135" s="8" t="s">
        <v>20</v>
      </c>
      <c r="C135" s="71">
        <f t="shared" si="5"/>
        <v>44125</v>
      </c>
      <c r="D135" s="68">
        <v>44125</v>
      </c>
      <c r="E135" s="32">
        <v>2.95</v>
      </c>
      <c r="F135" s="35">
        <f t="shared" si="4"/>
        <v>0.10424028268551237</v>
      </c>
    </row>
    <row r="136" spans="1:6" x14ac:dyDescent="0.45">
      <c r="A136" s="8">
        <v>1399</v>
      </c>
      <c r="B136" s="8" t="s">
        <v>20</v>
      </c>
      <c r="C136" s="71">
        <f t="shared" si="5"/>
        <v>44124</v>
      </c>
      <c r="D136" s="68">
        <v>44124</v>
      </c>
      <c r="E136" s="32">
        <v>2.57</v>
      </c>
      <c r="F136" s="35">
        <f t="shared" si="4"/>
        <v>9.0812720848056527E-2</v>
      </c>
    </row>
    <row r="137" spans="1:6" x14ac:dyDescent="0.45">
      <c r="A137" s="8">
        <v>1399</v>
      </c>
      <c r="B137" s="8" t="s">
        <v>20</v>
      </c>
      <c r="C137" s="71">
        <f t="shared" si="5"/>
        <v>44123</v>
      </c>
      <c r="D137" s="68">
        <v>44123</v>
      </c>
      <c r="E137" s="32">
        <v>2.2999999999999998</v>
      </c>
      <c r="F137" s="35">
        <f t="shared" si="4"/>
        <v>8.1272084805653705E-2</v>
      </c>
    </row>
    <row r="138" spans="1:6" x14ac:dyDescent="0.45">
      <c r="A138" s="8">
        <v>1399</v>
      </c>
      <c r="B138" s="8" t="s">
        <v>20</v>
      </c>
      <c r="C138" s="71">
        <f t="shared" si="5"/>
        <v>44122</v>
      </c>
      <c r="D138" s="68">
        <v>44122</v>
      </c>
      <c r="E138" s="32">
        <v>2.16</v>
      </c>
      <c r="F138" s="35">
        <f t="shared" si="4"/>
        <v>7.6325088339222621E-2</v>
      </c>
    </row>
    <row r="139" spans="1:6" x14ac:dyDescent="0.45">
      <c r="A139" s="8">
        <v>1399</v>
      </c>
      <c r="B139" s="8" t="s">
        <v>20</v>
      </c>
      <c r="C139" s="71">
        <f t="shared" si="5"/>
        <v>44121</v>
      </c>
      <c r="D139" s="68">
        <v>44121</v>
      </c>
      <c r="E139" s="32">
        <v>2.16</v>
      </c>
      <c r="F139" s="35">
        <f t="shared" si="4"/>
        <v>7.6325088339222621E-2</v>
      </c>
    </row>
    <row r="140" spans="1:6" x14ac:dyDescent="0.45">
      <c r="A140" s="8">
        <v>1399</v>
      </c>
      <c r="B140" s="8" t="s">
        <v>20</v>
      </c>
      <c r="C140" s="71">
        <f t="shared" si="5"/>
        <v>44120</v>
      </c>
      <c r="D140" s="68">
        <v>44120</v>
      </c>
      <c r="E140" s="32">
        <v>2.16</v>
      </c>
      <c r="F140" s="35">
        <f t="shared" si="4"/>
        <v>7.6325088339222621E-2</v>
      </c>
    </row>
    <row r="141" spans="1:6" x14ac:dyDescent="0.45">
      <c r="A141" s="8">
        <v>1399</v>
      </c>
      <c r="B141" s="8" t="s">
        <v>20</v>
      </c>
      <c r="C141" s="71">
        <f t="shared" si="5"/>
        <v>44119</v>
      </c>
      <c r="D141" s="68">
        <v>44119</v>
      </c>
      <c r="E141" s="32">
        <v>2.23</v>
      </c>
      <c r="F141" s="35">
        <f t="shared" si="4"/>
        <v>7.8798586572438156E-2</v>
      </c>
    </row>
    <row r="142" spans="1:6" x14ac:dyDescent="0.45">
      <c r="A142" s="8">
        <v>1399</v>
      </c>
      <c r="B142" s="8" t="s">
        <v>20</v>
      </c>
      <c r="C142" s="71">
        <f t="shared" si="5"/>
        <v>44118</v>
      </c>
      <c r="D142" s="68">
        <v>44118</v>
      </c>
      <c r="E142" s="32">
        <v>2.02</v>
      </c>
      <c r="F142" s="35">
        <f t="shared" si="4"/>
        <v>7.1378091872791524E-2</v>
      </c>
    </row>
    <row r="143" spans="1:6" x14ac:dyDescent="0.45">
      <c r="A143" s="8">
        <v>1399</v>
      </c>
      <c r="B143" s="8" t="s">
        <v>20</v>
      </c>
      <c r="C143" s="71">
        <f t="shared" si="5"/>
        <v>44117</v>
      </c>
      <c r="D143" s="68">
        <v>44117</v>
      </c>
      <c r="E143" s="32">
        <v>2.14</v>
      </c>
      <c r="F143" s="35">
        <f t="shared" si="4"/>
        <v>7.5618374558303891E-2</v>
      </c>
    </row>
    <row r="144" spans="1:6" x14ac:dyDescent="0.45">
      <c r="A144" s="8">
        <v>1399</v>
      </c>
      <c r="B144" s="8" t="s">
        <v>20</v>
      </c>
      <c r="C144" s="71">
        <f t="shared" si="5"/>
        <v>44116</v>
      </c>
      <c r="D144" s="68">
        <v>44116</v>
      </c>
      <c r="E144" s="32">
        <v>2.31</v>
      </c>
      <c r="F144" s="35">
        <f t="shared" si="4"/>
        <v>8.1625441696113077E-2</v>
      </c>
    </row>
    <row r="145" spans="1:6" x14ac:dyDescent="0.45">
      <c r="A145" s="8">
        <v>1399</v>
      </c>
      <c r="B145" s="8" t="s">
        <v>20</v>
      </c>
      <c r="C145" s="71">
        <f t="shared" si="5"/>
        <v>44115</v>
      </c>
      <c r="D145" s="68">
        <v>44115</v>
      </c>
      <c r="E145" s="32">
        <v>2.25</v>
      </c>
      <c r="F145" s="35">
        <f t="shared" si="4"/>
        <v>7.9505300353356886E-2</v>
      </c>
    </row>
    <row r="146" spans="1:6" x14ac:dyDescent="0.45">
      <c r="A146" s="8">
        <v>1399</v>
      </c>
      <c r="B146" s="8" t="s">
        <v>20</v>
      </c>
      <c r="C146" s="71">
        <f t="shared" si="5"/>
        <v>44114</v>
      </c>
      <c r="D146" s="68">
        <v>44114</v>
      </c>
      <c r="E146" s="32">
        <v>2.25</v>
      </c>
      <c r="F146" s="35">
        <f t="shared" si="4"/>
        <v>7.9505300353356886E-2</v>
      </c>
    </row>
    <row r="147" spans="1:6" x14ac:dyDescent="0.45">
      <c r="A147" s="8">
        <v>1399</v>
      </c>
      <c r="B147" s="8" t="s">
        <v>20</v>
      </c>
      <c r="C147" s="71">
        <f t="shared" si="5"/>
        <v>44113</v>
      </c>
      <c r="D147" s="68">
        <v>44113</v>
      </c>
      <c r="E147" s="32">
        <v>2.25</v>
      </c>
      <c r="F147" s="35">
        <f t="shared" si="4"/>
        <v>7.9505300353356886E-2</v>
      </c>
    </row>
    <row r="148" spans="1:6" x14ac:dyDescent="0.45">
      <c r="A148" s="8">
        <v>1399</v>
      </c>
      <c r="B148" s="8" t="s">
        <v>20</v>
      </c>
      <c r="C148" s="71">
        <f t="shared" si="5"/>
        <v>44112</v>
      </c>
      <c r="D148" s="68">
        <v>44112</v>
      </c>
      <c r="E148" s="32">
        <v>1.49</v>
      </c>
      <c r="F148" s="35">
        <f t="shared" si="4"/>
        <v>5.265017667844523E-2</v>
      </c>
    </row>
    <row r="149" spans="1:6" x14ac:dyDescent="0.45">
      <c r="A149" s="8">
        <v>1399</v>
      </c>
      <c r="B149" s="8" t="s">
        <v>20</v>
      </c>
      <c r="C149" s="71">
        <f t="shared" si="5"/>
        <v>44111</v>
      </c>
      <c r="D149" s="68">
        <v>44111</v>
      </c>
      <c r="E149" s="32">
        <v>2.0099999999999998</v>
      </c>
      <c r="F149" s="35">
        <f t="shared" si="4"/>
        <v>7.1024734982332152E-2</v>
      </c>
    </row>
    <row r="150" spans="1:6" x14ac:dyDescent="0.45">
      <c r="A150" s="8">
        <v>1399</v>
      </c>
      <c r="B150" s="8" t="s">
        <v>20</v>
      </c>
      <c r="C150" s="71">
        <f t="shared" si="5"/>
        <v>44110</v>
      </c>
      <c r="D150" s="68">
        <v>44110</v>
      </c>
      <c r="E150" s="32">
        <v>1.86</v>
      </c>
      <c r="F150" s="35">
        <f t="shared" si="4"/>
        <v>6.5724381625441697E-2</v>
      </c>
    </row>
    <row r="151" spans="1:6" x14ac:dyDescent="0.45">
      <c r="A151" s="8">
        <v>1399</v>
      </c>
      <c r="B151" s="8" t="s">
        <v>20</v>
      </c>
      <c r="C151" s="71">
        <f t="shared" si="5"/>
        <v>44109</v>
      </c>
      <c r="D151" s="68">
        <v>44109</v>
      </c>
      <c r="E151" s="32">
        <v>1.92</v>
      </c>
      <c r="F151" s="35">
        <f t="shared" ref="F151:F195" si="6">E151/28.3</f>
        <v>6.7844522968197873E-2</v>
      </c>
    </row>
    <row r="152" spans="1:6" x14ac:dyDescent="0.45">
      <c r="A152" s="8">
        <v>1399</v>
      </c>
      <c r="B152" s="8" t="s">
        <v>20</v>
      </c>
      <c r="C152" s="71">
        <f t="shared" si="5"/>
        <v>44108</v>
      </c>
      <c r="D152" s="68">
        <v>44108</v>
      </c>
      <c r="E152" s="32">
        <v>1.41</v>
      </c>
      <c r="F152" s="35">
        <f t="shared" si="6"/>
        <v>4.9823321554770317E-2</v>
      </c>
    </row>
    <row r="153" spans="1:6" x14ac:dyDescent="0.45">
      <c r="A153" s="8">
        <v>1399</v>
      </c>
      <c r="B153" s="8" t="s">
        <v>20</v>
      </c>
      <c r="C153" s="71">
        <f t="shared" si="5"/>
        <v>44107</v>
      </c>
      <c r="D153" s="68">
        <v>44107</v>
      </c>
      <c r="E153" s="32">
        <v>1.41</v>
      </c>
      <c r="F153" s="35">
        <f t="shared" si="6"/>
        <v>4.9823321554770317E-2</v>
      </c>
    </row>
    <row r="154" spans="1:6" x14ac:dyDescent="0.45">
      <c r="A154" s="8">
        <v>1399</v>
      </c>
      <c r="B154" s="8" t="s">
        <v>20</v>
      </c>
      <c r="C154" s="71">
        <f t="shared" si="5"/>
        <v>44106</v>
      </c>
      <c r="D154" s="68">
        <v>44106</v>
      </c>
      <c r="E154" s="32">
        <v>1.41</v>
      </c>
      <c r="F154" s="35">
        <f t="shared" si="6"/>
        <v>4.9823321554770317E-2</v>
      </c>
    </row>
    <row r="155" spans="1:6" x14ac:dyDescent="0.45">
      <c r="A155" s="8">
        <v>1399</v>
      </c>
      <c r="B155" s="8" t="s">
        <v>20</v>
      </c>
      <c r="C155" s="71">
        <f t="shared" si="5"/>
        <v>44105</v>
      </c>
      <c r="D155" s="68">
        <v>44105</v>
      </c>
      <c r="E155" s="32">
        <v>1.6</v>
      </c>
      <c r="F155" s="35">
        <f t="shared" si="6"/>
        <v>5.6537102473498232E-2</v>
      </c>
    </row>
    <row r="156" spans="1:6" x14ac:dyDescent="0.45">
      <c r="A156" s="8">
        <v>1399</v>
      </c>
      <c r="B156" s="8" t="s">
        <v>20</v>
      </c>
      <c r="C156" s="71">
        <f t="shared" si="5"/>
        <v>44104</v>
      </c>
      <c r="D156" s="68">
        <v>44104</v>
      </c>
      <c r="E156" s="32">
        <v>1.66</v>
      </c>
      <c r="F156" s="35">
        <f t="shared" si="6"/>
        <v>5.8657243816254416E-2</v>
      </c>
    </row>
    <row r="157" spans="1:6" x14ac:dyDescent="0.45">
      <c r="A157" s="8">
        <v>1399</v>
      </c>
      <c r="B157" s="8" t="s">
        <v>20</v>
      </c>
      <c r="C157" s="71">
        <f t="shared" si="5"/>
        <v>44103</v>
      </c>
      <c r="D157" s="68">
        <v>44103</v>
      </c>
      <c r="E157" s="32">
        <v>1.74</v>
      </c>
      <c r="F157" s="35">
        <f t="shared" si="6"/>
        <v>6.148409893992933E-2</v>
      </c>
    </row>
    <row r="158" spans="1:6" x14ac:dyDescent="0.45">
      <c r="A158" s="8">
        <v>1399</v>
      </c>
      <c r="B158" s="8" t="s">
        <v>20</v>
      </c>
      <c r="C158" s="71">
        <f t="shared" si="5"/>
        <v>44102</v>
      </c>
      <c r="D158" s="68">
        <v>44102</v>
      </c>
      <c r="E158" s="32">
        <v>1.83</v>
      </c>
      <c r="F158" s="35">
        <f t="shared" si="6"/>
        <v>6.4664310954063609E-2</v>
      </c>
    </row>
    <row r="159" spans="1:6" x14ac:dyDescent="0.45">
      <c r="A159" s="8">
        <v>1399</v>
      </c>
      <c r="B159" s="8" t="s">
        <v>20</v>
      </c>
      <c r="C159" s="71">
        <f t="shared" si="5"/>
        <v>44101</v>
      </c>
      <c r="D159" s="68">
        <v>44101</v>
      </c>
      <c r="E159" s="32">
        <v>1.9</v>
      </c>
      <c r="F159" s="35">
        <f t="shared" si="6"/>
        <v>6.7137809187279143E-2</v>
      </c>
    </row>
    <row r="160" spans="1:6" x14ac:dyDescent="0.45">
      <c r="A160" s="8">
        <v>1399</v>
      </c>
      <c r="B160" s="8" t="s">
        <v>20</v>
      </c>
      <c r="C160" s="71">
        <f t="shared" si="5"/>
        <v>44100</v>
      </c>
      <c r="D160" s="68">
        <v>44100</v>
      </c>
      <c r="E160" s="32">
        <v>1.9</v>
      </c>
      <c r="F160" s="35">
        <f t="shared" si="6"/>
        <v>6.7137809187279143E-2</v>
      </c>
    </row>
    <row r="161" spans="1:6" x14ac:dyDescent="0.45">
      <c r="A161" s="8">
        <v>1399</v>
      </c>
      <c r="B161" s="8" t="s">
        <v>20</v>
      </c>
      <c r="C161" s="71">
        <f t="shared" si="5"/>
        <v>44099</v>
      </c>
      <c r="D161" s="68">
        <v>44099</v>
      </c>
      <c r="E161" s="32">
        <v>1.9</v>
      </c>
      <c r="F161" s="35">
        <f t="shared" si="6"/>
        <v>6.7137809187279143E-2</v>
      </c>
    </row>
    <row r="162" spans="1:6" x14ac:dyDescent="0.45">
      <c r="A162" s="8">
        <v>1399</v>
      </c>
      <c r="B162" s="8" t="s">
        <v>20</v>
      </c>
      <c r="C162" s="71">
        <f t="shared" si="5"/>
        <v>44098</v>
      </c>
      <c r="D162" s="68">
        <v>44098</v>
      </c>
      <c r="E162" s="32">
        <v>1.93</v>
      </c>
      <c r="F162" s="35">
        <f t="shared" si="6"/>
        <v>6.8197879858657245E-2</v>
      </c>
    </row>
    <row r="163" spans="1:6" x14ac:dyDescent="0.45">
      <c r="A163" s="8">
        <v>1399</v>
      </c>
      <c r="B163" s="8" t="s">
        <v>20</v>
      </c>
      <c r="C163" s="71">
        <f t="shared" si="5"/>
        <v>44097</v>
      </c>
      <c r="D163" s="68">
        <v>44097</v>
      </c>
      <c r="E163" s="32">
        <v>1.74</v>
      </c>
      <c r="F163" s="35">
        <f t="shared" si="6"/>
        <v>6.148409893992933E-2</v>
      </c>
    </row>
    <row r="164" spans="1:6" x14ac:dyDescent="0.45">
      <c r="A164" s="8">
        <v>1399</v>
      </c>
      <c r="B164" s="8" t="s">
        <v>20</v>
      </c>
      <c r="C164" s="71">
        <f t="shared" si="5"/>
        <v>44096</v>
      </c>
      <c r="D164" s="68">
        <v>44096</v>
      </c>
      <c r="E164" s="32">
        <v>1.49</v>
      </c>
      <c r="F164" s="35">
        <f t="shared" si="6"/>
        <v>5.265017667844523E-2</v>
      </c>
    </row>
    <row r="165" spans="1:6" x14ac:dyDescent="0.45">
      <c r="A165" s="8">
        <v>1399</v>
      </c>
      <c r="B165" s="8" t="s">
        <v>21</v>
      </c>
      <c r="C165" s="71">
        <f t="shared" si="5"/>
        <v>44095</v>
      </c>
      <c r="D165" s="68">
        <v>44095</v>
      </c>
      <c r="E165" s="32">
        <v>1.33</v>
      </c>
      <c r="F165" s="35">
        <f t="shared" si="6"/>
        <v>4.699646643109541E-2</v>
      </c>
    </row>
    <row r="166" spans="1:6" x14ac:dyDescent="0.45">
      <c r="A166" s="8">
        <v>1399</v>
      </c>
      <c r="B166" s="8" t="s">
        <v>21</v>
      </c>
      <c r="C166" s="71">
        <f t="shared" si="5"/>
        <v>44094</v>
      </c>
      <c r="D166" s="68">
        <v>44094</v>
      </c>
      <c r="E166" s="32">
        <v>1.56</v>
      </c>
      <c r="F166" s="35">
        <f t="shared" si="6"/>
        <v>5.5123674911660779E-2</v>
      </c>
    </row>
    <row r="167" spans="1:6" x14ac:dyDescent="0.45">
      <c r="A167" s="8">
        <v>1399</v>
      </c>
      <c r="B167" s="8" t="s">
        <v>21</v>
      </c>
      <c r="C167" s="71">
        <f t="shared" si="5"/>
        <v>44093</v>
      </c>
      <c r="D167" s="68">
        <v>44093</v>
      </c>
      <c r="E167" s="32">
        <v>1.56</v>
      </c>
      <c r="F167" s="35">
        <f t="shared" si="6"/>
        <v>5.5123674911660779E-2</v>
      </c>
    </row>
    <row r="168" spans="1:6" x14ac:dyDescent="0.45">
      <c r="A168" s="8">
        <v>1399</v>
      </c>
      <c r="B168" s="8" t="s">
        <v>21</v>
      </c>
      <c r="C168" s="71">
        <f t="shared" si="5"/>
        <v>44092</v>
      </c>
      <c r="D168" s="68">
        <v>44092</v>
      </c>
      <c r="E168" s="32">
        <v>1.56</v>
      </c>
      <c r="F168" s="35">
        <f t="shared" si="6"/>
        <v>5.5123674911660779E-2</v>
      </c>
    </row>
    <row r="169" spans="1:6" x14ac:dyDescent="0.45">
      <c r="A169" s="8">
        <v>1399</v>
      </c>
      <c r="B169" s="8" t="s">
        <v>21</v>
      </c>
      <c r="C169" s="71">
        <f t="shared" si="5"/>
        <v>44091</v>
      </c>
      <c r="D169" s="68">
        <v>44091</v>
      </c>
      <c r="E169" s="32">
        <v>1.65</v>
      </c>
      <c r="F169" s="35">
        <f t="shared" si="6"/>
        <v>5.8303886925795051E-2</v>
      </c>
    </row>
    <row r="170" spans="1:6" x14ac:dyDescent="0.45">
      <c r="A170" s="8">
        <v>1399</v>
      </c>
      <c r="B170" s="8" t="s">
        <v>21</v>
      </c>
      <c r="C170" s="71">
        <f t="shared" si="5"/>
        <v>44090</v>
      </c>
      <c r="D170" s="68">
        <v>44090</v>
      </c>
      <c r="E170" s="32">
        <v>2.06</v>
      </c>
      <c r="F170" s="35">
        <f t="shared" si="6"/>
        <v>7.2791519434628971E-2</v>
      </c>
    </row>
    <row r="171" spans="1:6" x14ac:dyDescent="0.45">
      <c r="A171" s="8">
        <v>1399</v>
      </c>
      <c r="B171" s="8" t="s">
        <v>21</v>
      </c>
      <c r="C171" s="71">
        <f t="shared" si="5"/>
        <v>44089</v>
      </c>
      <c r="D171" s="68">
        <v>44089</v>
      </c>
      <c r="E171" s="32">
        <v>2.19</v>
      </c>
      <c r="F171" s="35">
        <f t="shared" si="6"/>
        <v>7.738515901060071E-2</v>
      </c>
    </row>
    <row r="172" spans="1:6" x14ac:dyDescent="0.45">
      <c r="A172" s="8">
        <v>1399</v>
      </c>
      <c r="B172" s="8" t="s">
        <v>21</v>
      </c>
      <c r="C172" s="71">
        <f t="shared" si="5"/>
        <v>44088</v>
      </c>
      <c r="D172" s="68">
        <v>44088</v>
      </c>
      <c r="E172" s="32">
        <v>2.1800000000000002</v>
      </c>
      <c r="F172" s="35">
        <f t="shared" si="6"/>
        <v>7.7031802120141352E-2</v>
      </c>
    </row>
    <row r="173" spans="1:6" x14ac:dyDescent="0.45">
      <c r="A173" s="8">
        <v>1399</v>
      </c>
      <c r="B173" s="8" t="s">
        <v>21</v>
      </c>
      <c r="C173" s="71">
        <f t="shared" si="5"/>
        <v>44087</v>
      </c>
      <c r="D173" s="68">
        <v>44087</v>
      </c>
      <c r="E173" s="32">
        <v>1.93</v>
      </c>
      <c r="F173" s="35">
        <f t="shared" si="6"/>
        <v>6.8197879858657245E-2</v>
      </c>
    </row>
    <row r="174" spans="1:6" x14ac:dyDescent="0.45">
      <c r="A174" s="8">
        <v>1399</v>
      </c>
      <c r="B174" s="8" t="s">
        <v>21</v>
      </c>
      <c r="C174" s="71">
        <f t="shared" si="5"/>
        <v>44086</v>
      </c>
      <c r="D174" s="68">
        <v>44086</v>
      </c>
      <c r="E174" s="32">
        <v>1.93</v>
      </c>
      <c r="F174" s="35">
        <f t="shared" si="6"/>
        <v>6.8197879858657245E-2</v>
      </c>
    </row>
    <row r="175" spans="1:6" x14ac:dyDescent="0.45">
      <c r="A175" s="8">
        <v>1399</v>
      </c>
      <c r="B175" s="8" t="s">
        <v>21</v>
      </c>
      <c r="C175" s="71">
        <f t="shared" si="5"/>
        <v>44085</v>
      </c>
      <c r="D175" s="68">
        <v>44085</v>
      </c>
      <c r="E175" s="32">
        <v>1.93</v>
      </c>
      <c r="F175" s="35">
        <f t="shared" si="6"/>
        <v>6.8197879858657245E-2</v>
      </c>
    </row>
    <row r="176" spans="1:6" x14ac:dyDescent="0.45">
      <c r="A176" s="8">
        <v>1399</v>
      </c>
      <c r="B176" s="8" t="s">
        <v>21</v>
      </c>
      <c r="C176" s="71">
        <f t="shared" si="5"/>
        <v>44084</v>
      </c>
      <c r="D176" s="68">
        <v>44084</v>
      </c>
      <c r="E176" s="32">
        <v>2.13</v>
      </c>
      <c r="F176" s="35">
        <f t="shared" si="6"/>
        <v>7.5265017667844519E-2</v>
      </c>
    </row>
    <row r="177" spans="1:6" x14ac:dyDescent="0.45">
      <c r="A177" s="8">
        <v>1399</v>
      </c>
      <c r="B177" s="8" t="s">
        <v>21</v>
      </c>
      <c r="C177" s="71">
        <f t="shared" si="5"/>
        <v>44083</v>
      </c>
      <c r="D177" s="68">
        <v>44083</v>
      </c>
      <c r="E177" s="32">
        <v>2.21</v>
      </c>
      <c r="F177" s="35">
        <f t="shared" si="6"/>
        <v>7.8091872791519426E-2</v>
      </c>
    </row>
    <row r="178" spans="1:6" x14ac:dyDescent="0.45">
      <c r="A178" s="8">
        <v>1399</v>
      </c>
      <c r="B178" s="8" t="s">
        <v>21</v>
      </c>
      <c r="C178" s="71">
        <f t="shared" si="5"/>
        <v>44082</v>
      </c>
      <c r="D178" s="68">
        <v>44082</v>
      </c>
      <c r="E178" s="32">
        <v>2.35</v>
      </c>
      <c r="F178" s="35">
        <f t="shared" si="6"/>
        <v>8.3038869257950537E-2</v>
      </c>
    </row>
    <row r="179" spans="1:6" x14ac:dyDescent="0.45">
      <c r="A179" s="8">
        <v>1399</v>
      </c>
      <c r="B179" s="8" t="s">
        <v>21</v>
      </c>
      <c r="C179" s="71">
        <f t="shared" si="5"/>
        <v>44081</v>
      </c>
      <c r="D179" s="68">
        <v>44081</v>
      </c>
      <c r="E179" s="32">
        <v>1.8</v>
      </c>
      <c r="F179" s="35">
        <f t="shared" si="6"/>
        <v>6.3604240282685506E-2</v>
      </c>
    </row>
    <row r="180" spans="1:6" x14ac:dyDescent="0.45">
      <c r="A180" s="8">
        <v>1399</v>
      </c>
      <c r="B180" s="8" t="s">
        <v>21</v>
      </c>
      <c r="C180" s="71">
        <f t="shared" si="5"/>
        <v>44080</v>
      </c>
      <c r="D180" s="68">
        <v>44080</v>
      </c>
      <c r="E180" s="32">
        <v>1.8</v>
      </c>
      <c r="F180" s="35">
        <f t="shared" si="6"/>
        <v>6.3604240282685506E-2</v>
      </c>
    </row>
    <row r="181" spans="1:6" x14ac:dyDescent="0.45">
      <c r="A181" s="8">
        <v>1399</v>
      </c>
      <c r="B181" s="8" t="s">
        <v>21</v>
      </c>
      <c r="C181" s="71">
        <f t="shared" si="5"/>
        <v>44079</v>
      </c>
      <c r="D181" s="68">
        <v>44079</v>
      </c>
      <c r="E181" s="32">
        <v>1.8</v>
      </c>
      <c r="F181" s="35">
        <f t="shared" si="6"/>
        <v>6.3604240282685506E-2</v>
      </c>
    </row>
    <row r="182" spans="1:6" x14ac:dyDescent="0.45">
      <c r="A182" s="8">
        <v>1399</v>
      </c>
      <c r="B182" s="8" t="s">
        <v>21</v>
      </c>
      <c r="C182" s="71">
        <f t="shared" si="5"/>
        <v>44078</v>
      </c>
      <c r="D182" s="68">
        <v>44078</v>
      </c>
      <c r="E182" s="32">
        <v>1.8</v>
      </c>
      <c r="F182" s="35">
        <f t="shared" si="6"/>
        <v>6.3604240282685506E-2</v>
      </c>
    </row>
    <row r="183" spans="1:6" x14ac:dyDescent="0.45">
      <c r="A183" s="8">
        <v>1399</v>
      </c>
      <c r="B183" s="8" t="s">
        <v>21</v>
      </c>
      <c r="C183" s="71">
        <f t="shared" si="5"/>
        <v>44077</v>
      </c>
      <c r="D183" s="68">
        <v>44077</v>
      </c>
      <c r="E183" s="32">
        <v>2.3199999999999998</v>
      </c>
      <c r="F183" s="35">
        <f t="shared" si="6"/>
        <v>8.1978798586572435E-2</v>
      </c>
    </row>
    <row r="184" spans="1:6" x14ac:dyDescent="0.45">
      <c r="A184" s="8">
        <v>1399</v>
      </c>
      <c r="B184" s="8" t="s">
        <v>21</v>
      </c>
      <c r="C184" s="71">
        <f t="shared" si="5"/>
        <v>44076</v>
      </c>
      <c r="D184" s="68">
        <v>44076</v>
      </c>
      <c r="E184" s="32">
        <v>2.15</v>
      </c>
      <c r="F184" s="35">
        <f t="shared" si="6"/>
        <v>7.5971731448763249E-2</v>
      </c>
    </row>
    <row r="185" spans="1:6" x14ac:dyDescent="0.45">
      <c r="A185" s="8">
        <v>1399</v>
      </c>
      <c r="B185" s="8" t="s">
        <v>21</v>
      </c>
      <c r="C185" s="71">
        <f t="shared" si="5"/>
        <v>44075</v>
      </c>
      <c r="D185" s="68">
        <v>44075</v>
      </c>
      <c r="E185" s="32">
        <v>2.2200000000000002</v>
      </c>
      <c r="F185" s="35">
        <f t="shared" si="6"/>
        <v>7.8445229681978798E-2</v>
      </c>
    </row>
    <row r="186" spans="1:6" x14ac:dyDescent="0.45">
      <c r="A186" s="8">
        <v>1399</v>
      </c>
      <c r="B186" s="8" t="s">
        <v>21</v>
      </c>
      <c r="C186" s="71">
        <f t="shared" si="5"/>
        <v>44074</v>
      </c>
      <c r="D186" s="68">
        <v>44074</v>
      </c>
      <c r="E186" s="32">
        <v>2.2999999999999998</v>
      </c>
      <c r="F186" s="35">
        <f t="shared" si="6"/>
        <v>8.1272084805653705E-2</v>
      </c>
    </row>
    <row r="187" spans="1:6" x14ac:dyDescent="0.45">
      <c r="A187" s="8">
        <v>1399</v>
      </c>
      <c r="B187" s="8" t="s">
        <v>21</v>
      </c>
      <c r="C187" s="71">
        <f t="shared" si="5"/>
        <v>44073</v>
      </c>
      <c r="D187" s="68">
        <v>44073</v>
      </c>
      <c r="E187" s="32">
        <v>2.46</v>
      </c>
      <c r="F187" s="35">
        <f t="shared" si="6"/>
        <v>8.6925795053003532E-2</v>
      </c>
    </row>
    <row r="188" spans="1:6" x14ac:dyDescent="0.45">
      <c r="A188" s="8">
        <v>1399</v>
      </c>
      <c r="B188" s="8" t="s">
        <v>21</v>
      </c>
      <c r="C188" s="71">
        <f t="shared" si="5"/>
        <v>44072</v>
      </c>
      <c r="D188" s="68">
        <v>44072</v>
      </c>
      <c r="E188" s="32">
        <v>2.46</v>
      </c>
      <c r="F188" s="35">
        <f t="shared" si="6"/>
        <v>8.6925795053003532E-2</v>
      </c>
    </row>
    <row r="189" spans="1:6" x14ac:dyDescent="0.45">
      <c r="A189" s="8">
        <v>1399</v>
      </c>
      <c r="B189" s="8" t="s">
        <v>21</v>
      </c>
      <c r="C189" s="71">
        <f t="shared" si="5"/>
        <v>44071</v>
      </c>
      <c r="D189" s="68">
        <v>44071</v>
      </c>
      <c r="E189" s="32">
        <v>2.46</v>
      </c>
      <c r="F189" s="35">
        <f t="shared" si="6"/>
        <v>8.6925795053003532E-2</v>
      </c>
    </row>
    <row r="190" spans="1:6" x14ac:dyDescent="0.45">
      <c r="A190" s="8">
        <v>1399</v>
      </c>
      <c r="B190" s="8" t="s">
        <v>21</v>
      </c>
      <c r="C190" s="71">
        <f t="shared" si="5"/>
        <v>44070</v>
      </c>
      <c r="D190" s="68">
        <v>44070</v>
      </c>
      <c r="E190" s="32">
        <v>2.52</v>
      </c>
      <c r="F190" s="35">
        <f t="shared" si="6"/>
        <v>8.9045936395759709E-2</v>
      </c>
    </row>
    <row r="191" spans="1:6" x14ac:dyDescent="0.45">
      <c r="A191" s="8">
        <v>1399</v>
      </c>
      <c r="B191" s="8" t="s">
        <v>21</v>
      </c>
      <c r="C191" s="71">
        <f t="shared" si="5"/>
        <v>44069</v>
      </c>
      <c r="D191" s="68">
        <v>44069</v>
      </c>
      <c r="E191" s="32">
        <v>2.52</v>
      </c>
      <c r="F191" s="35">
        <f t="shared" si="6"/>
        <v>8.9045936395759709E-2</v>
      </c>
    </row>
    <row r="192" spans="1:6" x14ac:dyDescent="0.45">
      <c r="A192" s="8">
        <v>1399</v>
      </c>
      <c r="B192" s="8" t="s">
        <v>21</v>
      </c>
      <c r="C192" s="71">
        <f t="shared" si="5"/>
        <v>44068</v>
      </c>
      <c r="D192" s="68">
        <v>44068</v>
      </c>
      <c r="E192" s="32">
        <v>2.54</v>
      </c>
      <c r="F192" s="35">
        <f t="shared" si="6"/>
        <v>8.9752650176678439E-2</v>
      </c>
    </row>
    <row r="193" spans="1:6" x14ac:dyDescent="0.45">
      <c r="A193" s="8">
        <v>1399</v>
      </c>
      <c r="B193" s="8" t="s">
        <v>21</v>
      </c>
      <c r="C193" s="71">
        <f t="shared" si="5"/>
        <v>44067</v>
      </c>
      <c r="D193" s="68">
        <v>44067</v>
      </c>
      <c r="E193" s="32">
        <v>2.57</v>
      </c>
      <c r="F193" s="35">
        <f t="shared" si="6"/>
        <v>9.0812720848056527E-2</v>
      </c>
    </row>
    <row r="194" spans="1:6" x14ac:dyDescent="0.45">
      <c r="A194" s="8">
        <v>1399</v>
      </c>
      <c r="B194" s="8" t="s">
        <v>21</v>
      </c>
      <c r="C194" s="71">
        <f t="shared" si="5"/>
        <v>44066</v>
      </c>
      <c r="D194" s="68">
        <v>44066</v>
      </c>
      <c r="E194" s="32">
        <v>2.39</v>
      </c>
      <c r="F194" s="35">
        <f t="shared" si="6"/>
        <v>8.4452296819787984E-2</v>
      </c>
    </row>
    <row r="195" spans="1:6" x14ac:dyDescent="0.45">
      <c r="A195" s="8">
        <v>1399</v>
      </c>
      <c r="B195" s="8" t="s">
        <v>21</v>
      </c>
      <c r="C195" s="71">
        <f t="shared" si="5"/>
        <v>44065</v>
      </c>
      <c r="D195" s="68">
        <v>44065</v>
      </c>
      <c r="E195" s="32">
        <v>2.39</v>
      </c>
      <c r="F195" s="35">
        <f t="shared" si="6"/>
        <v>8.4452296819787984E-2</v>
      </c>
    </row>
    <row r="196" spans="1:6" x14ac:dyDescent="0.45">
      <c r="A196" s="8">
        <v>1399</v>
      </c>
      <c r="B196" s="8" t="s">
        <v>22</v>
      </c>
      <c r="C196" s="71">
        <f t="shared" si="5"/>
        <v>44064</v>
      </c>
      <c r="D196" s="68">
        <v>44064</v>
      </c>
      <c r="E196" s="32">
        <v>2.39</v>
      </c>
      <c r="F196" s="35">
        <f t="shared" ref="F196:F213" si="7">E196/28.3</f>
        <v>8.4452296819787984E-2</v>
      </c>
    </row>
    <row r="197" spans="1:6" x14ac:dyDescent="0.45">
      <c r="A197" s="8">
        <v>1399</v>
      </c>
      <c r="B197" s="8" t="s">
        <v>22</v>
      </c>
      <c r="C197" s="71">
        <f t="shared" si="5"/>
        <v>44063</v>
      </c>
      <c r="D197" s="68">
        <v>44063</v>
      </c>
      <c r="E197" s="32">
        <v>2.35</v>
      </c>
      <c r="F197" s="35">
        <f t="shared" si="7"/>
        <v>8.3038869257950537E-2</v>
      </c>
    </row>
    <row r="198" spans="1:6" x14ac:dyDescent="0.45">
      <c r="A198" s="8">
        <v>1399</v>
      </c>
      <c r="B198" s="8" t="s">
        <v>22</v>
      </c>
      <c r="C198" s="71">
        <f t="shared" ref="C198:C261" si="8">D198</f>
        <v>44062</v>
      </c>
      <c r="D198" s="68">
        <v>44062</v>
      </c>
      <c r="E198" s="32">
        <v>2.4300000000000002</v>
      </c>
      <c r="F198" s="35">
        <f t="shared" si="7"/>
        <v>8.5865724381625444E-2</v>
      </c>
    </row>
    <row r="199" spans="1:6" x14ac:dyDescent="0.45">
      <c r="A199" s="8">
        <v>1399</v>
      </c>
      <c r="B199" s="8" t="s">
        <v>22</v>
      </c>
      <c r="C199" s="71">
        <f t="shared" si="8"/>
        <v>44061</v>
      </c>
      <c r="D199" s="68">
        <v>44061</v>
      </c>
      <c r="E199" s="32">
        <v>2.4500000000000002</v>
      </c>
      <c r="F199" s="35">
        <f t="shared" si="7"/>
        <v>8.6572438162544174E-2</v>
      </c>
    </row>
    <row r="200" spans="1:6" x14ac:dyDescent="0.45">
      <c r="A200" s="8">
        <v>1399</v>
      </c>
      <c r="B200" s="8" t="s">
        <v>22</v>
      </c>
      <c r="C200" s="71">
        <f t="shared" si="8"/>
        <v>44060</v>
      </c>
      <c r="D200" s="68">
        <v>44060</v>
      </c>
      <c r="E200" s="32">
        <v>2.3199999999999998</v>
      </c>
      <c r="F200" s="35">
        <f t="shared" si="7"/>
        <v>8.1978798586572435E-2</v>
      </c>
    </row>
    <row r="201" spans="1:6" x14ac:dyDescent="0.45">
      <c r="A201" s="8">
        <v>1399</v>
      </c>
      <c r="B201" s="8" t="s">
        <v>22</v>
      </c>
      <c r="C201" s="71">
        <f t="shared" si="8"/>
        <v>44059</v>
      </c>
      <c r="D201" s="68">
        <v>44059</v>
      </c>
      <c r="E201" s="32">
        <v>2.23</v>
      </c>
      <c r="F201" s="35">
        <f t="shared" si="7"/>
        <v>7.8798586572438156E-2</v>
      </c>
    </row>
    <row r="202" spans="1:6" x14ac:dyDescent="0.45">
      <c r="A202" s="8">
        <v>1399</v>
      </c>
      <c r="B202" s="8" t="s">
        <v>22</v>
      </c>
      <c r="C202" s="71">
        <f t="shared" si="8"/>
        <v>44058</v>
      </c>
      <c r="D202" s="68">
        <v>44058</v>
      </c>
      <c r="E202" s="32">
        <v>2.23</v>
      </c>
      <c r="F202" s="35">
        <f t="shared" si="7"/>
        <v>7.8798586572438156E-2</v>
      </c>
    </row>
    <row r="203" spans="1:6" x14ac:dyDescent="0.45">
      <c r="A203" s="8">
        <v>1399</v>
      </c>
      <c r="B203" s="8" t="s">
        <v>22</v>
      </c>
      <c r="C203" s="71">
        <f t="shared" si="8"/>
        <v>44057</v>
      </c>
      <c r="D203" s="68">
        <v>44057</v>
      </c>
      <c r="E203" s="32">
        <v>2.23</v>
      </c>
      <c r="F203" s="35">
        <f t="shared" si="7"/>
        <v>7.8798586572438156E-2</v>
      </c>
    </row>
    <row r="204" spans="1:6" x14ac:dyDescent="0.45">
      <c r="A204" s="8">
        <v>1399</v>
      </c>
      <c r="B204" s="8" t="s">
        <v>22</v>
      </c>
      <c r="C204" s="71">
        <f t="shared" si="8"/>
        <v>44056</v>
      </c>
      <c r="D204" s="68">
        <v>44056</v>
      </c>
      <c r="E204" s="32">
        <v>2.19</v>
      </c>
      <c r="F204" s="35">
        <f t="shared" si="7"/>
        <v>7.738515901060071E-2</v>
      </c>
    </row>
    <row r="205" spans="1:6" x14ac:dyDescent="0.45">
      <c r="A205" s="8">
        <v>1399</v>
      </c>
      <c r="B205" s="8" t="s">
        <v>22</v>
      </c>
      <c r="C205" s="71">
        <f t="shared" si="8"/>
        <v>44055</v>
      </c>
      <c r="D205" s="68">
        <v>44055</v>
      </c>
      <c r="E205" s="32">
        <v>2.0499999999999998</v>
      </c>
      <c r="F205" s="35">
        <f t="shared" si="7"/>
        <v>7.2438162544169599E-2</v>
      </c>
    </row>
    <row r="206" spans="1:6" x14ac:dyDescent="0.45">
      <c r="A206" s="8">
        <v>1399</v>
      </c>
      <c r="B206" s="8" t="s">
        <v>22</v>
      </c>
      <c r="C206" s="71">
        <f t="shared" si="8"/>
        <v>44054</v>
      </c>
      <c r="D206" s="68">
        <v>44054</v>
      </c>
      <c r="E206" s="32">
        <v>2.19</v>
      </c>
      <c r="F206" s="35">
        <f t="shared" si="7"/>
        <v>7.738515901060071E-2</v>
      </c>
    </row>
    <row r="207" spans="1:6" x14ac:dyDescent="0.45">
      <c r="A207" s="8">
        <v>1399</v>
      </c>
      <c r="B207" s="8" t="s">
        <v>22</v>
      </c>
      <c r="C207" s="71">
        <f t="shared" si="8"/>
        <v>44053</v>
      </c>
      <c r="D207" s="68">
        <v>44053</v>
      </c>
      <c r="E207" s="32">
        <v>2.1800000000000002</v>
      </c>
      <c r="F207" s="35">
        <f t="shared" si="7"/>
        <v>7.7031802120141352E-2</v>
      </c>
    </row>
    <row r="208" spans="1:6" x14ac:dyDescent="0.45">
      <c r="A208" s="8">
        <v>1399</v>
      </c>
      <c r="B208" s="8" t="s">
        <v>22</v>
      </c>
      <c r="C208" s="71">
        <f t="shared" si="8"/>
        <v>44052</v>
      </c>
      <c r="D208" s="68">
        <v>44052</v>
      </c>
      <c r="E208" s="32">
        <v>2.15</v>
      </c>
      <c r="F208" s="35">
        <f t="shared" si="7"/>
        <v>7.5971731448763249E-2</v>
      </c>
    </row>
    <row r="209" spans="1:6" x14ac:dyDescent="0.45">
      <c r="A209" s="8">
        <v>1399</v>
      </c>
      <c r="B209" s="8" t="s">
        <v>22</v>
      </c>
      <c r="C209" s="71">
        <f t="shared" si="8"/>
        <v>44051</v>
      </c>
      <c r="D209" s="68">
        <v>44051</v>
      </c>
      <c r="E209" s="32">
        <v>2.15</v>
      </c>
      <c r="F209" s="35">
        <f t="shared" si="7"/>
        <v>7.5971731448763249E-2</v>
      </c>
    </row>
    <row r="210" spans="1:6" x14ac:dyDescent="0.45">
      <c r="A210" s="8">
        <v>1399</v>
      </c>
      <c r="B210" s="8" t="s">
        <v>22</v>
      </c>
      <c r="C210" s="71">
        <f t="shared" si="8"/>
        <v>44050</v>
      </c>
      <c r="D210" s="68">
        <v>44050</v>
      </c>
      <c r="E210" s="32">
        <v>2.15</v>
      </c>
      <c r="F210" s="35">
        <f t="shared" si="7"/>
        <v>7.5971731448763249E-2</v>
      </c>
    </row>
    <row r="211" spans="1:6" x14ac:dyDescent="0.45">
      <c r="A211" s="8">
        <v>1399</v>
      </c>
      <c r="B211" s="8" t="s">
        <v>22</v>
      </c>
      <c r="C211" s="71">
        <f t="shared" si="8"/>
        <v>44049</v>
      </c>
      <c r="D211" s="68">
        <v>44049</v>
      </c>
      <c r="E211" s="32">
        <v>2.2599999999999998</v>
      </c>
      <c r="F211" s="35">
        <f t="shared" si="7"/>
        <v>7.9858657243816245E-2</v>
      </c>
    </row>
    <row r="212" spans="1:6" x14ac:dyDescent="0.45">
      <c r="A212" s="8">
        <v>1399</v>
      </c>
      <c r="B212" s="8" t="s">
        <v>22</v>
      </c>
      <c r="C212" s="71">
        <f t="shared" si="8"/>
        <v>44048</v>
      </c>
      <c r="D212" s="68">
        <v>44048</v>
      </c>
      <c r="E212" s="32">
        <v>2.23</v>
      </c>
      <c r="F212" s="35">
        <f t="shared" si="7"/>
        <v>7.8798586572438156E-2</v>
      </c>
    </row>
    <row r="213" spans="1:6" x14ac:dyDescent="0.45">
      <c r="A213" s="8">
        <v>1399</v>
      </c>
      <c r="B213" s="8" t="s">
        <v>22</v>
      </c>
      <c r="C213" s="71">
        <f t="shared" si="8"/>
        <v>44047</v>
      </c>
      <c r="D213" s="68">
        <v>44047</v>
      </c>
      <c r="E213" s="32">
        <v>2.0699999999999998</v>
      </c>
      <c r="F213" s="35">
        <f t="shared" si="7"/>
        <v>7.3144876325088329E-2</v>
      </c>
    </row>
    <row r="214" spans="1:6" x14ac:dyDescent="0.45">
      <c r="A214" s="8">
        <v>1399</v>
      </c>
      <c r="B214" s="8" t="s">
        <v>22</v>
      </c>
      <c r="C214" s="71">
        <f t="shared" si="8"/>
        <v>44046</v>
      </c>
      <c r="D214" s="68">
        <v>44046</v>
      </c>
      <c r="E214" s="32">
        <v>1.95</v>
      </c>
      <c r="F214" s="35">
        <f t="shared" ref="F214:F261" si="9">E214/28.3</f>
        <v>6.8904593639575962E-2</v>
      </c>
    </row>
    <row r="215" spans="1:6" x14ac:dyDescent="0.45">
      <c r="A215" s="8">
        <v>1399</v>
      </c>
      <c r="B215" s="8" t="s">
        <v>22</v>
      </c>
      <c r="C215" s="71">
        <f t="shared" si="8"/>
        <v>44045</v>
      </c>
      <c r="D215" s="68">
        <v>44045</v>
      </c>
      <c r="E215" s="32">
        <v>1.83</v>
      </c>
      <c r="F215" s="35">
        <f t="shared" si="9"/>
        <v>6.4664310954063609E-2</v>
      </c>
    </row>
    <row r="216" spans="1:6" x14ac:dyDescent="0.45">
      <c r="A216" s="8">
        <v>1399</v>
      </c>
      <c r="B216" s="8" t="s">
        <v>22</v>
      </c>
      <c r="C216" s="71">
        <f t="shared" si="8"/>
        <v>44044</v>
      </c>
      <c r="D216" s="68">
        <v>44044</v>
      </c>
      <c r="E216" s="32">
        <v>1.83</v>
      </c>
      <c r="F216" s="35">
        <f t="shared" si="9"/>
        <v>6.4664310954063609E-2</v>
      </c>
    </row>
    <row r="217" spans="1:6" x14ac:dyDescent="0.45">
      <c r="A217" s="8">
        <v>1399</v>
      </c>
      <c r="B217" s="8" t="s">
        <v>22</v>
      </c>
      <c r="C217" s="71">
        <f t="shared" si="8"/>
        <v>44043</v>
      </c>
      <c r="D217" s="68">
        <v>44043</v>
      </c>
      <c r="E217" s="32">
        <v>1.83</v>
      </c>
      <c r="F217" s="35">
        <f t="shared" si="9"/>
        <v>6.4664310954063609E-2</v>
      </c>
    </row>
    <row r="218" spans="1:6" x14ac:dyDescent="0.45">
      <c r="A218" s="8">
        <v>1399</v>
      </c>
      <c r="B218" s="8" t="s">
        <v>22</v>
      </c>
      <c r="C218" s="71">
        <f t="shared" si="8"/>
        <v>44042</v>
      </c>
      <c r="D218" s="68">
        <v>44042</v>
      </c>
      <c r="E218" s="32">
        <v>1.81</v>
      </c>
      <c r="F218" s="35">
        <f t="shared" si="9"/>
        <v>6.3957597173144878E-2</v>
      </c>
    </row>
    <row r="219" spans="1:6" x14ac:dyDescent="0.45">
      <c r="A219" s="8">
        <v>1399</v>
      </c>
      <c r="B219" s="8" t="s">
        <v>22</v>
      </c>
      <c r="C219" s="71">
        <f t="shared" si="8"/>
        <v>44041</v>
      </c>
      <c r="D219" s="68">
        <v>44041</v>
      </c>
      <c r="E219" s="32">
        <v>1.77</v>
      </c>
      <c r="F219" s="35">
        <f t="shared" si="9"/>
        <v>6.2544169611307418E-2</v>
      </c>
    </row>
    <row r="220" spans="1:6" x14ac:dyDescent="0.45">
      <c r="A220" s="8">
        <v>1399</v>
      </c>
      <c r="B220" s="8" t="s">
        <v>22</v>
      </c>
      <c r="C220" s="71">
        <f t="shared" si="8"/>
        <v>44040</v>
      </c>
      <c r="D220" s="68">
        <v>44040</v>
      </c>
      <c r="E220" s="32">
        <v>1.83</v>
      </c>
      <c r="F220" s="35">
        <f t="shared" si="9"/>
        <v>6.4664310954063609E-2</v>
      </c>
    </row>
    <row r="221" spans="1:6" x14ac:dyDescent="0.45">
      <c r="A221" s="8">
        <v>1399</v>
      </c>
      <c r="B221" s="8" t="s">
        <v>22</v>
      </c>
      <c r="C221" s="71">
        <f t="shared" si="8"/>
        <v>44039</v>
      </c>
      <c r="D221" s="68">
        <v>44039</v>
      </c>
      <c r="E221" s="32">
        <v>1.85</v>
      </c>
      <c r="F221" s="35">
        <f t="shared" si="9"/>
        <v>6.5371024734982339E-2</v>
      </c>
    </row>
    <row r="222" spans="1:6" x14ac:dyDescent="0.45">
      <c r="A222" s="8">
        <v>1399</v>
      </c>
      <c r="B222" s="8" t="s">
        <v>22</v>
      </c>
      <c r="C222" s="71">
        <f t="shared" si="8"/>
        <v>44038</v>
      </c>
      <c r="D222" s="68">
        <v>44038</v>
      </c>
      <c r="E222" s="32">
        <v>1.77</v>
      </c>
      <c r="F222" s="35">
        <f t="shared" si="9"/>
        <v>6.2544169611307418E-2</v>
      </c>
    </row>
    <row r="223" spans="1:6" x14ac:dyDescent="0.45">
      <c r="A223" s="8">
        <v>1399</v>
      </c>
      <c r="B223" s="8" t="s">
        <v>22</v>
      </c>
      <c r="C223" s="71">
        <f t="shared" si="8"/>
        <v>44037</v>
      </c>
      <c r="D223" s="68">
        <v>44037</v>
      </c>
      <c r="E223" s="32">
        <v>1.77</v>
      </c>
      <c r="F223" s="35">
        <f t="shared" si="9"/>
        <v>6.2544169611307418E-2</v>
      </c>
    </row>
    <row r="224" spans="1:6" x14ac:dyDescent="0.45">
      <c r="A224" s="8">
        <v>1399</v>
      </c>
      <c r="B224" s="8" t="s">
        <v>22</v>
      </c>
      <c r="C224" s="71">
        <f t="shared" si="8"/>
        <v>44036</v>
      </c>
      <c r="D224" s="68">
        <v>44036</v>
      </c>
      <c r="E224" s="32">
        <v>1.77</v>
      </c>
      <c r="F224" s="35">
        <f t="shared" si="9"/>
        <v>6.2544169611307418E-2</v>
      </c>
    </row>
    <row r="225" spans="1:6" x14ac:dyDescent="0.45">
      <c r="A225" s="8">
        <v>1399</v>
      </c>
      <c r="B225" s="8" t="s">
        <v>22</v>
      </c>
      <c r="C225" s="71">
        <f t="shared" si="8"/>
        <v>44035</v>
      </c>
      <c r="D225" s="68">
        <v>44035</v>
      </c>
      <c r="E225" s="32">
        <v>1.75</v>
      </c>
      <c r="F225" s="35">
        <f t="shared" si="9"/>
        <v>6.1837455830388688E-2</v>
      </c>
    </row>
    <row r="226" spans="1:6" x14ac:dyDescent="0.45">
      <c r="A226" s="8">
        <v>1399</v>
      </c>
      <c r="B226" s="8" t="s">
        <v>22</v>
      </c>
      <c r="C226" s="71">
        <f t="shared" si="8"/>
        <v>44034</v>
      </c>
      <c r="D226" s="68">
        <v>44034</v>
      </c>
      <c r="E226" s="32">
        <v>1.69</v>
      </c>
      <c r="F226" s="35">
        <f t="shared" si="9"/>
        <v>5.9717314487632504E-2</v>
      </c>
    </row>
    <row r="227" spans="1:6" x14ac:dyDescent="0.45">
      <c r="A227" s="8">
        <v>1399</v>
      </c>
      <c r="B227" s="8" t="s">
        <v>23</v>
      </c>
      <c r="C227" s="71">
        <f t="shared" si="8"/>
        <v>44033</v>
      </c>
      <c r="D227" s="68">
        <v>44033</v>
      </c>
      <c r="E227" s="32">
        <v>1.66</v>
      </c>
      <c r="F227" s="35">
        <f t="shared" si="9"/>
        <v>5.8657243816254416E-2</v>
      </c>
    </row>
    <row r="228" spans="1:6" x14ac:dyDescent="0.45">
      <c r="A228" s="8">
        <v>1399</v>
      </c>
      <c r="B228" s="8" t="s">
        <v>23</v>
      </c>
      <c r="C228" s="71">
        <f t="shared" si="8"/>
        <v>44032</v>
      </c>
      <c r="D228" s="68">
        <v>44032</v>
      </c>
      <c r="E228" s="32">
        <v>1.71</v>
      </c>
      <c r="F228" s="35">
        <f t="shared" si="9"/>
        <v>6.0424028268551234E-2</v>
      </c>
    </row>
    <row r="229" spans="1:6" x14ac:dyDescent="0.45">
      <c r="A229" s="8">
        <v>1399</v>
      </c>
      <c r="B229" s="8" t="s">
        <v>23</v>
      </c>
      <c r="C229" s="71">
        <f t="shared" si="8"/>
        <v>44031</v>
      </c>
      <c r="D229" s="68">
        <v>44031</v>
      </c>
      <c r="E229" s="32">
        <v>1.79</v>
      </c>
      <c r="F229" s="35">
        <f t="shared" si="9"/>
        <v>6.3250883392226148E-2</v>
      </c>
    </row>
    <row r="230" spans="1:6" x14ac:dyDescent="0.45">
      <c r="A230" s="8">
        <v>1399</v>
      </c>
      <c r="B230" s="8" t="s">
        <v>23</v>
      </c>
      <c r="C230" s="71">
        <f t="shared" si="8"/>
        <v>44030</v>
      </c>
      <c r="D230" s="68">
        <v>44030</v>
      </c>
      <c r="E230" s="32">
        <v>1.79</v>
      </c>
      <c r="F230" s="35">
        <f t="shared" si="9"/>
        <v>6.3250883392226148E-2</v>
      </c>
    </row>
    <row r="231" spans="1:6" x14ac:dyDescent="0.45">
      <c r="A231" s="8">
        <v>1399</v>
      </c>
      <c r="B231" s="8" t="s">
        <v>23</v>
      </c>
      <c r="C231" s="71">
        <f t="shared" si="8"/>
        <v>44029</v>
      </c>
      <c r="D231" s="68">
        <v>44029</v>
      </c>
      <c r="E231" s="32">
        <v>1.79</v>
      </c>
      <c r="F231" s="35">
        <f t="shared" si="9"/>
        <v>6.3250883392226148E-2</v>
      </c>
    </row>
    <row r="232" spans="1:6" x14ac:dyDescent="0.45">
      <c r="A232" s="8">
        <v>1399</v>
      </c>
      <c r="B232" s="8" t="s">
        <v>23</v>
      </c>
      <c r="C232" s="71">
        <f t="shared" si="8"/>
        <v>44028</v>
      </c>
      <c r="D232" s="68">
        <v>44028</v>
      </c>
      <c r="E232" s="32">
        <v>1.79</v>
      </c>
      <c r="F232" s="35">
        <f t="shared" si="9"/>
        <v>6.3250883392226148E-2</v>
      </c>
    </row>
    <row r="233" spans="1:6" x14ac:dyDescent="0.45">
      <c r="A233" s="8">
        <v>1399</v>
      </c>
      <c r="B233" s="8" t="s">
        <v>23</v>
      </c>
      <c r="C233" s="71">
        <f t="shared" si="8"/>
        <v>44027</v>
      </c>
      <c r="D233" s="68">
        <v>44027</v>
      </c>
      <c r="E233" s="32">
        <v>1.76</v>
      </c>
      <c r="F233" s="35">
        <f t="shared" si="9"/>
        <v>6.2190812720848053E-2</v>
      </c>
    </row>
    <row r="234" spans="1:6" x14ac:dyDescent="0.45">
      <c r="A234" s="8">
        <v>1399</v>
      </c>
      <c r="B234" s="8" t="s">
        <v>23</v>
      </c>
      <c r="C234" s="71">
        <f t="shared" si="8"/>
        <v>44026</v>
      </c>
      <c r="D234" s="68">
        <v>44026</v>
      </c>
      <c r="E234" s="32">
        <v>1.74</v>
      </c>
      <c r="F234" s="35">
        <f t="shared" si="9"/>
        <v>6.148409893992933E-2</v>
      </c>
    </row>
    <row r="235" spans="1:6" x14ac:dyDescent="0.45">
      <c r="A235" s="8">
        <v>1399</v>
      </c>
      <c r="B235" s="8" t="s">
        <v>23</v>
      </c>
      <c r="C235" s="71">
        <f t="shared" si="8"/>
        <v>44025</v>
      </c>
      <c r="D235" s="68">
        <v>44025</v>
      </c>
      <c r="E235" s="32">
        <v>1.75</v>
      </c>
      <c r="F235" s="35">
        <f t="shared" si="9"/>
        <v>6.1837455830388688E-2</v>
      </c>
    </row>
    <row r="236" spans="1:6" x14ac:dyDescent="0.45">
      <c r="A236" s="8">
        <v>1399</v>
      </c>
      <c r="B236" s="8" t="s">
        <v>23</v>
      </c>
      <c r="C236" s="71">
        <f t="shared" si="8"/>
        <v>44024</v>
      </c>
      <c r="D236" s="68">
        <v>44024</v>
      </c>
      <c r="E236" s="32">
        <v>1.79</v>
      </c>
      <c r="F236" s="35">
        <f t="shared" si="9"/>
        <v>6.3250883392226148E-2</v>
      </c>
    </row>
    <row r="237" spans="1:6" x14ac:dyDescent="0.45">
      <c r="A237" s="8">
        <v>1399</v>
      </c>
      <c r="B237" s="8" t="s">
        <v>23</v>
      </c>
      <c r="C237" s="71">
        <f t="shared" si="8"/>
        <v>44023</v>
      </c>
      <c r="D237" s="68">
        <v>44023</v>
      </c>
      <c r="E237" s="32">
        <v>1.79</v>
      </c>
      <c r="F237" s="35">
        <f t="shared" si="9"/>
        <v>6.3250883392226148E-2</v>
      </c>
    </row>
    <row r="238" spans="1:6" x14ac:dyDescent="0.45">
      <c r="A238" s="8">
        <v>1399</v>
      </c>
      <c r="B238" s="8" t="s">
        <v>23</v>
      </c>
      <c r="C238" s="71">
        <f t="shared" si="8"/>
        <v>44022</v>
      </c>
      <c r="D238" s="68">
        <v>44022</v>
      </c>
      <c r="E238" s="32">
        <v>1.79</v>
      </c>
      <c r="F238" s="35">
        <f t="shared" si="9"/>
        <v>6.3250883392226148E-2</v>
      </c>
    </row>
    <row r="239" spans="1:6" x14ac:dyDescent="0.45">
      <c r="A239" s="8">
        <v>1399</v>
      </c>
      <c r="B239" s="8" t="s">
        <v>23</v>
      </c>
      <c r="C239" s="71">
        <f t="shared" si="8"/>
        <v>44021</v>
      </c>
      <c r="D239" s="68">
        <v>44021</v>
      </c>
      <c r="E239" s="32">
        <v>1.88</v>
      </c>
      <c r="F239" s="35">
        <f t="shared" si="9"/>
        <v>6.6431095406360413E-2</v>
      </c>
    </row>
    <row r="240" spans="1:6" x14ac:dyDescent="0.45">
      <c r="A240" s="8">
        <v>1399</v>
      </c>
      <c r="B240" s="8" t="s">
        <v>23</v>
      </c>
      <c r="C240" s="71">
        <f t="shared" si="8"/>
        <v>44020</v>
      </c>
      <c r="D240" s="68">
        <v>44020</v>
      </c>
      <c r="E240" s="32">
        <v>1.78</v>
      </c>
      <c r="F240" s="35">
        <f t="shared" si="9"/>
        <v>6.289752650176679E-2</v>
      </c>
    </row>
    <row r="241" spans="1:6" x14ac:dyDescent="0.45">
      <c r="A241" s="8">
        <v>1399</v>
      </c>
      <c r="B241" s="8" t="s">
        <v>23</v>
      </c>
      <c r="C241" s="71">
        <f t="shared" si="8"/>
        <v>44019</v>
      </c>
      <c r="D241" s="68">
        <v>44019</v>
      </c>
      <c r="E241" s="32">
        <v>1.76</v>
      </c>
      <c r="F241" s="35">
        <f t="shared" si="9"/>
        <v>6.2190812720848053E-2</v>
      </c>
    </row>
    <row r="242" spans="1:6" x14ac:dyDescent="0.45">
      <c r="A242" s="8">
        <v>1399</v>
      </c>
      <c r="B242" s="8" t="s">
        <v>23</v>
      </c>
      <c r="C242" s="71">
        <f t="shared" si="8"/>
        <v>44018</v>
      </c>
      <c r="D242" s="68">
        <v>44018</v>
      </c>
      <c r="E242" s="32">
        <v>1.71</v>
      </c>
      <c r="F242" s="35">
        <f t="shared" si="9"/>
        <v>6.0424028268551234E-2</v>
      </c>
    </row>
    <row r="243" spans="1:6" x14ac:dyDescent="0.45">
      <c r="A243" s="8">
        <v>1399</v>
      </c>
      <c r="B243" s="8" t="s">
        <v>23</v>
      </c>
      <c r="C243" s="71">
        <f t="shared" si="8"/>
        <v>44017</v>
      </c>
      <c r="D243" s="68">
        <v>44017</v>
      </c>
      <c r="E243" s="32">
        <v>1.69</v>
      </c>
      <c r="F243" s="35">
        <f t="shared" si="9"/>
        <v>5.9717314487632504E-2</v>
      </c>
    </row>
    <row r="244" spans="1:6" x14ac:dyDescent="0.45">
      <c r="A244" s="8">
        <v>1399</v>
      </c>
      <c r="B244" s="8" t="s">
        <v>23</v>
      </c>
      <c r="C244" s="71">
        <f t="shared" si="8"/>
        <v>44016</v>
      </c>
      <c r="D244" s="68">
        <v>44016</v>
      </c>
      <c r="E244" s="32">
        <v>1.69</v>
      </c>
      <c r="F244" s="35">
        <f t="shared" si="9"/>
        <v>5.9717314487632504E-2</v>
      </c>
    </row>
    <row r="245" spans="1:6" x14ac:dyDescent="0.45">
      <c r="A245" s="8">
        <v>1399</v>
      </c>
      <c r="B245" s="8" t="s">
        <v>23</v>
      </c>
      <c r="C245" s="71">
        <f t="shared" si="8"/>
        <v>44015</v>
      </c>
      <c r="D245" s="68">
        <v>44015</v>
      </c>
      <c r="E245" s="32">
        <v>1.69</v>
      </c>
      <c r="F245" s="35">
        <f t="shared" si="9"/>
        <v>5.9717314487632504E-2</v>
      </c>
    </row>
    <row r="246" spans="1:6" x14ac:dyDescent="0.45">
      <c r="A246" s="8">
        <v>1399</v>
      </c>
      <c r="B246" s="8" t="s">
        <v>23</v>
      </c>
      <c r="C246" s="71">
        <f t="shared" si="8"/>
        <v>44014</v>
      </c>
      <c r="D246" s="68">
        <v>44014</v>
      </c>
      <c r="E246" s="32">
        <v>1.69</v>
      </c>
      <c r="F246" s="35">
        <f t="shared" si="9"/>
        <v>5.9717314487632504E-2</v>
      </c>
    </row>
    <row r="247" spans="1:6" x14ac:dyDescent="0.45">
      <c r="A247" s="8">
        <v>1399</v>
      </c>
      <c r="B247" s="8" t="s">
        <v>23</v>
      </c>
      <c r="C247" s="71">
        <f t="shared" si="8"/>
        <v>44013</v>
      </c>
      <c r="D247" s="68">
        <v>44013</v>
      </c>
      <c r="E247" s="32">
        <v>1.69</v>
      </c>
      <c r="F247" s="35">
        <f t="shared" si="9"/>
        <v>5.9717314487632504E-2</v>
      </c>
    </row>
    <row r="248" spans="1:6" x14ac:dyDescent="0.45">
      <c r="A248" s="8">
        <v>1399</v>
      </c>
      <c r="B248" s="8" t="s">
        <v>23</v>
      </c>
      <c r="C248" s="71">
        <f t="shared" si="8"/>
        <v>44012</v>
      </c>
      <c r="D248" s="68">
        <v>44012</v>
      </c>
      <c r="E248" s="32">
        <v>1.76</v>
      </c>
      <c r="F248" s="35">
        <f t="shared" si="9"/>
        <v>6.2190812720848053E-2</v>
      </c>
    </row>
    <row r="249" spans="1:6" x14ac:dyDescent="0.45">
      <c r="A249" s="8">
        <v>1399</v>
      </c>
      <c r="B249" s="8" t="s">
        <v>23</v>
      </c>
      <c r="C249" s="71">
        <f t="shared" si="8"/>
        <v>44011</v>
      </c>
      <c r="D249" s="68">
        <v>44011</v>
      </c>
      <c r="E249" s="32">
        <v>1.67</v>
      </c>
      <c r="F249" s="35">
        <f t="shared" si="9"/>
        <v>5.9010600706713774E-2</v>
      </c>
    </row>
    <row r="250" spans="1:6" x14ac:dyDescent="0.45">
      <c r="A250" s="8">
        <v>1399</v>
      </c>
      <c r="B250" s="8" t="s">
        <v>23</v>
      </c>
      <c r="C250" s="71">
        <f t="shared" si="8"/>
        <v>44010</v>
      </c>
      <c r="D250" s="68">
        <v>44010</v>
      </c>
      <c r="E250" s="32">
        <v>1.42</v>
      </c>
      <c r="F250" s="35">
        <f t="shared" si="9"/>
        <v>5.0176678445229675E-2</v>
      </c>
    </row>
    <row r="251" spans="1:6" x14ac:dyDescent="0.45">
      <c r="A251" s="8">
        <v>1399</v>
      </c>
      <c r="B251" s="8" t="s">
        <v>23</v>
      </c>
      <c r="C251" s="71">
        <f t="shared" si="8"/>
        <v>44009</v>
      </c>
      <c r="D251" s="68">
        <v>44009</v>
      </c>
      <c r="E251" s="32">
        <v>1.42</v>
      </c>
      <c r="F251" s="35">
        <f t="shared" si="9"/>
        <v>5.0176678445229675E-2</v>
      </c>
    </row>
    <row r="252" spans="1:6" x14ac:dyDescent="0.45">
      <c r="A252" s="8">
        <v>1399</v>
      </c>
      <c r="B252" s="8" t="s">
        <v>23</v>
      </c>
      <c r="C252" s="71">
        <f t="shared" si="8"/>
        <v>44008</v>
      </c>
      <c r="D252" s="68">
        <v>44008</v>
      </c>
      <c r="E252" s="32">
        <v>1.42</v>
      </c>
      <c r="F252" s="35">
        <f t="shared" si="9"/>
        <v>5.0176678445229675E-2</v>
      </c>
    </row>
    <row r="253" spans="1:6" x14ac:dyDescent="0.45">
      <c r="A253" s="8">
        <v>1399</v>
      </c>
      <c r="B253" s="8" t="s">
        <v>23</v>
      </c>
      <c r="C253" s="71">
        <f t="shared" si="8"/>
        <v>44007</v>
      </c>
      <c r="D253" s="68">
        <v>44007</v>
      </c>
      <c r="E253" s="32">
        <v>1.53</v>
      </c>
      <c r="F253" s="35">
        <f t="shared" si="9"/>
        <v>5.4063604240282684E-2</v>
      </c>
    </row>
    <row r="254" spans="1:6" x14ac:dyDescent="0.45">
      <c r="A254" s="8">
        <v>1399</v>
      </c>
      <c r="B254" s="8" t="s">
        <v>23</v>
      </c>
      <c r="C254" s="71">
        <f t="shared" si="8"/>
        <v>44006</v>
      </c>
      <c r="D254" s="68">
        <v>44006</v>
      </c>
      <c r="E254" s="32">
        <v>1.64</v>
      </c>
      <c r="F254" s="35">
        <f t="shared" si="9"/>
        <v>5.7950530035335686E-2</v>
      </c>
    </row>
    <row r="255" spans="1:6" x14ac:dyDescent="0.45">
      <c r="A255" s="8">
        <v>1399</v>
      </c>
      <c r="B255" s="8" t="s">
        <v>23</v>
      </c>
      <c r="C255" s="71">
        <f t="shared" si="8"/>
        <v>44005</v>
      </c>
      <c r="D255" s="68">
        <v>44005</v>
      </c>
      <c r="E255" s="32">
        <v>1.61</v>
      </c>
      <c r="F255" s="35">
        <f t="shared" si="9"/>
        <v>5.6890459363957598E-2</v>
      </c>
    </row>
    <row r="256" spans="1:6" x14ac:dyDescent="0.45">
      <c r="A256" s="8">
        <v>1399</v>
      </c>
      <c r="B256" s="8" t="s">
        <v>23</v>
      </c>
      <c r="C256" s="71">
        <f t="shared" si="8"/>
        <v>44004</v>
      </c>
      <c r="D256" s="68">
        <v>44004</v>
      </c>
      <c r="E256" s="32">
        <v>1.64</v>
      </c>
      <c r="F256" s="35">
        <f t="shared" si="9"/>
        <v>5.7950530035335686E-2</v>
      </c>
    </row>
    <row r="257" spans="1:15" x14ac:dyDescent="0.45">
      <c r="A257" s="8">
        <v>1399</v>
      </c>
      <c r="B257" s="8" t="s">
        <v>23</v>
      </c>
      <c r="C257" s="71">
        <f t="shared" si="8"/>
        <v>44003</v>
      </c>
      <c r="D257" s="68">
        <v>44003</v>
      </c>
      <c r="E257" s="32">
        <v>1.49</v>
      </c>
      <c r="F257" s="35">
        <f t="shared" si="9"/>
        <v>5.265017667844523E-2</v>
      </c>
    </row>
    <row r="258" spans="1:15" x14ac:dyDescent="0.45">
      <c r="A258" s="8">
        <v>1399</v>
      </c>
      <c r="B258" s="8" t="s">
        <v>12</v>
      </c>
      <c r="C258" s="71">
        <f t="shared" si="8"/>
        <v>44002</v>
      </c>
      <c r="D258" s="68">
        <v>44002</v>
      </c>
      <c r="E258" s="32">
        <v>1.49</v>
      </c>
      <c r="F258" s="35">
        <f t="shared" si="9"/>
        <v>5.265017667844523E-2</v>
      </c>
    </row>
    <row r="259" spans="1:15" x14ac:dyDescent="0.45">
      <c r="A259" s="8">
        <v>1399</v>
      </c>
      <c r="B259" s="8" t="s">
        <v>12</v>
      </c>
      <c r="C259" s="71">
        <f t="shared" si="8"/>
        <v>44001</v>
      </c>
      <c r="D259" s="68">
        <v>44001</v>
      </c>
      <c r="E259" s="32">
        <v>1.49</v>
      </c>
      <c r="F259" s="35">
        <f t="shared" si="9"/>
        <v>5.265017667844523E-2</v>
      </c>
    </row>
    <row r="260" spans="1:15" x14ac:dyDescent="0.45">
      <c r="A260" s="8">
        <v>1399</v>
      </c>
      <c r="B260" s="8" t="s">
        <v>12</v>
      </c>
      <c r="C260" s="71">
        <f t="shared" si="8"/>
        <v>44000</v>
      </c>
      <c r="D260" s="68">
        <v>44000</v>
      </c>
      <c r="E260" s="32">
        <v>1.51</v>
      </c>
      <c r="F260" s="35">
        <f t="shared" si="9"/>
        <v>5.3356890459363954E-2</v>
      </c>
    </row>
    <row r="261" spans="1:15" x14ac:dyDescent="0.45">
      <c r="A261" s="8">
        <v>1399</v>
      </c>
      <c r="B261" s="8" t="s">
        <v>12</v>
      </c>
      <c r="C261" s="71">
        <f t="shared" si="8"/>
        <v>43999</v>
      </c>
      <c r="D261" s="68">
        <v>43999</v>
      </c>
      <c r="E261" s="32">
        <v>1.55</v>
      </c>
      <c r="F261" s="35">
        <f t="shared" si="9"/>
        <v>5.4770318021201414E-2</v>
      </c>
    </row>
    <row r="262" spans="1:15" x14ac:dyDescent="0.45">
      <c r="A262" s="8">
        <v>1399</v>
      </c>
      <c r="B262" s="8" t="s">
        <v>12</v>
      </c>
      <c r="C262" s="71">
        <f t="shared" ref="C262:C325" si="10">D262</f>
        <v>43998</v>
      </c>
      <c r="D262" s="68">
        <v>43998</v>
      </c>
      <c r="E262" s="32">
        <v>1.43</v>
      </c>
      <c r="F262" s="35">
        <f t="shared" ref="F262:F325" si="11">E262/28.3</f>
        <v>5.053003533568904E-2</v>
      </c>
    </row>
    <row r="263" spans="1:15" x14ac:dyDescent="0.45">
      <c r="A263" s="8">
        <v>1399</v>
      </c>
      <c r="B263" s="8" t="s">
        <v>12</v>
      </c>
      <c r="C263" s="71">
        <f t="shared" si="10"/>
        <v>43997</v>
      </c>
      <c r="D263" s="68">
        <v>43997</v>
      </c>
      <c r="E263" s="32">
        <v>1.64</v>
      </c>
      <c r="F263" s="35">
        <f t="shared" si="11"/>
        <v>5.7950530035335686E-2</v>
      </c>
    </row>
    <row r="264" spans="1:15" x14ac:dyDescent="0.45">
      <c r="A264" s="8">
        <v>1399</v>
      </c>
      <c r="B264" s="8" t="s">
        <v>12</v>
      </c>
      <c r="C264" s="71">
        <f t="shared" si="10"/>
        <v>43996</v>
      </c>
      <c r="D264" s="68">
        <v>43996</v>
      </c>
      <c r="E264" s="32">
        <v>1.64</v>
      </c>
      <c r="F264" s="35">
        <f t="shared" si="11"/>
        <v>5.7950530035335686E-2</v>
      </c>
    </row>
    <row r="265" spans="1:15" x14ac:dyDescent="0.45">
      <c r="A265" s="8">
        <v>1399</v>
      </c>
      <c r="B265" s="8" t="s">
        <v>12</v>
      </c>
      <c r="C265" s="71">
        <f t="shared" si="10"/>
        <v>43995</v>
      </c>
      <c r="D265" s="68">
        <v>43995</v>
      </c>
      <c r="E265" s="32">
        <v>1.64</v>
      </c>
      <c r="F265" s="35">
        <f t="shared" si="11"/>
        <v>5.7950530035335686E-2</v>
      </c>
    </row>
    <row r="266" spans="1:15" x14ac:dyDescent="0.45">
      <c r="A266" s="8">
        <v>1399</v>
      </c>
      <c r="B266" s="8" t="s">
        <v>12</v>
      </c>
      <c r="C266" s="71">
        <f t="shared" si="10"/>
        <v>43994</v>
      </c>
      <c r="D266" s="68">
        <v>43994</v>
      </c>
      <c r="E266" s="32">
        <v>1.67</v>
      </c>
      <c r="F266" s="35">
        <f t="shared" si="11"/>
        <v>5.9010600706713774E-2</v>
      </c>
      <c r="M266" s="13" t="s">
        <v>7</v>
      </c>
      <c r="N266" t="s">
        <v>60</v>
      </c>
      <c r="O266"/>
    </row>
    <row r="267" spans="1:15" x14ac:dyDescent="0.45">
      <c r="A267" s="8">
        <v>1399</v>
      </c>
      <c r="B267" s="8" t="s">
        <v>12</v>
      </c>
      <c r="C267" s="71">
        <f t="shared" si="10"/>
        <v>43993</v>
      </c>
      <c r="D267" s="68">
        <v>43993</v>
      </c>
      <c r="E267" s="32">
        <v>1.77</v>
      </c>
      <c r="F267" s="35">
        <f t="shared" si="11"/>
        <v>6.2544169611307418E-2</v>
      </c>
      <c r="M267" s="14">
        <v>1397</v>
      </c>
      <c r="N267" s="69">
        <v>0.10996069081981642</v>
      </c>
      <c r="O267"/>
    </row>
    <row r="268" spans="1:15" x14ac:dyDescent="0.45">
      <c r="A268" s="8">
        <v>1399</v>
      </c>
      <c r="B268" s="8" t="s">
        <v>12</v>
      </c>
      <c r="C268" s="71">
        <f t="shared" si="10"/>
        <v>43992</v>
      </c>
      <c r="D268" s="68">
        <v>43992</v>
      </c>
      <c r="E268" s="32">
        <v>1.72</v>
      </c>
      <c r="F268" s="35">
        <f t="shared" si="11"/>
        <v>6.07773851590106E-2</v>
      </c>
      <c r="M268" s="15" t="s">
        <v>14</v>
      </c>
      <c r="N268" s="69">
        <v>9.7301638291037579E-2</v>
      </c>
      <c r="O268"/>
    </row>
    <row r="269" spans="1:15" x14ac:dyDescent="0.45">
      <c r="A269" s="8">
        <v>1399</v>
      </c>
      <c r="B269" s="8" t="s">
        <v>12</v>
      </c>
      <c r="C269" s="71">
        <f t="shared" si="10"/>
        <v>43991</v>
      </c>
      <c r="D269" s="68">
        <v>43991</v>
      </c>
      <c r="E269" s="32">
        <v>1.68</v>
      </c>
      <c r="F269" s="35">
        <f t="shared" si="11"/>
        <v>5.9363957597173139E-2</v>
      </c>
      <c r="M269" s="15" t="s">
        <v>13</v>
      </c>
      <c r="N269" s="69">
        <v>9.8199562510516564E-2</v>
      </c>
      <c r="O269"/>
    </row>
    <row r="270" spans="1:15" x14ac:dyDescent="0.45">
      <c r="A270" s="8">
        <v>1399</v>
      </c>
      <c r="B270" s="8" t="s">
        <v>12</v>
      </c>
      <c r="C270" s="71">
        <f t="shared" si="10"/>
        <v>43990</v>
      </c>
      <c r="D270" s="68">
        <v>43990</v>
      </c>
      <c r="E270" s="32">
        <v>1.68</v>
      </c>
      <c r="F270" s="35">
        <f t="shared" si="11"/>
        <v>5.9363957597173139E-2</v>
      </c>
      <c r="M270" s="15" t="s">
        <v>12</v>
      </c>
      <c r="N270" s="69">
        <v>0.10356569225827177</v>
      </c>
      <c r="O270"/>
    </row>
    <row r="271" spans="1:15" x14ac:dyDescent="0.45">
      <c r="A271" s="8">
        <v>1399</v>
      </c>
      <c r="B271" s="8" t="s">
        <v>12</v>
      </c>
      <c r="C271" s="71">
        <f t="shared" si="10"/>
        <v>43989</v>
      </c>
      <c r="D271" s="68">
        <v>43989</v>
      </c>
      <c r="E271" s="32">
        <v>1.68</v>
      </c>
      <c r="F271" s="35">
        <f t="shared" si="11"/>
        <v>5.9363957597173139E-2</v>
      </c>
      <c r="M271" s="15" t="s">
        <v>23</v>
      </c>
      <c r="N271" s="69">
        <v>0.1021554770318021</v>
      </c>
      <c r="O271"/>
    </row>
    <row r="272" spans="1:15" x14ac:dyDescent="0.45">
      <c r="A272" s="8">
        <v>1399</v>
      </c>
      <c r="B272" s="8" t="s">
        <v>12</v>
      </c>
      <c r="C272" s="71">
        <f t="shared" si="10"/>
        <v>43988</v>
      </c>
      <c r="D272" s="68">
        <v>43988</v>
      </c>
      <c r="E272" s="32">
        <v>1.68</v>
      </c>
      <c r="F272" s="35">
        <f t="shared" si="11"/>
        <v>5.9363957597173139E-2</v>
      </c>
      <c r="M272" s="15" t="s">
        <v>22</v>
      </c>
      <c r="N272" s="69">
        <v>0.10258104163465973</v>
      </c>
      <c r="O272"/>
    </row>
    <row r="273" spans="1:15" x14ac:dyDescent="0.45">
      <c r="A273" s="8">
        <v>1399</v>
      </c>
      <c r="B273" s="8" t="s">
        <v>12</v>
      </c>
      <c r="C273" s="71">
        <f t="shared" si="10"/>
        <v>43987</v>
      </c>
      <c r="D273" s="68">
        <v>43987</v>
      </c>
      <c r="E273" s="32">
        <v>1.8</v>
      </c>
      <c r="F273" s="35">
        <f t="shared" si="11"/>
        <v>6.3604240282685506E-2</v>
      </c>
      <c r="M273" s="15" t="s">
        <v>21</v>
      </c>
      <c r="N273" s="69">
        <v>0.1050816086151775</v>
      </c>
      <c r="O273"/>
    </row>
    <row r="274" spans="1:15" x14ac:dyDescent="0.45">
      <c r="A274" s="8">
        <v>1399</v>
      </c>
      <c r="B274" s="8" t="s">
        <v>12</v>
      </c>
      <c r="C274" s="71">
        <f t="shared" si="10"/>
        <v>43986</v>
      </c>
      <c r="D274" s="68">
        <v>43986</v>
      </c>
      <c r="E274" s="32">
        <v>1.68</v>
      </c>
      <c r="F274" s="35">
        <f t="shared" si="11"/>
        <v>5.9363957597173139E-2</v>
      </c>
      <c r="M274" s="15" t="s">
        <v>20</v>
      </c>
      <c r="N274" s="69">
        <v>0.11354534746760893</v>
      </c>
      <c r="O274"/>
    </row>
    <row r="275" spans="1:15" x14ac:dyDescent="0.45">
      <c r="A275" s="8">
        <v>1399</v>
      </c>
      <c r="B275" s="8" t="s">
        <v>12</v>
      </c>
      <c r="C275" s="71">
        <f t="shared" si="10"/>
        <v>43985</v>
      </c>
      <c r="D275" s="68">
        <v>43985</v>
      </c>
      <c r="E275" s="32">
        <v>1.84</v>
      </c>
      <c r="F275" s="35">
        <f t="shared" si="11"/>
        <v>6.5017667844522967E-2</v>
      </c>
      <c r="M275" s="15" t="s">
        <v>19</v>
      </c>
      <c r="N275" s="69">
        <v>0.13302280758111149</v>
      </c>
      <c r="O275"/>
    </row>
    <row r="276" spans="1:15" x14ac:dyDescent="0.45">
      <c r="A276" s="8">
        <v>1399</v>
      </c>
      <c r="B276" s="8" t="s">
        <v>12</v>
      </c>
      <c r="C276" s="71">
        <f t="shared" si="10"/>
        <v>43984</v>
      </c>
      <c r="D276" s="68">
        <v>43984</v>
      </c>
      <c r="E276" s="32">
        <v>1.58</v>
      </c>
      <c r="F276" s="35">
        <f t="shared" si="11"/>
        <v>5.5830388692579509E-2</v>
      </c>
      <c r="M276" s="15" t="s">
        <v>18</v>
      </c>
      <c r="N276" s="69">
        <v>0.15044169611307417</v>
      </c>
      <c r="O276"/>
    </row>
    <row r="277" spans="1:15" x14ac:dyDescent="0.45">
      <c r="A277" s="8">
        <v>1399</v>
      </c>
      <c r="B277" s="8" t="s">
        <v>12</v>
      </c>
      <c r="C277" s="71">
        <f t="shared" si="10"/>
        <v>43983</v>
      </c>
      <c r="D277" s="68">
        <v>43983</v>
      </c>
      <c r="E277" s="32">
        <v>1.59</v>
      </c>
      <c r="F277" s="35">
        <f t="shared" si="11"/>
        <v>5.6183745583038867E-2</v>
      </c>
      <c r="M277" s="15" t="s">
        <v>17</v>
      </c>
      <c r="N277" s="69">
        <v>0.11148409893992932</v>
      </c>
      <c r="O277"/>
    </row>
    <row r="278" spans="1:15" x14ac:dyDescent="0.45">
      <c r="A278" s="8">
        <v>1399</v>
      </c>
      <c r="B278" s="8" t="s">
        <v>12</v>
      </c>
      <c r="C278" s="71">
        <f t="shared" si="10"/>
        <v>43982</v>
      </c>
      <c r="D278" s="68">
        <v>43982</v>
      </c>
      <c r="E278" s="32">
        <v>1.59</v>
      </c>
      <c r="F278" s="35">
        <f t="shared" si="11"/>
        <v>5.6183745583038867E-2</v>
      </c>
      <c r="M278" s="15" t="s">
        <v>16</v>
      </c>
      <c r="N278" s="69">
        <v>9.9310954063604254E-2</v>
      </c>
      <c r="O278"/>
    </row>
    <row r="279" spans="1:15" x14ac:dyDescent="0.45">
      <c r="A279" s="8">
        <v>1399</v>
      </c>
      <c r="B279" s="8" t="s">
        <v>12</v>
      </c>
      <c r="C279" s="71">
        <f t="shared" si="10"/>
        <v>43981</v>
      </c>
      <c r="D279" s="68">
        <v>43981</v>
      </c>
      <c r="E279" s="32">
        <v>1.59</v>
      </c>
      <c r="F279" s="35">
        <f t="shared" si="11"/>
        <v>5.6183745583038867E-2</v>
      </c>
      <c r="M279" s="15" t="s">
        <v>15</v>
      </c>
      <c r="N279" s="69">
        <v>0.10476190476190476</v>
      </c>
      <c r="O279"/>
    </row>
    <row r="280" spans="1:15" x14ac:dyDescent="0.45">
      <c r="A280" s="8">
        <v>1399</v>
      </c>
      <c r="B280" s="8" t="s">
        <v>12</v>
      </c>
      <c r="C280" s="71">
        <f t="shared" si="10"/>
        <v>43980</v>
      </c>
      <c r="D280" s="68">
        <v>43980</v>
      </c>
      <c r="E280" s="32">
        <v>1.7</v>
      </c>
      <c r="F280" s="35">
        <f t="shared" si="11"/>
        <v>6.0070671378091869E-2</v>
      </c>
      <c r="M280" s="14">
        <v>1398</v>
      </c>
      <c r="N280" s="69">
        <v>8.2806582855855584E-2</v>
      </c>
      <c r="O280"/>
    </row>
    <row r="281" spans="1:15" x14ac:dyDescent="0.45">
      <c r="A281" s="8">
        <v>1399</v>
      </c>
      <c r="B281" s="8" t="s">
        <v>12</v>
      </c>
      <c r="C281" s="71">
        <f t="shared" si="10"/>
        <v>43979</v>
      </c>
      <c r="D281" s="68">
        <v>43979</v>
      </c>
      <c r="E281" s="32">
        <v>1.79</v>
      </c>
      <c r="F281" s="35">
        <f t="shared" si="11"/>
        <v>6.3250883392226148E-2</v>
      </c>
      <c r="M281" s="15" t="s">
        <v>14</v>
      </c>
      <c r="N281" s="69">
        <v>9.5591452128554591E-2</v>
      </c>
      <c r="O281"/>
    </row>
    <row r="282" spans="1:15" x14ac:dyDescent="0.45">
      <c r="A282" s="8">
        <v>1399</v>
      </c>
      <c r="B282" s="8" t="s">
        <v>12</v>
      </c>
      <c r="C282" s="71">
        <f t="shared" si="10"/>
        <v>43978</v>
      </c>
      <c r="D282" s="68">
        <v>43978</v>
      </c>
      <c r="E282" s="32">
        <v>1.78</v>
      </c>
      <c r="F282" s="35">
        <f t="shared" si="11"/>
        <v>6.289752650176679E-2</v>
      </c>
      <c r="M282" s="15" t="s">
        <v>13</v>
      </c>
      <c r="N282" s="69">
        <v>9.2370703501445522E-2</v>
      </c>
      <c r="O282"/>
    </row>
    <row r="283" spans="1:15" x14ac:dyDescent="0.45">
      <c r="A283" s="8">
        <v>1399</v>
      </c>
      <c r="B283" s="8" t="s">
        <v>12</v>
      </c>
      <c r="C283" s="71">
        <f t="shared" si="10"/>
        <v>43977</v>
      </c>
      <c r="D283" s="68">
        <v>43977</v>
      </c>
      <c r="E283" s="32">
        <v>1.79</v>
      </c>
      <c r="F283" s="35">
        <f t="shared" si="11"/>
        <v>6.3250883392226148E-2</v>
      </c>
      <c r="M283" s="15" t="s">
        <v>12</v>
      </c>
      <c r="N283" s="69">
        <v>8.7985865724381621E-2</v>
      </c>
      <c r="O283"/>
    </row>
    <row r="284" spans="1:15" x14ac:dyDescent="0.45">
      <c r="A284" s="8">
        <v>1399</v>
      </c>
      <c r="B284" s="8" t="s">
        <v>12</v>
      </c>
      <c r="C284" s="71">
        <f t="shared" si="10"/>
        <v>43976</v>
      </c>
      <c r="D284" s="68">
        <v>43976</v>
      </c>
      <c r="E284" s="32">
        <v>1.79</v>
      </c>
      <c r="F284" s="35">
        <f t="shared" si="11"/>
        <v>6.3250883392226148E-2</v>
      </c>
      <c r="M284" s="15" t="s">
        <v>23</v>
      </c>
      <c r="N284" s="69">
        <v>8.4611307420494691E-2</v>
      </c>
    </row>
    <row r="285" spans="1:15" x14ac:dyDescent="0.45">
      <c r="A285" s="8">
        <v>1399</v>
      </c>
      <c r="B285" s="8" t="s">
        <v>12</v>
      </c>
      <c r="C285" s="71">
        <f t="shared" si="10"/>
        <v>43975</v>
      </c>
      <c r="D285" s="68">
        <v>43975</v>
      </c>
      <c r="E285" s="32">
        <v>1.79</v>
      </c>
      <c r="F285" s="35">
        <f t="shared" si="11"/>
        <v>6.3250883392226148E-2</v>
      </c>
      <c r="M285" s="15" t="s">
        <v>22</v>
      </c>
      <c r="N285" s="69">
        <v>7.8660316484867113E-2</v>
      </c>
    </row>
    <row r="286" spans="1:15" x14ac:dyDescent="0.45">
      <c r="A286" s="8">
        <v>1399</v>
      </c>
      <c r="B286" s="8" t="s">
        <v>12</v>
      </c>
      <c r="C286" s="71">
        <f t="shared" si="10"/>
        <v>43974</v>
      </c>
      <c r="D286" s="68">
        <v>43974</v>
      </c>
      <c r="E286" s="32">
        <v>1.79</v>
      </c>
      <c r="F286" s="35">
        <f t="shared" si="11"/>
        <v>6.3250883392226148E-2</v>
      </c>
      <c r="M286" s="15" t="s">
        <v>21</v>
      </c>
      <c r="N286" s="69">
        <v>8.7879858657243834E-2</v>
      </c>
    </row>
    <row r="287" spans="1:15" x14ac:dyDescent="0.45">
      <c r="A287" s="8">
        <v>1399</v>
      </c>
      <c r="B287" s="8" t="s">
        <v>12</v>
      </c>
      <c r="C287" s="71">
        <f t="shared" si="10"/>
        <v>43973</v>
      </c>
      <c r="D287" s="68">
        <v>43973</v>
      </c>
      <c r="E287" s="32">
        <v>1.7</v>
      </c>
      <c r="F287" s="35">
        <f t="shared" si="11"/>
        <v>6.0070671378091869E-2</v>
      </c>
      <c r="M287" s="15" t="s">
        <v>20</v>
      </c>
      <c r="N287" s="69">
        <v>8.2139415354963052E-2</v>
      </c>
    </row>
    <row r="288" spans="1:15" x14ac:dyDescent="0.45">
      <c r="A288" s="8">
        <v>1399</v>
      </c>
      <c r="B288" s="8" t="s">
        <v>12</v>
      </c>
      <c r="C288" s="71">
        <f t="shared" si="10"/>
        <v>43972</v>
      </c>
      <c r="D288" s="68">
        <v>43972</v>
      </c>
      <c r="E288" s="32">
        <v>1.75</v>
      </c>
      <c r="F288" s="35">
        <f t="shared" si="11"/>
        <v>6.1837455830388688E-2</v>
      </c>
      <c r="M288" s="15" t="s">
        <v>19</v>
      </c>
      <c r="N288" s="69">
        <v>9.3109540636042404E-2</v>
      </c>
    </row>
    <row r="289" spans="1:14" x14ac:dyDescent="0.45">
      <c r="A289" s="8">
        <v>1399</v>
      </c>
      <c r="B289" s="8" t="s">
        <v>13</v>
      </c>
      <c r="C289" s="71">
        <f t="shared" si="10"/>
        <v>43971</v>
      </c>
      <c r="D289" s="68">
        <v>43971</v>
      </c>
      <c r="E289" s="32">
        <v>1.83</v>
      </c>
      <c r="F289" s="35">
        <f t="shared" si="11"/>
        <v>6.4664310954063609E-2</v>
      </c>
      <c r="M289" s="15" t="s">
        <v>18</v>
      </c>
      <c r="N289" s="69">
        <v>8.2834294216105636E-2</v>
      </c>
    </row>
    <row r="290" spans="1:14" x14ac:dyDescent="0.45">
      <c r="A290" s="8">
        <v>1399</v>
      </c>
      <c r="B290" s="8" t="s">
        <v>13</v>
      </c>
      <c r="C290" s="71">
        <f t="shared" si="10"/>
        <v>43970</v>
      </c>
      <c r="D290" s="68">
        <v>43970</v>
      </c>
      <c r="E290" s="8">
        <v>1.85</v>
      </c>
      <c r="F290" s="35">
        <f t="shared" si="11"/>
        <v>6.5371024734982339E-2</v>
      </c>
      <c r="M290" s="15" t="s">
        <v>17</v>
      </c>
      <c r="N290" s="69">
        <v>7.3027090694935223E-2</v>
      </c>
    </row>
    <row r="291" spans="1:14" x14ac:dyDescent="0.45">
      <c r="A291" s="8">
        <v>1399</v>
      </c>
      <c r="B291" s="8" t="s">
        <v>13</v>
      </c>
      <c r="C291" s="71">
        <f t="shared" si="10"/>
        <v>43969</v>
      </c>
      <c r="D291" s="68">
        <v>43969</v>
      </c>
      <c r="E291" s="8">
        <v>1.77</v>
      </c>
      <c r="F291" s="35">
        <f t="shared" si="11"/>
        <v>6.2544169611307418E-2</v>
      </c>
      <c r="M291" s="15" t="s">
        <v>16</v>
      </c>
      <c r="N291" s="69">
        <v>6.8164226821470636E-2</v>
      </c>
    </row>
    <row r="292" spans="1:14" x14ac:dyDescent="0.45">
      <c r="A292" s="8">
        <v>1399</v>
      </c>
      <c r="B292" s="8" t="s">
        <v>13</v>
      </c>
      <c r="C292" s="71">
        <f t="shared" si="10"/>
        <v>43966</v>
      </c>
      <c r="D292" s="68">
        <v>43966</v>
      </c>
      <c r="E292" s="8">
        <v>1.66</v>
      </c>
      <c r="F292" s="35">
        <f t="shared" si="11"/>
        <v>5.8657243816254416E-2</v>
      </c>
      <c r="M292" s="15" t="s">
        <v>15</v>
      </c>
      <c r="N292" s="69">
        <v>6.5471983846542153E-2</v>
      </c>
    </row>
    <row r="293" spans="1:14" x14ac:dyDescent="0.45">
      <c r="A293" s="8">
        <v>1399</v>
      </c>
      <c r="B293" s="8" t="s">
        <v>13</v>
      </c>
      <c r="C293" s="71">
        <f t="shared" si="10"/>
        <v>43965</v>
      </c>
      <c r="D293" s="68">
        <v>43965</v>
      </c>
      <c r="E293" s="8">
        <v>1.6</v>
      </c>
      <c r="F293" s="35">
        <f t="shared" si="11"/>
        <v>5.6537102473498232E-2</v>
      </c>
      <c r="M293" s="14">
        <v>1399</v>
      </c>
      <c r="N293" s="69">
        <v>8.4248685684736674E-2</v>
      </c>
    </row>
    <row r="294" spans="1:14" x14ac:dyDescent="0.45">
      <c r="A294" s="8">
        <v>1399</v>
      </c>
      <c r="B294" s="8" t="s">
        <v>13</v>
      </c>
      <c r="C294" s="71">
        <f t="shared" si="10"/>
        <v>43964</v>
      </c>
      <c r="D294" s="68">
        <v>43964</v>
      </c>
      <c r="E294" s="8">
        <v>1.56</v>
      </c>
      <c r="F294" s="35">
        <f t="shared" si="11"/>
        <v>5.5123674911660779E-2</v>
      </c>
      <c r="M294" s="15" t="s">
        <v>14</v>
      </c>
      <c r="N294" s="69">
        <v>6.0457681305737851E-2</v>
      </c>
    </row>
    <row r="295" spans="1:14" x14ac:dyDescent="0.45">
      <c r="A295" s="8">
        <v>1399</v>
      </c>
      <c r="B295" s="8" t="s">
        <v>13</v>
      </c>
      <c r="C295" s="71">
        <f t="shared" si="10"/>
        <v>43963</v>
      </c>
      <c r="D295" s="68">
        <v>43963</v>
      </c>
      <c r="E295" s="8">
        <v>1.61</v>
      </c>
      <c r="F295" s="35">
        <f t="shared" si="11"/>
        <v>5.6890459363957598E-2</v>
      </c>
      <c r="M295" s="15" t="s">
        <v>13</v>
      </c>
      <c r="N295" s="69">
        <v>6.2329082808419117E-2</v>
      </c>
    </row>
    <row r="296" spans="1:14" x14ac:dyDescent="0.45">
      <c r="A296" s="8">
        <v>1399</v>
      </c>
      <c r="B296" s="8" t="s">
        <v>13</v>
      </c>
      <c r="C296" s="71">
        <f t="shared" si="10"/>
        <v>43962</v>
      </c>
      <c r="D296" s="68">
        <v>43962</v>
      </c>
      <c r="E296" s="8">
        <v>1.7</v>
      </c>
      <c r="F296" s="35">
        <f t="shared" si="11"/>
        <v>6.0070671378091869E-2</v>
      </c>
      <c r="M296" s="15" t="s">
        <v>12</v>
      </c>
      <c r="N296" s="69">
        <v>5.9067593753562062E-2</v>
      </c>
    </row>
    <row r="297" spans="1:14" x14ac:dyDescent="0.45">
      <c r="A297" s="8">
        <v>1399</v>
      </c>
      <c r="B297" s="8" t="s">
        <v>13</v>
      </c>
      <c r="C297" s="71">
        <f t="shared" si="10"/>
        <v>43959</v>
      </c>
      <c r="D297" s="68">
        <v>43959</v>
      </c>
      <c r="E297" s="8">
        <v>1.74</v>
      </c>
      <c r="F297" s="35">
        <f t="shared" si="11"/>
        <v>6.148409893992933E-2</v>
      </c>
      <c r="M297" s="15" t="s">
        <v>23</v>
      </c>
      <c r="N297" s="69">
        <v>5.9648922831414569E-2</v>
      </c>
    </row>
    <row r="298" spans="1:14" x14ac:dyDescent="0.45">
      <c r="A298" s="8">
        <v>1399</v>
      </c>
      <c r="B298" s="8" t="s">
        <v>13</v>
      </c>
      <c r="C298" s="71">
        <f t="shared" si="10"/>
        <v>43958</v>
      </c>
      <c r="D298" s="68">
        <v>43958</v>
      </c>
      <c r="E298" s="8">
        <v>1.84</v>
      </c>
      <c r="F298" s="35">
        <f t="shared" si="11"/>
        <v>6.5017667844522967E-2</v>
      </c>
      <c r="M298" s="15" t="s">
        <v>22</v>
      </c>
      <c r="N298" s="69">
        <v>7.2609141684714495E-2</v>
      </c>
    </row>
    <row r="299" spans="1:14" x14ac:dyDescent="0.45">
      <c r="A299" s="8">
        <v>1399</v>
      </c>
      <c r="B299" s="8" t="s">
        <v>13</v>
      </c>
      <c r="C299" s="71">
        <f t="shared" si="10"/>
        <v>43957</v>
      </c>
      <c r="D299" s="68">
        <v>43957</v>
      </c>
      <c r="E299" s="8">
        <v>1.9</v>
      </c>
      <c r="F299" s="35">
        <f t="shared" si="11"/>
        <v>6.7137809187279143E-2</v>
      </c>
      <c r="M299" s="15" t="s">
        <v>21</v>
      </c>
      <c r="N299" s="69">
        <v>7.417075116835746E-2</v>
      </c>
    </row>
    <row r="300" spans="1:14" x14ac:dyDescent="0.45">
      <c r="A300" s="8">
        <v>1399</v>
      </c>
      <c r="B300" s="8" t="s">
        <v>13</v>
      </c>
      <c r="C300" s="71">
        <f t="shared" si="10"/>
        <v>43956</v>
      </c>
      <c r="D300" s="68">
        <v>43956</v>
      </c>
      <c r="E300" s="8">
        <v>1.93</v>
      </c>
      <c r="F300" s="35">
        <f t="shared" si="11"/>
        <v>6.8197879858657245E-2</v>
      </c>
      <c r="M300" s="15" t="s">
        <v>20</v>
      </c>
      <c r="N300" s="69">
        <v>6.943462897526502E-2</v>
      </c>
    </row>
    <row r="301" spans="1:14" x14ac:dyDescent="0.45">
      <c r="A301" s="8">
        <v>1399</v>
      </c>
      <c r="B301" s="8" t="s">
        <v>13</v>
      </c>
      <c r="C301" s="71">
        <f t="shared" si="10"/>
        <v>43955</v>
      </c>
      <c r="D301" s="68">
        <v>43955</v>
      </c>
      <c r="E301" s="8">
        <v>1.78</v>
      </c>
      <c r="F301" s="35">
        <f t="shared" si="11"/>
        <v>6.289752650176679E-2</v>
      </c>
      <c r="M301" s="15" t="s">
        <v>19</v>
      </c>
      <c r="N301" s="69">
        <v>9.8704358068315651E-2</v>
      </c>
    </row>
    <row r="302" spans="1:14" x14ac:dyDescent="0.45">
      <c r="A302" s="8">
        <v>1399</v>
      </c>
      <c r="B302" s="8" t="s">
        <v>13</v>
      </c>
      <c r="C302" s="71">
        <f t="shared" si="10"/>
        <v>43952</v>
      </c>
      <c r="D302" s="68">
        <v>43952</v>
      </c>
      <c r="E302" s="8">
        <v>1.69</v>
      </c>
      <c r="F302" s="35">
        <f t="shared" si="11"/>
        <v>5.9717314487632504E-2</v>
      </c>
      <c r="M302" s="15" t="s">
        <v>18</v>
      </c>
      <c r="N302" s="69">
        <v>8.9670200235571235E-2</v>
      </c>
    </row>
    <row r="303" spans="1:14" x14ac:dyDescent="0.45">
      <c r="A303" s="8">
        <v>1399</v>
      </c>
      <c r="B303" s="8" t="s">
        <v>13</v>
      </c>
      <c r="C303" s="71">
        <f t="shared" si="10"/>
        <v>43951</v>
      </c>
      <c r="D303" s="68">
        <v>43951</v>
      </c>
      <c r="E303" s="8">
        <v>1.63</v>
      </c>
      <c r="F303" s="35">
        <f t="shared" si="11"/>
        <v>5.7597173144876321E-2</v>
      </c>
      <c r="M303" s="15" t="s">
        <v>17</v>
      </c>
      <c r="N303" s="69">
        <v>9.4334511189634859E-2</v>
      </c>
    </row>
    <row r="304" spans="1:14" x14ac:dyDescent="0.45">
      <c r="A304" s="8">
        <v>1399</v>
      </c>
      <c r="B304" s="8" t="s">
        <v>13</v>
      </c>
      <c r="C304" s="71">
        <f t="shared" si="10"/>
        <v>43950</v>
      </c>
      <c r="D304" s="68">
        <v>43950</v>
      </c>
      <c r="E304" s="8">
        <v>1.73</v>
      </c>
      <c r="F304" s="35">
        <f t="shared" si="11"/>
        <v>6.1130742049469965E-2</v>
      </c>
      <c r="M304" s="15" t="s">
        <v>16</v>
      </c>
      <c r="N304" s="69">
        <v>0.16391048292108357</v>
      </c>
    </row>
    <row r="305" spans="1:14" x14ac:dyDescent="0.45">
      <c r="A305" s="8">
        <v>1399</v>
      </c>
      <c r="B305" s="8" t="s">
        <v>13</v>
      </c>
      <c r="C305" s="71">
        <f t="shared" si="10"/>
        <v>43949</v>
      </c>
      <c r="D305" s="68">
        <v>43949</v>
      </c>
      <c r="E305" s="8">
        <v>1.8</v>
      </c>
      <c r="F305" s="35">
        <f t="shared" si="11"/>
        <v>6.3604240282685506E-2</v>
      </c>
      <c r="M305" s="15" t="s">
        <v>15</v>
      </c>
      <c r="N305" s="69">
        <v>0.1218374558303887</v>
      </c>
    </row>
    <row r="306" spans="1:14" x14ac:dyDescent="0.45">
      <c r="A306" s="8">
        <v>1399</v>
      </c>
      <c r="B306" s="8" t="s">
        <v>13</v>
      </c>
      <c r="C306" s="71">
        <f t="shared" si="10"/>
        <v>43948</v>
      </c>
      <c r="D306" s="68">
        <v>43948</v>
      </c>
      <c r="E306" s="8">
        <v>1.68</v>
      </c>
      <c r="F306" s="35">
        <f t="shared" si="11"/>
        <v>5.9363957597173139E-2</v>
      </c>
      <c r="M306" s="14" t="s">
        <v>8</v>
      </c>
      <c r="N306" s="69">
        <v>9.1543759922159171E-2</v>
      </c>
    </row>
    <row r="307" spans="1:14" x14ac:dyDescent="0.45">
      <c r="A307" s="8">
        <v>1399</v>
      </c>
      <c r="B307" s="8" t="s">
        <v>13</v>
      </c>
      <c r="C307" s="71">
        <f t="shared" si="10"/>
        <v>43945</v>
      </c>
      <c r="D307" s="68">
        <v>43945</v>
      </c>
      <c r="E307" s="8">
        <v>1.81</v>
      </c>
      <c r="F307" s="35">
        <f t="shared" si="11"/>
        <v>6.3957597173144878E-2</v>
      </c>
    </row>
    <row r="308" spans="1:14" x14ac:dyDescent="0.45">
      <c r="A308" s="8">
        <v>1399</v>
      </c>
      <c r="B308" s="8" t="s">
        <v>13</v>
      </c>
      <c r="C308" s="71">
        <f t="shared" si="10"/>
        <v>43944</v>
      </c>
      <c r="D308" s="68">
        <v>43944</v>
      </c>
      <c r="E308" s="8">
        <v>1.86</v>
      </c>
      <c r="F308" s="35">
        <f t="shared" si="11"/>
        <v>6.5724381625441697E-2</v>
      </c>
    </row>
    <row r="309" spans="1:14" x14ac:dyDescent="0.45">
      <c r="A309" s="8">
        <v>1399</v>
      </c>
      <c r="B309" s="8" t="s">
        <v>13</v>
      </c>
      <c r="C309" s="71">
        <f t="shared" si="10"/>
        <v>43943</v>
      </c>
      <c r="D309" s="68">
        <v>43943</v>
      </c>
      <c r="E309" s="8">
        <v>1.9</v>
      </c>
      <c r="F309" s="35">
        <f t="shared" si="11"/>
        <v>6.7137809187279143E-2</v>
      </c>
    </row>
    <row r="310" spans="1:14" x14ac:dyDescent="0.45">
      <c r="A310" s="8">
        <v>1399</v>
      </c>
      <c r="B310" s="8" t="s">
        <v>13</v>
      </c>
      <c r="C310" s="71">
        <f t="shared" si="10"/>
        <v>43942</v>
      </c>
      <c r="D310" s="68">
        <v>43942</v>
      </c>
      <c r="E310" s="8">
        <v>1.92</v>
      </c>
      <c r="F310" s="35">
        <f t="shared" si="11"/>
        <v>6.7844522968197873E-2</v>
      </c>
    </row>
    <row r="311" spans="1:14" x14ac:dyDescent="0.45">
      <c r="A311" s="8">
        <v>1399</v>
      </c>
      <c r="B311" s="8" t="s">
        <v>13</v>
      </c>
      <c r="C311" s="71">
        <f t="shared" si="10"/>
        <v>43941</v>
      </c>
      <c r="D311" s="68">
        <v>43941</v>
      </c>
      <c r="E311" s="8">
        <v>1.78</v>
      </c>
      <c r="F311" s="35">
        <f t="shared" si="11"/>
        <v>6.289752650176679E-2</v>
      </c>
    </row>
    <row r="312" spans="1:14" x14ac:dyDescent="0.45">
      <c r="A312" s="8">
        <v>1399</v>
      </c>
      <c r="B312" s="8" t="s">
        <v>14</v>
      </c>
      <c r="C312" s="71">
        <f t="shared" si="10"/>
        <v>43938</v>
      </c>
      <c r="D312" s="68">
        <v>43938</v>
      </c>
      <c r="E312" s="8">
        <v>1.71</v>
      </c>
      <c r="F312" s="35">
        <f t="shared" si="11"/>
        <v>6.0424028268551234E-2</v>
      </c>
    </row>
    <row r="313" spans="1:14" x14ac:dyDescent="0.45">
      <c r="A313" s="8">
        <v>1399</v>
      </c>
      <c r="B313" s="8" t="s">
        <v>14</v>
      </c>
      <c r="C313" s="71">
        <f t="shared" si="10"/>
        <v>43937</v>
      </c>
      <c r="D313" s="68">
        <v>43937</v>
      </c>
      <c r="E313" s="8">
        <v>1.59</v>
      </c>
      <c r="F313" s="35">
        <f t="shared" si="11"/>
        <v>5.6183745583038867E-2</v>
      </c>
    </row>
    <row r="314" spans="1:14" x14ac:dyDescent="0.45">
      <c r="A314" s="8">
        <v>1399</v>
      </c>
      <c r="B314" s="8" t="s">
        <v>14</v>
      </c>
      <c r="C314" s="71">
        <f t="shared" si="10"/>
        <v>43936</v>
      </c>
      <c r="D314" s="68">
        <v>43936</v>
      </c>
      <c r="E314" s="8">
        <v>1.68</v>
      </c>
      <c r="F314" s="35">
        <f t="shared" si="11"/>
        <v>5.9363957597173139E-2</v>
      </c>
    </row>
    <row r="315" spans="1:14" x14ac:dyDescent="0.45">
      <c r="A315" s="8">
        <v>1399</v>
      </c>
      <c r="B315" s="8" t="s">
        <v>14</v>
      </c>
      <c r="C315" s="71">
        <f t="shared" si="10"/>
        <v>43935</v>
      </c>
      <c r="D315" s="68">
        <v>43935</v>
      </c>
      <c r="E315" s="8">
        <v>1.76</v>
      </c>
      <c r="F315" s="35">
        <f t="shared" si="11"/>
        <v>6.2190812720848053E-2</v>
      </c>
    </row>
    <row r="316" spans="1:14" x14ac:dyDescent="0.45">
      <c r="A316" s="8">
        <v>1399</v>
      </c>
      <c r="B316" s="8" t="s">
        <v>14</v>
      </c>
      <c r="C316" s="71">
        <f t="shared" si="10"/>
        <v>43934</v>
      </c>
      <c r="D316" s="68">
        <v>43934</v>
      </c>
      <c r="E316" s="8">
        <v>1.86</v>
      </c>
      <c r="F316" s="35">
        <f t="shared" si="11"/>
        <v>6.5724381625441697E-2</v>
      </c>
    </row>
    <row r="317" spans="1:14" x14ac:dyDescent="0.45">
      <c r="A317" s="8">
        <v>1399</v>
      </c>
      <c r="B317" s="8" t="s">
        <v>14</v>
      </c>
      <c r="C317" s="71">
        <f t="shared" si="10"/>
        <v>43931</v>
      </c>
      <c r="D317" s="68">
        <v>43931</v>
      </c>
      <c r="E317" s="8">
        <v>1.74</v>
      </c>
      <c r="F317" s="35">
        <f t="shared" si="11"/>
        <v>6.148409893992933E-2</v>
      </c>
    </row>
    <row r="318" spans="1:14" x14ac:dyDescent="0.45">
      <c r="A318" s="8">
        <v>1399</v>
      </c>
      <c r="B318" s="8" t="s">
        <v>14</v>
      </c>
      <c r="C318" s="71">
        <f t="shared" si="10"/>
        <v>43930</v>
      </c>
      <c r="D318" s="68">
        <v>43930</v>
      </c>
      <c r="E318" s="8">
        <v>1.74</v>
      </c>
      <c r="F318" s="35">
        <f t="shared" si="11"/>
        <v>6.148409893992933E-2</v>
      </c>
    </row>
    <row r="319" spans="1:14" x14ac:dyDescent="0.45">
      <c r="A319" s="8">
        <v>1399</v>
      </c>
      <c r="B319" s="8" t="s">
        <v>14</v>
      </c>
      <c r="C319" s="71">
        <f t="shared" si="10"/>
        <v>43929</v>
      </c>
      <c r="D319" s="68">
        <v>43929</v>
      </c>
      <c r="E319" s="8">
        <v>1.86</v>
      </c>
      <c r="F319" s="35">
        <f t="shared" si="11"/>
        <v>6.5724381625441697E-2</v>
      </c>
    </row>
    <row r="320" spans="1:14" x14ac:dyDescent="0.45">
      <c r="A320" s="8">
        <v>1399</v>
      </c>
      <c r="B320" s="8" t="s">
        <v>14</v>
      </c>
      <c r="C320" s="71">
        <f t="shared" si="10"/>
        <v>43928</v>
      </c>
      <c r="D320" s="68">
        <v>43928</v>
      </c>
      <c r="E320" s="8">
        <v>1.83</v>
      </c>
      <c r="F320" s="35">
        <f t="shared" si="11"/>
        <v>6.4664310954063609E-2</v>
      </c>
    </row>
    <row r="321" spans="1:6" x14ac:dyDescent="0.45">
      <c r="A321" s="8">
        <v>1399</v>
      </c>
      <c r="B321" s="8" t="s">
        <v>14</v>
      </c>
      <c r="C321" s="71">
        <f t="shared" si="10"/>
        <v>43927</v>
      </c>
      <c r="D321" s="68">
        <v>43927</v>
      </c>
      <c r="E321" s="8">
        <v>1.64</v>
      </c>
      <c r="F321" s="35">
        <f t="shared" si="11"/>
        <v>5.7950530035335686E-2</v>
      </c>
    </row>
    <row r="322" spans="1:6" x14ac:dyDescent="0.45">
      <c r="A322" s="8">
        <v>1399</v>
      </c>
      <c r="B322" s="8" t="s">
        <v>14</v>
      </c>
      <c r="C322" s="71">
        <f t="shared" si="10"/>
        <v>43924</v>
      </c>
      <c r="D322" s="68">
        <v>43924</v>
      </c>
      <c r="E322" s="8">
        <v>1.5</v>
      </c>
      <c r="F322" s="35">
        <f t="shared" si="11"/>
        <v>5.3003533568904596E-2</v>
      </c>
    </row>
    <row r="323" spans="1:6" x14ac:dyDescent="0.45">
      <c r="A323" s="8">
        <v>1399</v>
      </c>
      <c r="B323" s="8" t="s">
        <v>14</v>
      </c>
      <c r="C323" s="71">
        <f t="shared" si="10"/>
        <v>43923</v>
      </c>
      <c r="D323" s="68">
        <v>43923</v>
      </c>
      <c r="E323" s="8">
        <v>1.55</v>
      </c>
      <c r="F323" s="35">
        <f t="shared" si="11"/>
        <v>5.4770318021201414E-2</v>
      </c>
    </row>
    <row r="324" spans="1:6" x14ac:dyDescent="0.45">
      <c r="A324" s="8">
        <v>1399</v>
      </c>
      <c r="B324" s="8" t="s">
        <v>14</v>
      </c>
      <c r="C324" s="71">
        <f t="shared" si="10"/>
        <v>43922</v>
      </c>
      <c r="D324" s="68">
        <v>43922</v>
      </c>
      <c r="E324" s="8">
        <v>1.69</v>
      </c>
      <c r="F324" s="35">
        <f t="shared" si="11"/>
        <v>5.9717314487632504E-2</v>
      </c>
    </row>
    <row r="325" spans="1:6" x14ac:dyDescent="0.45">
      <c r="A325" s="8">
        <v>1399</v>
      </c>
      <c r="B325" s="8" t="s">
        <v>14</v>
      </c>
      <c r="C325" s="71">
        <f t="shared" si="10"/>
        <v>43921</v>
      </c>
      <c r="D325" s="68">
        <v>43921</v>
      </c>
      <c r="E325" s="8">
        <v>1.71</v>
      </c>
      <c r="F325" s="35">
        <f t="shared" si="11"/>
        <v>6.0424028268551234E-2</v>
      </c>
    </row>
    <row r="326" spans="1:6" x14ac:dyDescent="0.45">
      <c r="A326" s="8">
        <v>1399</v>
      </c>
      <c r="B326" s="8" t="s">
        <v>14</v>
      </c>
      <c r="C326" s="71">
        <f t="shared" ref="C326:C389" si="12">D326</f>
        <v>43920</v>
      </c>
      <c r="D326" s="68">
        <v>43920</v>
      </c>
      <c r="E326" s="11">
        <v>1.65</v>
      </c>
      <c r="F326" s="35">
        <f t="shared" ref="F326:F389" si="13">E326/28.3</f>
        <v>5.8303886925795051E-2</v>
      </c>
    </row>
    <row r="327" spans="1:6" x14ac:dyDescent="0.45">
      <c r="A327" s="8">
        <v>1399</v>
      </c>
      <c r="B327" s="8" t="s">
        <v>14</v>
      </c>
      <c r="C327" s="71">
        <f t="shared" si="12"/>
        <v>43917</v>
      </c>
      <c r="D327" s="68">
        <v>43917</v>
      </c>
      <c r="E327" s="11">
        <v>1.7</v>
      </c>
      <c r="F327" s="35">
        <f t="shared" si="13"/>
        <v>6.0070671378091869E-2</v>
      </c>
    </row>
    <row r="328" spans="1:6" x14ac:dyDescent="0.45">
      <c r="A328" s="8">
        <v>1399</v>
      </c>
      <c r="B328" s="8" t="s">
        <v>14</v>
      </c>
      <c r="C328" s="71">
        <f t="shared" si="12"/>
        <v>43916</v>
      </c>
      <c r="D328" s="68">
        <v>43916</v>
      </c>
      <c r="E328" s="11">
        <v>1.73</v>
      </c>
      <c r="F328" s="35">
        <f t="shared" si="13"/>
        <v>6.1130742049469965E-2</v>
      </c>
    </row>
    <row r="329" spans="1:6" x14ac:dyDescent="0.45">
      <c r="A329" s="8">
        <v>1399</v>
      </c>
      <c r="B329" s="8" t="s">
        <v>14</v>
      </c>
      <c r="C329" s="71">
        <f t="shared" si="12"/>
        <v>43915</v>
      </c>
      <c r="D329" s="68">
        <v>43915</v>
      </c>
      <c r="E329" s="11">
        <v>1.8</v>
      </c>
      <c r="F329" s="35">
        <f t="shared" si="13"/>
        <v>6.3604240282685506E-2</v>
      </c>
    </row>
    <row r="330" spans="1:6" x14ac:dyDescent="0.45">
      <c r="A330" s="8">
        <v>1399</v>
      </c>
      <c r="B330" s="8" t="s">
        <v>14</v>
      </c>
      <c r="C330" s="71">
        <f t="shared" si="12"/>
        <v>43914</v>
      </c>
      <c r="D330" s="68">
        <v>43914</v>
      </c>
      <c r="E330" s="11">
        <v>1.73</v>
      </c>
      <c r="F330" s="35">
        <f t="shared" si="13"/>
        <v>6.1130742049469965E-2</v>
      </c>
    </row>
    <row r="331" spans="1:6" x14ac:dyDescent="0.45">
      <c r="A331" s="8">
        <v>1399</v>
      </c>
      <c r="B331" s="8" t="s">
        <v>14</v>
      </c>
      <c r="C331" s="71">
        <f t="shared" si="12"/>
        <v>43913</v>
      </c>
      <c r="D331" s="68">
        <v>43913</v>
      </c>
      <c r="E331" s="11">
        <v>1.7</v>
      </c>
      <c r="F331" s="35">
        <f t="shared" si="13"/>
        <v>6.0070671378091869E-2</v>
      </c>
    </row>
    <row r="332" spans="1:6" x14ac:dyDescent="0.45">
      <c r="A332" s="8">
        <v>1399</v>
      </c>
      <c r="B332" s="8" t="s">
        <v>14</v>
      </c>
      <c r="C332" s="71">
        <f t="shared" si="12"/>
        <v>43910</v>
      </c>
      <c r="D332" s="68">
        <v>43910</v>
      </c>
      <c r="E332" s="11">
        <v>1.76</v>
      </c>
      <c r="F332" s="35">
        <f t="shared" si="13"/>
        <v>6.2190812720848053E-2</v>
      </c>
    </row>
    <row r="333" spans="1:6" x14ac:dyDescent="0.45">
      <c r="A333" s="8">
        <v>1398</v>
      </c>
      <c r="B333" s="8" t="s">
        <v>15</v>
      </c>
      <c r="C333" s="71">
        <f t="shared" si="12"/>
        <v>43909</v>
      </c>
      <c r="D333" s="68">
        <v>43909</v>
      </c>
      <c r="E333" s="11">
        <v>1.68</v>
      </c>
      <c r="F333" s="35">
        <f t="shared" si="13"/>
        <v>5.9363957597173139E-2</v>
      </c>
    </row>
    <row r="334" spans="1:6" x14ac:dyDescent="0.45">
      <c r="A334" s="8">
        <v>1398</v>
      </c>
      <c r="B334" s="8" t="s">
        <v>15</v>
      </c>
      <c r="C334" s="71">
        <f t="shared" si="12"/>
        <v>43908</v>
      </c>
      <c r="D334" s="68">
        <v>43908</v>
      </c>
      <c r="E334" s="11">
        <v>1.73</v>
      </c>
      <c r="F334" s="35">
        <f t="shared" si="13"/>
        <v>6.1130742049469965E-2</v>
      </c>
    </row>
    <row r="335" spans="1:6" x14ac:dyDescent="0.45">
      <c r="A335" s="8">
        <v>1398</v>
      </c>
      <c r="B335" s="8" t="s">
        <v>15</v>
      </c>
      <c r="C335" s="71">
        <f t="shared" si="12"/>
        <v>43907</v>
      </c>
      <c r="D335" s="68">
        <v>43907</v>
      </c>
      <c r="E335" s="11">
        <v>1.89</v>
      </c>
      <c r="F335" s="35">
        <f t="shared" si="13"/>
        <v>6.6784452296819785E-2</v>
      </c>
    </row>
    <row r="336" spans="1:6" x14ac:dyDescent="0.45">
      <c r="A336" s="8">
        <v>1398</v>
      </c>
      <c r="B336" s="8" t="s">
        <v>15</v>
      </c>
      <c r="C336" s="71">
        <f t="shared" si="12"/>
        <v>43906</v>
      </c>
      <c r="D336" s="68">
        <v>43906</v>
      </c>
      <c r="E336" s="11">
        <v>1.89</v>
      </c>
      <c r="F336" s="35">
        <f t="shared" si="13"/>
        <v>6.6784452296819785E-2</v>
      </c>
    </row>
    <row r="337" spans="1:6" x14ac:dyDescent="0.45">
      <c r="A337" s="8">
        <v>1398</v>
      </c>
      <c r="B337" s="8" t="s">
        <v>15</v>
      </c>
      <c r="C337" s="71">
        <f t="shared" si="12"/>
        <v>43903</v>
      </c>
      <c r="D337" s="68">
        <v>43903</v>
      </c>
      <c r="E337" s="11">
        <v>1.94</v>
      </c>
      <c r="F337" s="35">
        <f t="shared" si="13"/>
        <v>6.8551236749116604E-2</v>
      </c>
    </row>
    <row r="338" spans="1:6" x14ac:dyDescent="0.45">
      <c r="A338" s="8">
        <v>1398</v>
      </c>
      <c r="B338" s="8" t="s">
        <v>15</v>
      </c>
      <c r="C338" s="71">
        <f t="shared" si="12"/>
        <v>43902</v>
      </c>
      <c r="D338" s="68">
        <v>43902</v>
      </c>
      <c r="E338" s="11">
        <v>1.82</v>
      </c>
      <c r="F338" s="35">
        <f t="shared" si="13"/>
        <v>6.4310954063604236E-2</v>
      </c>
    </row>
    <row r="339" spans="1:6" x14ac:dyDescent="0.45">
      <c r="A339" s="8">
        <v>1398</v>
      </c>
      <c r="B339" s="8" t="s">
        <v>15</v>
      </c>
      <c r="C339" s="71">
        <f t="shared" si="12"/>
        <v>43901</v>
      </c>
      <c r="D339" s="68">
        <v>43901</v>
      </c>
      <c r="E339" s="11">
        <v>1.96</v>
      </c>
      <c r="F339" s="35">
        <f t="shared" si="13"/>
        <v>6.9257950530035334E-2</v>
      </c>
    </row>
    <row r="340" spans="1:6" x14ac:dyDescent="0.45">
      <c r="A340" s="8">
        <v>1398</v>
      </c>
      <c r="B340" s="8" t="s">
        <v>15</v>
      </c>
      <c r="C340" s="71">
        <f t="shared" si="12"/>
        <v>43900</v>
      </c>
      <c r="D340" s="68">
        <v>43900</v>
      </c>
      <c r="E340" s="11">
        <v>1.91</v>
      </c>
      <c r="F340" s="35">
        <f t="shared" si="13"/>
        <v>6.7491166077738515E-2</v>
      </c>
    </row>
    <row r="341" spans="1:6" x14ac:dyDescent="0.45">
      <c r="A341" s="8">
        <v>1398</v>
      </c>
      <c r="B341" s="8" t="s">
        <v>15</v>
      </c>
      <c r="C341" s="71">
        <f t="shared" si="12"/>
        <v>43899</v>
      </c>
      <c r="D341" s="68">
        <v>43899</v>
      </c>
      <c r="E341" s="11">
        <v>1.74</v>
      </c>
      <c r="F341" s="35">
        <f t="shared" si="13"/>
        <v>6.148409893992933E-2</v>
      </c>
    </row>
    <row r="342" spans="1:6" x14ac:dyDescent="0.45">
      <c r="A342" s="8">
        <v>1398</v>
      </c>
      <c r="B342" s="8" t="s">
        <v>15</v>
      </c>
      <c r="C342" s="71">
        <f t="shared" si="12"/>
        <v>43896</v>
      </c>
      <c r="D342" s="68">
        <v>43896</v>
      </c>
      <c r="E342" s="11">
        <v>1.76</v>
      </c>
      <c r="F342" s="35">
        <f t="shared" si="13"/>
        <v>6.2190812720848053E-2</v>
      </c>
    </row>
    <row r="343" spans="1:6" x14ac:dyDescent="0.45">
      <c r="A343" s="8">
        <v>1398</v>
      </c>
      <c r="B343" s="8" t="s">
        <v>15</v>
      </c>
      <c r="C343" s="71">
        <f t="shared" si="12"/>
        <v>43895</v>
      </c>
      <c r="D343" s="68">
        <v>43895</v>
      </c>
      <c r="E343" s="11">
        <v>1.89</v>
      </c>
      <c r="F343" s="35">
        <f t="shared" si="13"/>
        <v>6.6784452296819785E-2</v>
      </c>
    </row>
    <row r="344" spans="1:6" x14ac:dyDescent="0.45">
      <c r="A344" s="8">
        <v>1398</v>
      </c>
      <c r="B344" s="8" t="s">
        <v>15</v>
      </c>
      <c r="C344" s="71">
        <f t="shared" si="12"/>
        <v>43894</v>
      </c>
      <c r="D344" s="68">
        <v>43894</v>
      </c>
      <c r="E344" s="11">
        <v>1.83</v>
      </c>
      <c r="F344" s="35">
        <f t="shared" si="13"/>
        <v>6.4664310954063609E-2</v>
      </c>
    </row>
    <row r="345" spans="1:6" x14ac:dyDescent="0.45">
      <c r="A345" s="8">
        <v>1398</v>
      </c>
      <c r="B345" s="8" t="s">
        <v>15</v>
      </c>
      <c r="C345" s="71">
        <f t="shared" si="12"/>
        <v>43893</v>
      </c>
      <c r="D345" s="68">
        <v>43893</v>
      </c>
      <c r="E345" s="11">
        <v>1.78</v>
      </c>
      <c r="F345" s="35">
        <f t="shared" si="13"/>
        <v>6.289752650176679E-2</v>
      </c>
    </row>
    <row r="346" spans="1:6" x14ac:dyDescent="0.45">
      <c r="A346" s="8">
        <v>1398</v>
      </c>
      <c r="B346" s="8" t="s">
        <v>15</v>
      </c>
      <c r="C346" s="71">
        <f t="shared" si="12"/>
        <v>43892</v>
      </c>
      <c r="D346" s="68">
        <v>43892</v>
      </c>
      <c r="E346" s="11">
        <v>1.75</v>
      </c>
      <c r="F346" s="35">
        <f t="shared" si="13"/>
        <v>6.1837455830388688E-2</v>
      </c>
    </row>
    <row r="347" spans="1:6" x14ac:dyDescent="0.45">
      <c r="A347" s="8">
        <v>1398</v>
      </c>
      <c r="B347" s="8" t="s">
        <v>15</v>
      </c>
      <c r="C347" s="71">
        <f t="shared" si="12"/>
        <v>43889</v>
      </c>
      <c r="D347" s="68">
        <v>43889</v>
      </c>
      <c r="E347" s="11">
        <v>1.79</v>
      </c>
      <c r="F347" s="35">
        <f t="shared" si="13"/>
        <v>6.3250883392226148E-2</v>
      </c>
    </row>
    <row r="348" spans="1:6" x14ac:dyDescent="0.45">
      <c r="A348" s="8">
        <v>1398</v>
      </c>
      <c r="B348" s="8" t="s">
        <v>15</v>
      </c>
      <c r="C348" s="71">
        <f t="shared" si="12"/>
        <v>43888</v>
      </c>
      <c r="D348" s="68">
        <v>43888</v>
      </c>
      <c r="E348" s="11">
        <v>1.78</v>
      </c>
      <c r="F348" s="35">
        <f t="shared" si="13"/>
        <v>6.289752650176679E-2</v>
      </c>
    </row>
    <row r="349" spans="1:6" x14ac:dyDescent="0.45">
      <c r="A349" s="8">
        <v>1398</v>
      </c>
      <c r="B349" s="8" t="s">
        <v>15</v>
      </c>
      <c r="C349" s="71">
        <f t="shared" si="12"/>
        <v>43887</v>
      </c>
      <c r="D349" s="68">
        <v>43887</v>
      </c>
      <c r="E349" s="11">
        <v>1.96</v>
      </c>
      <c r="F349" s="35">
        <f t="shared" si="13"/>
        <v>6.9257950530035334E-2</v>
      </c>
    </row>
    <row r="350" spans="1:6" x14ac:dyDescent="0.45">
      <c r="A350" s="8">
        <v>1398</v>
      </c>
      <c r="B350" s="8" t="s">
        <v>15</v>
      </c>
      <c r="C350" s="71">
        <f t="shared" si="12"/>
        <v>43886</v>
      </c>
      <c r="D350" s="68">
        <v>43886</v>
      </c>
      <c r="E350" s="32">
        <v>1.93</v>
      </c>
      <c r="F350" s="35">
        <f t="shared" si="13"/>
        <v>6.8197879858657245E-2</v>
      </c>
    </row>
    <row r="351" spans="1:6" x14ac:dyDescent="0.45">
      <c r="A351" s="8">
        <v>1398</v>
      </c>
      <c r="B351" s="8" t="s">
        <v>15</v>
      </c>
      <c r="C351" s="71">
        <f t="shared" si="12"/>
        <v>43885</v>
      </c>
      <c r="D351" s="68">
        <v>43885</v>
      </c>
      <c r="E351" s="32">
        <v>1.94</v>
      </c>
      <c r="F351" s="35">
        <f t="shared" si="13"/>
        <v>6.8551236749116604E-2</v>
      </c>
    </row>
    <row r="352" spans="1:6" x14ac:dyDescent="0.45">
      <c r="A352" s="8">
        <v>1398</v>
      </c>
      <c r="B352" s="8" t="s">
        <v>15</v>
      </c>
      <c r="C352" s="71">
        <f t="shared" si="12"/>
        <v>43882</v>
      </c>
      <c r="D352" s="68">
        <v>43882</v>
      </c>
      <c r="E352" s="32">
        <v>1.96</v>
      </c>
      <c r="F352" s="35">
        <f t="shared" si="13"/>
        <v>6.9257950530035334E-2</v>
      </c>
    </row>
    <row r="353" spans="1:6" x14ac:dyDescent="0.45">
      <c r="A353" s="8">
        <v>1398</v>
      </c>
      <c r="B353" s="8" t="s">
        <v>15</v>
      </c>
      <c r="C353" s="71">
        <f t="shared" si="12"/>
        <v>43881</v>
      </c>
      <c r="D353" s="68">
        <v>43881</v>
      </c>
      <c r="E353" s="32">
        <v>1.98</v>
      </c>
      <c r="F353" s="35">
        <f t="shared" si="13"/>
        <v>6.9964664310954064E-2</v>
      </c>
    </row>
    <row r="354" spans="1:6" x14ac:dyDescent="0.45">
      <c r="A354" s="8">
        <v>1398</v>
      </c>
      <c r="B354" s="8" t="s">
        <v>16</v>
      </c>
      <c r="C354" s="71">
        <f t="shared" si="12"/>
        <v>43880</v>
      </c>
      <c r="D354" s="68">
        <v>43880</v>
      </c>
      <c r="E354" s="32">
        <v>2.0099999999999998</v>
      </c>
      <c r="F354" s="35">
        <f t="shared" si="13"/>
        <v>7.1024734982332152E-2</v>
      </c>
    </row>
    <row r="355" spans="1:6" x14ac:dyDescent="0.45">
      <c r="A355" s="8">
        <v>1398</v>
      </c>
      <c r="B355" s="8" t="s">
        <v>16</v>
      </c>
      <c r="C355" s="71">
        <f t="shared" si="12"/>
        <v>43879</v>
      </c>
      <c r="D355" s="68">
        <v>43879</v>
      </c>
      <c r="E355" s="32">
        <v>2.04</v>
      </c>
      <c r="F355" s="35">
        <f t="shared" si="13"/>
        <v>7.2084805653710241E-2</v>
      </c>
    </row>
    <row r="356" spans="1:6" x14ac:dyDescent="0.45">
      <c r="A356" s="8">
        <v>1398</v>
      </c>
      <c r="B356" s="8" t="s">
        <v>16</v>
      </c>
      <c r="C356" s="71">
        <f t="shared" si="12"/>
        <v>43875</v>
      </c>
      <c r="D356" s="68">
        <v>43875</v>
      </c>
      <c r="E356" s="32">
        <v>1.93</v>
      </c>
      <c r="F356" s="35">
        <f t="shared" si="13"/>
        <v>6.8197879858657245E-2</v>
      </c>
    </row>
    <row r="357" spans="1:6" x14ac:dyDescent="0.45">
      <c r="A357" s="8">
        <v>1398</v>
      </c>
      <c r="B357" s="8" t="s">
        <v>16</v>
      </c>
      <c r="C357" s="71">
        <f t="shared" si="12"/>
        <v>43874</v>
      </c>
      <c r="D357" s="68">
        <v>43874</v>
      </c>
      <c r="E357" s="32">
        <v>1.95</v>
      </c>
      <c r="F357" s="35">
        <f t="shared" si="13"/>
        <v>6.8904593639575962E-2</v>
      </c>
    </row>
    <row r="358" spans="1:6" x14ac:dyDescent="0.45">
      <c r="A358" s="8">
        <v>1398</v>
      </c>
      <c r="B358" s="8" t="s">
        <v>16</v>
      </c>
      <c r="C358" s="71">
        <f t="shared" si="12"/>
        <v>43873</v>
      </c>
      <c r="D358" s="68">
        <v>43873</v>
      </c>
      <c r="E358" s="32">
        <v>1.91</v>
      </c>
      <c r="F358" s="35">
        <f t="shared" si="13"/>
        <v>6.7491166077738515E-2</v>
      </c>
    </row>
    <row r="359" spans="1:6" x14ac:dyDescent="0.45">
      <c r="A359" s="8">
        <v>1398</v>
      </c>
      <c r="B359" s="8" t="s">
        <v>16</v>
      </c>
      <c r="C359" s="71">
        <f t="shared" si="12"/>
        <v>43872</v>
      </c>
      <c r="D359" s="68">
        <v>43872</v>
      </c>
      <c r="E359" s="32">
        <v>1.85</v>
      </c>
      <c r="F359" s="35">
        <f t="shared" si="13"/>
        <v>6.5371024734982339E-2</v>
      </c>
    </row>
    <row r="360" spans="1:6" x14ac:dyDescent="0.45">
      <c r="A360" s="8">
        <v>1398</v>
      </c>
      <c r="B360" s="8" t="s">
        <v>16</v>
      </c>
      <c r="C360" s="71">
        <f t="shared" si="12"/>
        <v>43871</v>
      </c>
      <c r="D360" s="68">
        <v>43871</v>
      </c>
      <c r="E360" s="32">
        <v>1.85</v>
      </c>
      <c r="F360" s="35">
        <f t="shared" si="13"/>
        <v>6.5371024734982339E-2</v>
      </c>
    </row>
    <row r="361" spans="1:6" x14ac:dyDescent="0.45">
      <c r="A361" s="8">
        <v>1398</v>
      </c>
      <c r="B361" s="8" t="s">
        <v>16</v>
      </c>
      <c r="C361" s="71">
        <f t="shared" si="12"/>
        <v>43868</v>
      </c>
      <c r="D361" s="68">
        <v>43868</v>
      </c>
      <c r="E361" s="32">
        <v>1.93</v>
      </c>
      <c r="F361" s="35">
        <f t="shared" si="13"/>
        <v>6.8197879858657245E-2</v>
      </c>
    </row>
    <row r="362" spans="1:6" x14ac:dyDescent="0.45">
      <c r="A362" s="8">
        <v>1398</v>
      </c>
      <c r="B362" s="8" t="s">
        <v>16</v>
      </c>
      <c r="C362" s="71">
        <f t="shared" si="12"/>
        <v>43867</v>
      </c>
      <c r="D362" s="68">
        <v>43867</v>
      </c>
      <c r="E362" s="32">
        <v>1.86</v>
      </c>
      <c r="F362" s="35">
        <f t="shared" si="13"/>
        <v>6.5724381625441697E-2</v>
      </c>
    </row>
    <row r="363" spans="1:6" x14ac:dyDescent="0.45">
      <c r="A363" s="8">
        <v>1398</v>
      </c>
      <c r="B363" s="8" t="s">
        <v>16</v>
      </c>
      <c r="C363" s="71">
        <f t="shared" si="12"/>
        <v>43866</v>
      </c>
      <c r="D363" s="68">
        <v>43866</v>
      </c>
      <c r="E363" s="32">
        <v>1.89</v>
      </c>
      <c r="F363" s="35">
        <f t="shared" si="13"/>
        <v>6.6784452296819785E-2</v>
      </c>
    </row>
    <row r="364" spans="1:6" x14ac:dyDescent="0.45">
      <c r="A364" s="8">
        <v>1398</v>
      </c>
      <c r="B364" s="8" t="s">
        <v>16</v>
      </c>
      <c r="C364" s="71">
        <f t="shared" si="12"/>
        <v>43865</v>
      </c>
      <c r="D364" s="68">
        <v>43865</v>
      </c>
      <c r="E364" s="32">
        <v>1.89</v>
      </c>
      <c r="F364" s="35">
        <f t="shared" si="13"/>
        <v>6.6784452296819785E-2</v>
      </c>
    </row>
    <row r="365" spans="1:6" x14ac:dyDescent="0.45">
      <c r="A365" s="8">
        <v>1398</v>
      </c>
      <c r="B365" s="8" t="s">
        <v>16</v>
      </c>
      <c r="C365" s="71">
        <f t="shared" si="12"/>
        <v>43864</v>
      </c>
      <c r="D365" s="68">
        <v>43864</v>
      </c>
      <c r="E365" s="32">
        <v>1.9</v>
      </c>
      <c r="F365" s="35">
        <f t="shared" si="13"/>
        <v>6.7137809187279143E-2</v>
      </c>
    </row>
    <row r="366" spans="1:6" x14ac:dyDescent="0.45">
      <c r="A366" s="8">
        <v>1398</v>
      </c>
      <c r="B366" s="8" t="s">
        <v>16</v>
      </c>
      <c r="C366" s="71">
        <f t="shared" si="12"/>
        <v>43861</v>
      </c>
      <c r="D366" s="68">
        <v>43861</v>
      </c>
      <c r="E366" s="32">
        <v>1.91</v>
      </c>
      <c r="F366" s="35">
        <f t="shared" si="13"/>
        <v>6.7491166077738515E-2</v>
      </c>
    </row>
    <row r="367" spans="1:6" x14ac:dyDescent="0.45">
      <c r="A367" s="8">
        <v>1398</v>
      </c>
      <c r="B367" s="8" t="s">
        <v>16</v>
      </c>
      <c r="C367" s="71">
        <f t="shared" si="12"/>
        <v>43860</v>
      </c>
      <c r="D367" s="68">
        <v>43860</v>
      </c>
      <c r="E367" s="32">
        <v>1.94</v>
      </c>
      <c r="F367" s="35">
        <f t="shared" si="13"/>
        <v>6.8551236749116604E-2</v>
      </c>
    </row>
    <row r="368" spans="1:6" x14ac:dyDescent="0.45">
      <c r="A368" s="8">
        <v>1398</v>
      </c>
      <c r="B368" s="8" t="s">
        <v>16</v>
      </c>
      <c r="C368" s="71">
        <f t="shared" si="12"/>
        <v>43859</v>
      </c>
      <c r="D368" s="68">
        <v>43859</v>
      </c>
      <c r="E368" s="32">
        <v>1.93</v>
      </c>
      <c r="F368" s="35">
        <f t="shared" si="13"/>
        <v>6.8197879858657245E-2</v>
      </c>
    </row>
    <row r="369" spans="1:6" x14ac:dyDescent="0.45">
      <c r="A369" s="8">
        <v>1398</v>
      </c>
      <c r="B369" s="8" t="s">
        <v>16</v>
      </c>
      <c r="C369" s="71">
        <f t="shared" si="12"/>
        <v>43858</v>
      </c>
      <c r="D369" s="68">
        <v>43858</v>
      </c>
      <c r="E369" s="32">
        <v>1.96</v>
      </c>
      <c r="F369" s="35">
        <f t="shared" si="13"/>
        <v>6.9257950530035334E-2</v>
      </c>
    </row>
    <row r="370" spans="1:6" x14ac:dyDescent="0.45">
      <c r="A370" s="8">
        <v>1398</v>
      </c>
      <c r="B370" s="8" t="s">
        <v>16</v>
      </c>
      <c r="C370" s="71">
        <f t="shared" si="12"/>
        <v>43857</v>
      </c>
      <c r="D370" s="68">
        <v>43857</v>
      </c>
      <c r="E370" s="32">
        <v>2.0299999999999998</v>
      </c>
      <c r="F370" s="35">
        <f t="shared" si="13"/>
        <v>7.1731448763250868E-2</v>
      </c>
    </row>
    <row r="371" spans="1:6" x14ac:dyDescent="0.45">
      <c r="A371" s="8">
        <v>1398</v>
      </c>
      <c r="B371" s="8" t="s">
        <v>16</v>
      </c>
      <c r="C371" s="71">
        <f t="shared" si="12"/>
        <v>43854</v>
      </c>
      <c r="D371" s="68">
        <v>43854</v>
      </c>
      <c r="E371" s="32">
        <v>1.91</v>
      </c>
      <c r="F371" s="35">
        <f t="shared" si="13"/>
        <v>6.7491166077738515E-2</v>
      </c>
    </row>
    <row r="372" spans="1:6" x14ac:dyDescent="0.45">
      <c r="A372" s="8">
        <v>1398</v>
      </c>
      <c r="B372" s="8" t="s">
        <v>16</v>
      </c>
      <c r="C372" s="71">
        <f t="shared" si="12"/>
        <v>43853</v>
      </c>
      <c r="D372" s="68">
        <v>43853</v>
      </c>
      <c r="E372" s="32">
        <v>1.95</v>
      </c>
      <c r="F372" s="35">
        <f t="shared" si="13"/>
        <v>6.8904593639575962E-2</v>
      </c>
    </row>
    <row r="373" spans="1:6" x14ac:dyDescent="0.45">
      <c r="A373" s="8">
        <v>1398</v>
      </c>
      <c r="B373" s="8" t="s">
        <v>16</v>
      </c>
      <c r="C373" s="71">
        <f t="shared" si="12"/>
        <v>43852</v>
      </c>
      <c r="D373" s="68">
        <v>43852</v>
      </c>
      <c r="E373" s="32">
        <v>1.89</v>
      </c>
      <c r="F373" s="35">
        <f t="shared" si="13"/>
        <v>6.6784452296819785E-2</v>
      </c>
    </row>
    <row r="374" spans="1:6" x14ac:dyDescent="0.45">
      <c r="A374" s="8">
        <v>1398</v>
      </c>
      <c r="B374" s="8" t="s">
        <v>16</v>
      </c>
      <c r="C374" s="71">
        <f t="shared" si="12"/>
        <v>43851</v>
      </c>
      <c r="D374" s="68">
        <v>43851</v>
      </c>
      <c r="E374" s="32">
        <v>1.98</v>
      </c>
      <c r="F374" s="35">
        <f t="shared" si="13"/>
        <v>6.9964664310954064E-2</v>
      </c>
    </row>
    <row r="375" spans="1:6" x14ac:dyDescent="0.45">
      <c r="A375" s="8">
        <v>1398</v>
      </c>
      <c r="B375" s="8" t="s">
        <v>17</v>
      </c>
      <c r="C375" s="71">
        <f t="shared" si="12"/>
        <v>43847</v>
      </c>
      <c r="D375" s="68">
        <v>43847</v>
      </c>
      <c r="E375" s="32">
        <v>2.0699999999999998</v>
      </c>
      <c r="F375" s="35">
        <f t="shared" si="13"/>
        <v>7.3144876325088329E-2</v>
      </c>
    </row>
    <row r="376" spans="1:6" x14ac:dyDescent="0.45">
      <c r="A376" s="8">
        <v>1398</v>
      </c>
      <c r="B376" s="8" t="s">
        <v>17</v>
      </c>
      <c r="C376" s="71">
        <f t="shared" si="12"/>
        <v>43846</v>
      </c>
      <c r="D376" s="68">
        <v>43846</v>
      </c>
      <c r="E376" s="32">
        <v>2.06</v>
      </c>
      <c r="F376" s="35">
        <f t="shared" si="13"/>
        <v>7.2791519434628971E-2</v>
      </c>
    </row>
    <row r="377" spans="1:6" x14ac:dyDescent="0.45">
      <c r="A377" s="8">
        <v>1398</v>
      </c>
      <c r="B377" s="8" t="s">
        <v>17</v>
      </c>
      <c r="C377" s="71">
        <f t="shared" si="12"/>
        <v>43845</v>
      </c>
      <c r="D377" s="68">
        <v>43845</v>
      </c>
      <c r="E377" s="32">
        <v>2.0099999999999998</v>
      </c>
      <c r="F377" s="35">
        <f t="shared" si="13"/>
        <v>7.1024734982332152E-2</v>
      </c>
    </row>
    <row r="378" spans="1:6" x14ac:dyDescent="0.45">
      <c r="A378" s="8">
        <v>1398</v>
      </c>
      <c r="B378" s="8" t="s">
        <v>17</v>
      </c>
      <c r="C378" s="71">
        <f t="shared" si="12"/>
        <v>43844</v>
      </c>
      <c r="D378" s="68">
        <v>43844</v>
      </c>
      <c r="E378" s="32">
        <v>2.15</v>
      </c>
      <c r="F378" s="35">
        <f t="shared" si="13"/>
        <v>7.5971731448763249E-2</v>
      </c>
    </row>
    <row r="379" spans="1:6" x14ac:dyDescent="0.45">
      <c r="A379" s="8">
        <v>1398</v>
      </c>
      <c r="B379" s="8" t="s">
        <v>17</v>
      </c>
      <c r="C379" s="71">
        <f t="shared" si="12"/>
        <v>43843</v>
      </c>
      <c r="D379" s="68">
        <v>43843</v>
      </c>
      <c r="E379" s="32">
        <v>2.0299999999999998</v>
      </c>
      <c r="F379" s="35">
        <f t="shared" si="13"/>
        <v>7.1731448763250868E-2</v>
      </c>
    </row>
    <row r="380" spans="1:6" x14ac:dyDescent="0.45">
      <c r="A380" s="8">
        <v>1398</v>
      </c>
      <c r="B380" s="8" t="s">
        <v>17</v>
      </c>
      <c r="C380" s="71">
        <f t="shared" si="12"/>
        <v>43840</v>
      </c>
      <c r="D380" s="68">
        <v>43840</v>
      </c>
      <c r="E380" s="32">
        <v>2.0499999999999998</v>
      </c>
      <c r="F380" s="35">
        <f t="shared" si="13"/>
        <v>7.2438162544169599E-2</v>
      </c>
    </row>
    <row r="381" spans="1:6" x14ac:dyDescent="0.45">
      <c r="A381" s="8">
        <v>1398</v>
      </c>
      <c r="B381" s="8" t="s">
        <v>17</v>
      </c>
      <c r="C381" s="71">
        <f t="shared" si="12"/>
        <v>43839</v>
      </c>
      <c r="D381" s="68">
        <v>43839</v>
      </c>
      <c r="E381" s="32">
        <v>2.09</v>
      </c>
      <c r="F381" s="35">
        <f t="shared" si="13"/>
        <v>7.3851590106007059E-2</v>
      </c>
    </row>
    <row r="382" spans="1:6" x14ac:dyDescent="0.45">
      <c r="A382" s="8">
        <v>1398</v>
      </c>
      <c r="B382" s="8" t="s">
        <v>17</v>
      </c>
      <c r="C382" s="71">
        <f t="shared" si="12"/>
        <v>43838</v>
      </c>
      <c r="D382" s="68">
        <v>43838</v>
      </c>
      <c r="E382" s="32">
        <v>2.09</v>
      </c>
      <c r="F382" s="35">
        <f t="shared" si="13"/>
        <v>7.3851590106007059E-2</v>
      </c>
    </row>
    <row r="383" spans="1:6" x14ac:dyDescent="0.45">
      <c r="A383" s="8">
        <v>1398</v>
      </c>
      <c r="B383" s="8" t="s">
        <v>17</v>
      </c>
      <c r="C383" s="71">
        <f t="shared" si="12"/>
        <v>43837</v>
      </c>
      <c r="D383" s="68">
        <v>43837</v>
      </c>
      <c r="E383" s="32">
        <v>2.17</v>
      </c>
      <c r="F383" s="35">
        <f t="shared" si="13"/>
        <v>7.667844522968198E-2</v>
      </c>
    </row>
    <row r="384" spans="1:6" x14ac:dyDescent="0.45">
      <c r="A384" s="8">
        <v>1398</v>
      </c>
      <c r="B384" s="8" t="s">
        <v>17</v>
      </c>
      <c r="C384" s="71">
        <f t="shared" si="12"/>
        <v>43836</v>
      </c>
      <c r="D384" s="68">
        <v>43836</v>
      </c>
      <c r="E384" s="32">
        <v>2.1</v>
      </c>
      <c r="F384" s="35">
        <f t="shared" si="13"/>
        <v>7.4204946996466431E-2</v>
      </c>
    </row>
    <row r="385" spans="1:6" x14ac:dyDescent="0.45">
      <c r="A385" s="8">
        <v>1398</v>
      </c>
      <c r="B385" s="8" t="s">
        <v>17</v>
      </c>
      <c r="C385" s="71">
        <f t="shared" si="12"/>
        <v>43833</v>
      </c>
      <c r="D385" s="68">
        <v>43833</v>
      </c>
      <c r="E385" s="32">
        <v>2.06</v>
      </c>
      <c r="F385" s="35">
        <f t="shared" si="13"/>
        <v>7.2791519434628971E-2</v>
      </c>
    </row>
    <row r="386" spans="1:6" x14ac:dyDescent="0.45">
      <c r="A386" s="8">
        <v>1398</v>
      </c>
      <c r="B386" s="8" t="s">
        <v>17</v>
      </c>
      <c r="C386" s="71">
        <f t="shared" si="12"/>
        <v>43832</v>
      </c>
      <c r="D386" s="68">
        <v>43832</v>
      </c>
      <c r="E386" s="32">
        <v>2.0499999999999998</v>
      </c>
      <c r="F386" s="35">
        <f t="shared" si="13"/>
        <v>7.2438162544169599E-2</v>
      </c>
    </row>
    <row r="387" spans="1:6" x14ac:dyDescent="0.45">
      <c r="A387" s="8">
        <v>1398</v>
      </c>
      <c r="B387" s="8" t="s">
        <v>17</v>
      </c>
      <c r="C387" s="71">
        <f t="shared" si="12"/>
        <v>43830</v>
      </c>
      <c r="D387" s="68">
        <v>43830</v>
      </c>
      <c r="E387" s="32">
        <v>2.09</v>
      </c>
      <c r="F387" s="35">
        <f t="shared" si="13"/>
        <v>7.3851590106007059E-2</v>
      </c>
    </row>
    <row r="388" spans="1:6" x14ac:dyDescent="0.45">
      <c r="A388" s="8">
        <v>1398</v>
      </c>
      <c r="B388" s="8" t="s">
        <v>17</v>
      </c>
      <c r="C388" s="71">
        <f t="shared" si="12"/>
        <v>43829</v>
      </c>
      <c r="D388" s="68">
        <v>43829</v>
      </c>
      <c r="E388" s="32">
        <v>2.06</v>
      </c>
      <c r="F388" s="35">
        <f t="shared" si="13"/>
        <v>7.2791519434628971E-2</v>
      </c>
    </row>
    <row r="389" spans="1:6" x14ac:dyDescent="0.45">
      <c r="A389" s="8">
        <v>1398</v>
      </c>
      <c r="B389" s="8" t="s">
        <v>17</v>
      </c>
      <c r="C389" s="71">
        <f t="shared" si="12"/>
        <v>43826</v>
      </c>
      <c r="D389" s="68">
        <v>43826</v>
      </c>
      <c r="E389" s="32">
        <v>1.75</v>
      </c>
      <c r="F389" s="35">
        <f t="shared" si="13"/>
        <v>6.1837455830388688E-2</v>
      </c>
    </row>
    <row r="390" spans="1:6" x14ac:dyDescent="0.45">
      <c r="A390" s="8">
        <v>1398</v>
      </c>
      <c r="B390" s="8" t="s">
        <v>17</v>
      </c>
      <c r="C390" s="71">
        <f t="shared" ref="C390:C453" si="14">D390</f>
        <v>43825</v>
      </c>
      <c r="D390" s="68">
        <v>43825</v>
      </c>
      <c r="E390" s="32">
        <v>2.09</v>
      </c>
      <c r="F390" s="35">
        <f t="shared" ref="F390:F453" si="15">E390/28.3</f>
        <v>7.3851590106007059E-2</v>
      </c>
    </row>
    <row r="391" spans="1:6" x14ac:dyDescent="0.45">
      <c r="A391" s="8">
        <v>1398</v>
      </c>
      <c r="B391" s="8" t="s">
        <v>17</v>
      </c>
      <c r="C391" s="71">
        <f t="shared" si="14"/>
        <v>43823</v>
      </c>
      <c r="D391" s="68">
        <v>43823</v>
      </c>
      <c r="E391" s="32">
        <v>2.11</v>
      </c>
      <c r="F391" s="35">
        <f t="shared" si="15"/>
        <v>7.4558303886925789E-2</v>
      </c>
    </row>
    <row r="392" spans="1:6" x14ac:dyDescent="0.45">
      <c r="A392" s="8">
        <v>1398</v>
      </c>
      <c r="B392" s="8" t="s">
        <v>17</v>
      </c>
      <c r="C392" s="71">
        <f t="shared" si="14"/>
        <v>43822</v>
      </c>
      <c r="D392" s="68">
        <v>43822</v>
      </c>
      <c r="E392" s="32">
        <v>2.17</v>
      </c>
      <c r="F392" s="35">
        <f t="shared" si="15"/>
        <v>7.667844522968198E-2</v>
      </c>
    </row>
    <row r="393" spans="1:6" x14ac:dyDescent="0.45">
      <c r="A393" s="8">
        <v>1398</v>
      </c>
      <c r="B393" s="8" t="s">
        <v>18</v>
      </c>
      <c r="C393" s="71">
        <f t="shared" si="14"/>
        <v>43819</v>
      </c>
      <c r="D393" s="68">
        <v>43819</v>
      </c>
      <c r="E393" s="32">
        <v>2.27</v>
      </c>
      <c r="F393" s="35">
        <f t="shared" si="15"/>
        <v>8.0212014134275617E-2</v>
      </c>
    </row>
    <row r="394" spans="1:6" x14ac:dyDescent="0.45">
      <c r="A394" s="8">
        <v>1398</v>
      </c>
      <c r="B394" s="8" t="s">
        <v>18</v>
      </c>
      <c r="C394" s="71">
        <f t="shared" si="14"/>
        <v>43818</v>
      </c>
      <c r="D394" s="68">
        <v>43818</v>
      </c>
      <c r="E394" s="32">
        <v>2.21</v>
      </c>
      <c r="F394" s="35">
        <f t="shared" si="15"/>
        <v>7.8091872791519426E-2</v>
      </c>
    </row>
    <row r="395" spans="1:6" x14ac:dyDescent="0.45">
      <c r="A395" s="8">
        <v>1398</v>
      </c>
      <c r="B395" s="8" t="s">
        <v>18</v>
      </c>
      <c r="C395" s="71">
        <f t="shared" si="14"/>
        <v>43817</v>
      </c>
      <c r="D395" s="68">
        <v>43817</v>
      </c>
      <c r="E395" s="32">
        <v>2.2599999999999998</v>
      </c>
      <c r="F395" s="35">
        <f t="shared" si="15"/>
        <v>7.9858657243816245E-2</v>
      </c>
    </row>
    <row r="396" spans="1:6" x14ac:dyDescent="0.45">
      <c r="A396" s="8">
        <v>1398</v>
      </c>
      <c r="B396" s="8" t="s">
        <v>18</v>
      </c>
      <c r="C396" s="71">
        <f t="shared" si="14"/>
        <v>43816</v>
      </c>
      <c r="D396" s="68">
        <v>43816</v>
      </c>
      <c r="E396" s="32">
        <v>2.2999999999999998</v>
      </c>
      <c r="F396" s="35">
        <f t="shared" si="15"/>
        <v>8.1272084805653705E-2</v>
      </c>
    </row>
    <row r="397" spans="1:6" x14ac:dyDescent="0.45">
      <c r="A397" s="8">
        <v>1398</v>
      </c>
      <c r="B397" s="8" t="s">
        <v>18</v>
      </c>
      <c r="C397" s="71">
        <f t="shared" si="14"/>
        <v>43815</v>
      </c>
      <c r="D397" s="68">
        <v>43815</v>
      </c>
      <c r="E397" s="32">
        <v>2.34</v>
      </c>
      <c r="F397" s="35">
        <f t="shared" si="15"/>
        <v>8.2685512367491165E-2</v>
      </c>
    </row>
    <row r="398" spans="1:6" x14ac:dyDescent="0.45">
      <c r="A398" s="8">
        <v>1398</v>
      </c>
      <c r="B398" s="8" t="s">
        <v>18</v>
      </c>
      <c r="C398" s="71">
        <f t="shared" si="14"/>
        <v>43812</v>
      </c>
      <c r="D398" s="68">
        <v>43812</v>
      </c>
      <c r="E398" s="32">
        <v>2.2799999999999998</v>
      </c>
      <c r="F398" s="35">
        <f t="shared" si="15"/>
        <v>8.0565371024734975E-2</v>
      </c>
    </row>
    <row r="399" spans="1:6" x14ac:dyDescent="0.45">
      <c r="A399" s="8">
        <v>1398</v>
      </c>
      <c r="B399" s="8" t="s">
        <v>18</v>
      </c>
      <c r="C399" s="71">
        <f t="shared" si="14"/>
        <v>43811</v>
      </c>
      <c r="D399" s="68">
        <v>43811</v>
      </c>
      <c r="E399" s="32">
        <v>2.2799999999999998</v>
      </c>
      <c r="F399" s="35">
        <f t="shared" si="15"/>
        <v>8.0565371024734975E-2</v>
      </c>
    </row>
    <row r="400" spans="1:6" x14ac:dyDescent="0.45">
      <c r="A400" s="8">
        <v>1398</v>
      </c>
      <c r="B400" s="8" t="s">
        <v>18</v>
      </c>
      <c r="C400" s="71">
        <f t="shared" si="14"/>
        <v>43810</v>
      </c>
      <c r="D400" s="68">
        <v>43810</v>
      </c>
      <c r="E400" s="32">
        <v>2.2799999999999998</v>
      </c>
      <c r="F400" s="35">
        <f t="shared" si="15"/>
        <v>8.0565371024734975E-2</v>
      </c>
    </row>
    <row r="401" spans="1:6" x14ac:dyDescent="0.45">
      <c r="A401" s="8">
        <v>1398</v>
      </c>
      <c r="B401" s="8" t="s">
        <v>18</v>
      </c>
      <c r="C401" s="71">
        <f t="shared" si="14"/>
        <v>43809</v>
      </c>
      <c r="D401" s="68">
        <v>43809</v>
      </c>
      <c r="E401" s="32">
        <v>2.1800000000000002</v>
      </c>
      <c r="F401" s="35">
        <f t="shared" si="15"/>
        <v>7.7031802120141352E-2</v>
      </c>
    </row>
    <row r="402" spans="1:6" x14ac:dyDescent="0.45">
      <c r="A402" s="8">
        <v>1398</v>
      </c>
      <c r="B402" s="8" t="s">
        <v>18</v>
      </c>
      <c r="C402" s="71">
        <f t="shared" si="14"/>
        <v>43808</v>
      </c>
      <c r="D402" s="68">
        <v>43808</v>
      </c>
      <c r="E402" s="32">
        <v>2.17</v>
      </c>
      <c r="F402" s="35">
        <f t="shared" si="15"/>
        <v>7.667844522968198E-2</v>
      </c>
    </row>
    <row r="403" spans="1:6" x14ac:dyDescent="0.45">
      <c r="A403" s="8">
        <v>1398</v>
      </c>
      <c r="B403" s="8" t="s">
        <v>18</v>
      </c>
      <c r="C403" s="71">
        <f t="shared" si="14"/>
        <v>43805</v>
      </c>
      <c r="D403" s="68">
        <v>43805</v>
      </c>
      <c r="E403" s="32">
        <v>2.31</v>
      </c>
      <c r="F403" s="35">
        <f t="shared" si="15"/>
        <v>8.1625441696113077E-2</v>
      </c>
    </row>
    <row r="404" spans="1:6" x14ac:dyDescent="0.45">
      <c r="A404" s="8">
        <v>1398</v>
      </c>
      <c r="B404" s="8" t="s">
        <v>18</v>
      </c>
      <c r="C404" s="71">
        <f t="shared" si="14"/>
        <v>43804</v>
      </c>
      <c r="D404" s="68">
        <v>43804</v>
      </c>
      <c r="E404" s="32">
        <v>2.42</v>
      </c>
      <c r="F404" s="35">
        <f t="shared" si="15"/>
        <v>8.5512367491166072E-2</v>
      </c>
    </row>
    <row r="405" spans="1:6" x14ac:dyDescent="0.45">
      <c r="A405" s="8">
        <v>1398</v>
      </c>
      <c r="B405" s="8" t="s">
        <v>18</v>
      </c>
      <c r="C405" s="71">
        <f t="shared" si="14"/>
        <v>43803</v>
      </c>
      <c r="D405" s="68">
        <v>43803</v>
      </c>
      <c r="E405" s="32">
        <v>2.4300000000000002</v>
      </c>
      <c r="F405" s="35">
        <f t="shared" si="15"/>
        <v>8.5865724381625444E-2</v>
      </c>
    </row>
    <row r="406" spans="1:6" x14ac:dyDescent="0.45">
      <c r="A406" s="8">
        <v>1398</v>
      </c>
      <c r="B406" s="8" t="s">
        <v>18</v>
      </c>
      <c r="C406" s="71">
        <f t="shared" si="14"/>
        <v>43802</v>
      </c>
      <c r="D406" s="68">
        <v>43802</v>
      </c>
      <c r="E406" s="32">
        <v>2.42</v>
      </c>
      <c r="F406" s="35">
        <f t="shared" si="15"/>
        <v>8.5512367491166072E-2</v>
      </c>
    </row>
    <row r="407" spans="1:6" x14ac:dyDescent="0.45">
      <c r="A407" s="8">
        <v>1398</v>
      </c>
      <c r="B407" s="8" t="s">
        <v>18</v>
      </c>
      <c r="C407" s="71">
        <f t="shared" si="14"/>
        <v>43801</v>
      </c>
      <c r="D407" s="68">
        <v>43801</v>
      </c>
      <c r="E407" s="32">
        <v>2.29</v>
      </c>
      <c r="F407" s="35">
        <f t="shared" si="15"/>
        <v>8.0918727915194347E-2</v>
      </c>
    </row>
    <row r="408" spans="1:6" x14ac:dyDescent="0.45">
      <c r="A408" s="8">
        <v>1398</v>
      </c>
      <c r="B408" s="8" t="s">
        <v>18</v>
      </c>
      <c r="C408" s="71">
        <f t="shared" si="14"/>
        <v>43796</v>
      </c>
      <c r="D408" s="68">
        <v>43796</v>
      </c>
      <c r="E408" s="32">
        <v>2.46</v>
      </c>
      <c r="F408" s="35">
        <f t="shared" si="15"/>
        <v>8.6925795053003532E-2</v>
      </c>
    </row>
    <row r="409" spans="1:6" x14ac:dyDescent="0.45">
      <c r="A409" s="8">
        <v>1398</v>
      </c>
      <c r="B409" s="8" t="s">
        <v>18</v>
      </c>
      <c r="C409" s="71">
        <f t="shared" si="14"/>
        <v>43795</v>
      </c>
      <c r="D409" s="68">
        <v>43795</v>
      </c>
      <c r="E409" s="32">
        <v>2.5099999999999998</v>
      </c>
      <c r="F409" s="35">
        <f t="shared" si="15"/>
        <v>8.8692579505300337E-2</v>
      </c>
    </row>
    <row r="410" spans="1:6" x14ac:dyDescent="0.45">
      <c r="A410" s="8">
        <v>1398</v>
      </c>
      <c r="B410" s="8" t="s">
        <v>18</v>
      </c>
      <c r="C410" s="71">
        <f t="shared" si="14"/>
        <v>43794</v>
      </c>
      <c r="D410" s="68">
        <v>43794</v>
      </c>
      <c r="E410" s="32">
        <v>2.5099999999999998</v>
      </c>
      <c r="F410" s="35">
        <f t="shared" si="15"/>
        <v>8.8692579505300337E-2</v>
      </c>
    </row>
    <row r="411" spans="1:6" x14ac:dyDescent="0.45">
      <c r="A411" s="8">
        <v>1398</v>
      </c>
      <c r="B411" s="8" t="s">
        <v>18</v>
      </c>
      <c r="C411" s="71">
        <f t="shared" si="14"/>
        <v>43791</v>
      </c>
      <c r="D411" s="68">
        <v>43791</v>
      </c>
      <c r="E411" s="32">
        <v>2.62</v>
      </c>
      <c r="F411" s="35">
        <f t="shared" si="15"/>
        <v>9.257950530035336E-2</v>
      </c>
    </row>
    <row r="412" spans="1:6" x14ac:dyDescent="0.45">
      <c r="A412" s="8">
        <v>1398</v>
      </c>
      <c r="B412" s="8" t="s">
        <v>19</v>
      </c>
      <c r="C412" s="71">
        <f t="shared" si="14"/>
        <v>43790</v>
      </c>
      <c r="D412" s="68">
        <v>43790</v>
      </c>
      <c r="E412" s="32">
        <v>2.5299999999999998</v>
      </c>
      <c r="F412" s="35">
        <f t="shared" si="15"/>
        <v>8.9399293286219067E-2</v>
      </c>
    </row>
    <row r="413" spans="1:6" x14ac:dyDescent="0.45">
      <c r="A413" s="8">
        <v>1398</v>
      </c>
      <c r="B413" s="8" t="s">
        <v>19</v>
      </c>
      <c r="C413" s="71">
        <f t="shared" si="14"/>
        <v>43789</v>
      </c>
      <c r="D413" s="68">
        <v>43789</v>
      </c>
      <c r="E413" s="32">
        <v>2.56</v>
      </c>
      <c r="F413" s="35">
        <f t="shared" si="15"/>
        <v>9.0459363957597169E-2</v>
      </c>
    </row>
    <row r="414" spans="1:6" x14ac:dyDescent="0.45">
      <c r="A414" s="8">
        <v>1398</v>
      </c>
      <c r="B414" s="8" t="s">
        <v>19</v>
      </c>
      <c r="C414" s="71">
        <f t="shared" si="14"/>
        <v>43788</v>
      </c>
      <c r="D414" s="68">
        <v>43788</v>
      </c>
      <c r="E414" s="32">
        <v>2.5299999999999998</v>
      </c>
      <c r="F414" s="35">
        <f t="shared" si="15"/>
        <v>8.9399293286219067E-2</v>
      </c>
    </row>
    <row r="415" spans="1:6" x14ac:dyDescent="0.45">
      <c r="A415" s="8">
        <v>1398</v>
      </c>
      <c r="B415" s="8" t="s">
        <v>19</v>
      </c>
      <c r="C415" s="71">
        <f t="shared" si="14"/>
        <v>43787</v>
      </c>
      <c r="D415" s="68">
        <v>43787</v>
      </c>
      <c r="E415" s="32">
        <v>2.64</v>
      </c>
      <c r="F415" s="35">
        <f t="shared" si="15"/>
        <v>9.328621908127209E-2</v>
      </c>
    </row>
    <row r="416" spans="1:6" x14ac:dyDescent="0.45">
      <c r="A416" s="8">
        <v>1398</v>
      </c>
      <c r="B416" s="8" t="s">
        <v>19</v>
      </c>
      <c r="C416" s="71">
        <f t="shared" si="14"/>
        <v>43784</v>
      </c>
      <c r="D416" s="68">
        <v>43784</v>
      </c>
      <c r="E416" s="32">
        <v>2.7</v>
      </c>
      <c r="F416" s="35">
        <f t="shared" si="15"/>
        <v>9.5406360424028266E-2</v>
      </c>
    </row>
    <row r="417" spans="1:6" x14ac:dyDescent="0.45">
      <c r="A417" s="8">
        <v>1398</v>
      </c>
      <c r="B417" s="8" t="s">
        <v>19</v>
      </c>
      <c r="C417" s="71">
        <f t="shared" si="14"/>
        <v>43783</v>
      </c>
      <c r="D417" s="68">
        <v>43783</v>
      </c>
      <c r="E417" s="32">
        <v>2.68</v>
      </c>
      <c r="F417" s="35">
        <f t="shared" si="15"/>
        <v>9.469964664310955E-2</v>
      </c>
    </row>
    <row r="418" spans="1:6" x14ac:dyDescent="0.45">
      <c r="A418" s="8">
        <v>1398</v>
      </c>
      <c r="B418" s="8" t="s">
        <v>19</v>
      </c>
      <c r="C418" s="71">
        <f t="shared" si="14"/>
        <v>43782</v>
      </c>
      <c r="D418" s="68">
        <v>43782</v>
      </c>
      <c r="E418" s="32">
        <v>2.66</v>
      </c>
      <c r="F418" s="35">
        <f t="shared" si="15"/>
        <v>9.399293286219082E-2</v>
      </c>
    </row>
    <row r="419" spans="1:6" x14ac:dyDescent="0.45">
      <c r="A419" s="8">
        <v>1398</v>
      </c>
      <c r="B419" s="8" t="s">
        <v>19</v>
      </c>
      <c r="C419" s="71">
        <f t="shared" si="14"/>
        <v>43781</v>
      </c>
      <c r="D419" s="68">
        <v>43781</v>
      </c>
      <c r="E419" s="32">
        <v>2.72</v>
      </c>
      <c r="F419" s="35">
        <f t="shared" si="15"/>
        <v>9.6113074204946997E-2</v>
      </c>
    </row>
    <row r="420" spans="1:6" x14ac:dyDescent="0.45">
      <c r="A420" s="8">
        <v>1398</v>
      </c>
      <c r="B420" s="8" t="s">
        <v>19</v>
      </c>
      <c r="C420" s="71">
        <f t="shared" si="14"/>
        <v>43780</v>
      </c>
      <c r="D420" s="68">
        <v>43780</v>
      </c>
      <c r="E420" s="32">
        <v>2.87</v>
      </c>
      <c r="F420" s="35">
        <f t="shared" si="15"/>
        <v>0.10141342756183745</v>
      </c>
    </row>
    <row r="421" spans="1:6" x14ac:dyDescent="0.45">
      <c r="A421" s="8">
        <v>1398</v>
      </c>
      <c r="B421" s="8" t="s">
        <v>19</v>
      </c>
      <c r="C421" s="71">
        <f t="shared" si="14"/>
        <v>43777</v>
      </c>
      <c r="D421" s="68">
        <v>43777</v>
      </c>
      <c r="E421" s="32">
        <v>2.87</v>
      </c>
      <c r="F421" s="35">
        <f t="shared" si="15"/>
        <v>0.10141342756183745</v>
      </c>
    </row>
    <row r="422" spans="1:6" x14ac:dyDescent="0.45">
      <c r="A422" s="8">
        <v>1398</v>
      </c>
      <c r="B422" s="8" t="s">
        <v>19</v>
      </c>
      <c r="C422" s="71">
        <f t="shared" si="14"/>
        <v>43776</v>
      </c>
      <c r="D422" s="68">
        <v>43776</v>
      </c>
      <c r="E422" s="32">
        <v>2.84</v>
      </c>
      <c r="F422" s="35">
        <f t="shared" si="15"/>
        <v>0.10035335689045935</v>
      </c>
    </row>
    <row r="423" spans="1:6" x14ac:dyDescent="0.45">
      <c r="A423" s="8">
        <v>1398</v>
      </c>
      <c r="B423" s="8" t="s">
        <v>19</v>
      </c>
      <c r="C423" s="71">
        <f t="shared" si="14"/>
        <v>43775</v>
      </c>
      <c r="D423" s="68">
        <v>43775</v>
      </c>
      <c r="E423" s="32">
        <v>2.82</v>
      </c>
      <c r="F423" s="35">
        <f t="shared" si="15"/>
        <v>9.9646643109540634E-2</v>
      </c>
    </row>
    <row r="424" spans="1:6" x14ac:dyDescent="0.45">
      <c r="A424" s="8">
        <v>1398</v>
      </c>
      <c r="B424" s="8" t="s">
        <v>19</v>
      </c>
      <c r="C424" s="71">
        <f t="shared" si="14"/>
        <v>43774</v>
      </c>
      <c r="D424" s="68">
        <v>43774</v>
      </c>
      <c r="E424" s="32">
        <v>2.77</v>
      </c>
      <c r="F424" s="35">
        <f t="shared" si="15"/>
        <v>9.7879858657243815E-2</v>
      </c>
    </row>
    <row r="425" spans="1:6" x14ac:dyDescent="0.45">
      <c r="A425" s="8">
        <v>1398</v>
      </c>
      <c r="B425" s="8" t="s">
        <v>19</v>
      </c>
      <c r="C425" s="71">
        <f t="shared" si="14"/>
        <v>43773</v>
      </c>
      <c r="D425" s="68">
        <v>43773</v>
      </c>
      <c r="E425" s="32">
        <v>2.77</v>
      </c>
      <c r="F425" s="35">
        <f t="shared" si="15"/>
        <v>9.7879858657243815E-2</v>
      </c>
    </row>
    <row r="426" spans="1:6" x14ac:dyDescent="0.45">
      <c r="A426" s="8">
        <v>1398</v>
      </c>
      <c r="B426" s="8" t="s">
        <v>19</v>
      </c>
      <c r="C426" s="71">
        <f t="shared" si="14"/>
        <v>43770</v>
      </c>
      <c r="D426" s="68">
        <v>43770</v>
      </c>
      <c r="E426" s="32">
        <v>2.54</v>
      </c>
      <c r="F426" s="35">
        <f t="shared" si="15"/>
        <v>8.9752650176678439E-2</v>
      </c>
    </row>
    <row r="427" spans="1:6" x14ac:dyDescent="0.45">
      <c r="A427" s="8">
        <v>1398</v>
      </c>
      <c r="B427" s="8" t="s">
        <v>19</v>
      </c>
      <c r="C427" s="71">
        <f t="shared" si="14"/>
        <v>43769</v>
      </c>
      <c r="D427" s="68">
        <v>43769</v>
      </c>
      <c r="E427" s="32">
        <v>2.73</v>
      </c>
      <c r="F427" s="35">
        <f t="shared" si="15"/>
        <v>9.6466431095406355E-2</v>
      </c>
    </row>
    <row r="428" spans="1:6" x14ac:dyDescent="0.45">
      <c r="A428" s="8">
        <v>1398</v>
      </c>
      <c r="B428" s="8" t="s">
        <v>19</v>
      </c>
      <c r="C428" s="71">
        <f t="shared" si="14"/>
        <v>43768</v>
      </c>
      <c r="D428" s="68">
        <v>43768</v>
      </c>
      <c r="E428" s="32">
        <v>2.71</v>
      </c>
      <c r="F428" s="35">
        <f t="shared" si="15"/>
        <v>9.5759717314487625E-2</v>
      </c>
    </row>
    <row r="429" spans="1:6" x14ac:dyDescent="0.45">
      <c r="A429" s="8">
        <v>1398</v>
      </c>
      <c r="B429" s="8" t="s">
        <v>19</v>
      </c>
      <c r="C429" s="71">
        <f t="shared" si="14"/>
        <v>43767</v>
      </c>
      <c r="D429" s="68">
        <v>43767</v>
      </c>
      <c r="E429" s="32">
        <v>2.61</v>
      </c>
      <c r="F429" s="35">
        <f t="shared" si="15"/>
        <v>9.2226148409893988E-2</v>
      </c>
    </row>
    <row r="430" spans="1:6" x14ac:dyDescent="0.45">
      <c r="A430" s="8">
        <v>1398</v>
      </c>
      <c r="B430" s="8" t="s">
        <v>19</v>
      </c>
      <c r="C430" s="71">
        <f t="shared" si="14"/>
        <v>43766</v>
      </c>
      <c r="D430" s="68">
        <v>43766</v>
      </c>
      <c r="E430" s="32">
        <v>2.4900000000000002</v>
      </c>
      <c r="F430" s="35">
        <f t="shared" si="15"/>
        <v>8.7985865724381634E-2</v>
      </c>
    </row>
    <row r="431" spans="1:6" x14ac:dyDescent="0.45">
      <c r="A431" s="8">
        <v>1398</v>
      </c>
      <c r="B431" s="8" t="s">
        <v>19</v>
      </c>
      <c r="C431" s="71">
        <f t="shared" si="14"/>
        <v>43763</v>
      </c>
      <c r="D431" s="68">
        <v>43763</v>
      </c>
      <c r="E431" s="32">
        <v>2.2599999999999998</v>
      </c>
      <c r="F431" s="35">
        <f t="shared" si="15"/>
        <v>7.9858657243816245E-2</v>
      </c>
    </row>
    <row r="432" spans="1:6" x14ac:dyDescent="0.45">
      <c r="A432" s="8">
        <v>1398</v>
      </c>
      <c r="B432" s="8" t="s">
        <v>19</v>
      </c>
      <c r="C432" s="71">
        <f t="shared" si="14"/>
        <v>43762</v>
      </c>
      <c r="D432" s="68">
        <v>43762</v>
      </c>
      <c r="E432" s="32">
        <v>2.33</v>
      </c>
      <c r="F432" s="35">
        <f t="shared" si="15"/>
        <v>8.2332155477031807E-2</v>
      </c>
    </row>
    <row r="433" spans="1:6" x14ac:dyDescent="0.45">
      <c r="A433" s="8">
        <v>1398</v>
      </c>
      <c r="B433" s="8" t="s">
        <v>19</v>
      </c>
      <c r="C433" s="71">
        <f t="shared" si="14"/>
        <v>43761</v>
      </c>
      <c r="D433" s="68">
        <v>43761</v>
      </c>
      <c r="E433" s="32">
        <v>2.34</v>
      </c>
      <c r="F433" s="35">
        <f t="shared" si="15"/>
        <v>8.2685512367491165E-2</v>
      </c>
    </row>
    <row r="434" spans="1:6" x14ac:dyDescent="0.45">
      <c r="A434" s="8">
        <v>1398</v>
      </c>
      <c r="B434" s="8" t="s">
        <v>20</v>
      </c>
      <c r="C434" s="71">
        <f t="shared" si="14"/>
        <v>43760</v>
      </c>
      <c r="D434" s="68">
        <v>43760</v>
      </c>
      <c r="E434" s="32">
        <v>2.21</v>
      </c>
      <c r="F434" s="35">
        <f t="shared" si="15"/>
        <v>7.8091872791519426E-2</v>
      </c>
    </row>
    <row r="435" spans="1:6" x14ac:dyDescent="0.45">
      <c r="A435" s="8">
        <v>1398</v>
      </c>
      <c r="B435" s="8" t="s">
        <v>20</v>
      </c>
      <c r="C435" s="71">
        <f t="shared" si="14"/>
        <v>43759</v>
      </c>
      <c r="D435" s="68">
        <v>43759</v>
      </c>
      <c r="E435" s="32">
        <v>2.13</v>
      </c>
      <c r="F435" s="35">
        <f t="shared" si="15"/>
        <v>7.5265017667844519E-2</v>
      </c>
    </row>
    <row r="436" spans="1:6" x14ac:dyDescent="0.45">
      <c r="A436" s="8">
        <v>1398</v>
      </c>
      <c r="B436" s="8" t="s">
        <v>20</v>
      </c>
      <c r="C436" s="71">
        <f t="shared" si="14"/>
        <v>43756</v>
      </c>
      <c r="D436" s="68">
        <v>43756</v>
      </c>
      <c r="E436" s="32">
        <v>2.08</v>
      </c>
      <c r="F436" s="35">
        <f t="shared" si="15"/>
        <v>7.3498233215547701E-2</v>
      </c>
    </row>
    <row r="437" spans="1:6" x14ac:dyDescent="0.45">
      <c r="A437" s="8">
        <v>1398</v>
      </c>
      <c r="B437" s="8" t="s">
        <v>20</v>
      </c>
      <c r="C437" s="71">
        <f t="shared" si="14"/>
        <v>43755</v>
      </c>
      <c r="D437" s="68">
        <v>43755</v>
      </c>
      <c r="E437" s="32">
        <v>2.29</v>
      </c>
      <c r="F437" s="35">
        <f t="shared" si="15"/>
        <v>8.0918727915194347E-2</v>
      </c>
    </row>
    <row r="438" spans="1:6" x14ac:dyDescent="0.45">
      <c r="A438" s="8">
        <v>1398</v>
      </c>
      <c r="B438" s="8" t="s">
        <v>20</v>
      </c>
      <c r="C438" s="71">
        <f t="shared" si="14"/>
        <v>43754</v>
      </c>
      <c r="D438" s="68">
        <v>43754</v>
      </c>
      <c r="E438" s="32">
        <v>2.44</v>
      </c>
      <c r="F438" s="35">
        <f t="shared" si="15"/>
        <v>8.6219081272084802E-2</v>
      </c>
    </row>
    <row r="439" spans="1:6" x14ac:dyDescent="0.45">
      <c r="A439" s="8">
        <v>1398</v>
      </c>
      <c r="B439" s="8" t="s">
        <v>20</v>
      </c>
      <c r="C439" s="71">
        <f t="shared" si="14"/>
        <v>43753</v>
      </c>
      <c r="D439" s="68">
        <v>43753</v>
      </c>
      <c r="E439" s="32">
        <v>2.29</v>
      </c>
      <c r="F439" s="35">
        <f t="shared" si="15"/>
        <v>8.0918727915194347E-2</v>
      </c>
    </row>
    <row r="440" spans="1:6" x14ac:dyDescent="0.45">
      <c r="A440" s="8">
        <v>1398</v>
      </c>
      <c r="B440" s="8" t="s">
        <v>20</v>
      </c>
      <c r="C440" s="71">
        <f t="shared" si="14"/>
        <v>43752</v>
      </c>
      <c r="D440" s="68">
        <v>43752</v>
      </c>
      <c r="E440" s="32">
        <v>2.13</v>
      </c>
      <c r="F440" s="35">
        <f t="shared" si="15"/>
        <v>7.5265017667844519E-2</v>
      </c>
    </row>
    <row r="441" spans="1:6" x14ac:dyDescent="0.45">
      <c r="A441" s="8">
        <v>1398</v>
      </c>
      <c r="B441" s="8" t="s">
        <v>20</v>
      </c>
      <c r="C441" s="71">
        <f t="shared" si="14"/>
        <v>43749</v>
      </c>
      <c r="D441" s="68">
        <v>43749</v>
      </c>
      <c r="E441" s="32">
        <v>2.13</v>
      </c>
      <c r="F441" s="35">
        <f t="shared" si="15"/>
        <v>7.5265017667844519E-2</v>
      </c>
    </row>
    <row r="442" spans="1:6" x14ac:dyDescent="0.45">
      <c r="A442" s="8">
        <v>1398</v>
      </c>
      <c r="B442" s="8" t="s">
        <v>20</v>
      </c>
      <c r="C442" s="71">
        <f t="shared" si="14"/>
        <v>43748</v>
      </c>
      <c r="D442" s="68">
        <v>43748</v>
      </c>
      <c r="E442" s="32">
        <v>2.2599999999999998</v>
      </c>
      <c r="F442" s="35">
        <f t="shared" si="15"/>
        <v>7.9858657243816245E-2</v>
      </c>
    </row>
    <row r="443" spans="1:6" x14ac:dyDescent="0.45">
      <c r="A443" s="8">
        <v>1398</v>
      </c>
      <c r="B443" s="8" t="s">
        <v>20</v>
      </c>
      <c r="C443" s="71">
        <f t="shared" si="14"/>
        <v>43747</v>
      </c>
      <c r="D443" s="68">
        <v>43747</v>
      </c>
      <c r="E443" s="32">
        <v>2.2599999999999998</v>
      </c>
      <c r="F443" s="35">
        <f t="shared" si="15"/>
        <v>7.9858657243816245E-2</v>
      </c>
    </row>
    <row r="444" spans="1:6" x14ac:dyDescent="0.45">
      <c r="A444" s="8">
        <v>1398</v>
      </c>
      <c r="B444" s="8" t="s">
        <v>20</v>
      </c>
      <c r="C444" s="71">
        <f t="shared" si="14"/>
        <v>43746</v>
      </c>
      <c r="D444" s="68">
        <v>43746</v>
      </c>
      <c r="E444" s="32">
        <v>2.29</v>
      </c>
      <c r="F444" s="35">
        <f t="shared" si="15"/>
        <v>8.0918727915194347E-2</v>
      </c>
    </row>
    <row r="445" spans="1:6" x14ac:dyDescent="0.45">
      <c r="A445" s="8">
        <v>1398</v>
      </c>
      <c r="B445" s="8" t="s">
        <v>20</v>
      </c>
      <c r="C445" s="71">
        <f t="shared" si="14"/>
        <v>43745</v>
      </c>
      <c r="D445" s="68">
        <v>43745</v>
      </c>
      <c r="E445" s="32">
        <v>2.36</v>
      </c>
      <c r="F445" s="35">
        <f t="shared" si="15"/>
        <v>8.3392226148409881E-2</v>
      </c>
    </row>
    <row r="446" spans="1:6" x14ac:dyDescent="0.45">
      <c r="A446" s="8">
        <v>1398</v>
      </c>
      <c r="B446" s="8" t="s">
        <v>20</v>
      </c>
      <c r="C446" s="71">
        <f t="shared" si="14"/>
        <v>43742</v>
      </c>
      <c r="D446" s="68">
        <v>43742</v>
      </c>
      <c r="E446" s="32">
        <v>2.25</v>
      </c>
      <c r="F446" s="35">
        <f t="shared" si="15"/>
        <v>7.9505300353356886E-2</v>
      </c>
    </row>
    <row r="447" spans="1:6" x14ac:dyDescent="0.45">
      <c r="A447" s="8">
        <v>1398</v>
      </c>
      <c r="B447" s="8" t="s">
        <v>20</v>
      </c>
      <c r="C447" s="71">
        <f t="shared" si="14"/>
        <v>43741</v>
      </c>
      <c r="D447" s="68">
        <v>43741</v>
      </c>
      <c r="E447" s="32">
        <v>2.31</v>
      </c>
      <c r="F447" s="35">
        <f t="shared" si="15"/>
        <v>8.1625441696113077E-2</v>
      </c>
    </row>
    <row r="448" spans="1:6" x14ac:dyDescent="0.45">
      <c r="A448" s="8">
        <v>1398</v>
      </c>
      <c r="B448" s="8" t="s">
        <v>20</v>
      </c>
      <c r="C448" s="71">
        <f t="shared" si="14"/>
        <v>43740</v>
      </c>
      <c r="D448" s="68">
        <v>43740</v>
      </c>
      <c r="E448" s="32">
        <v>2.36</v>
      </c>
      <c r="F448" s="35">
        <f t="shared" si="15"/>
        <v>8.3392226148409881E-2</v>
      </c>
    </row>
    <row r="449" spans="1:6" x14ac:dyDescent="0.45">
      <c r="A449" s="8">
        <v>1398</v>
      </c>
      <c r="B449" s="8" t="s">
        <v>20</v>
      </c>
      <c r="C449" s="71">
        <f t="shared" si="14"/>
        <v>43739</v>
      </c>
      <c r="D449" s="68">
        <v>43739</v>
      </c>
      <c r="E449" s="32">
        <v>2.36</v>
      </c>
      <c r="F449" s="35">
        <f t="shared" si="15"/>
        <v>8.3392226148409881E-2</v>
      </c>
    </row>
    <row r="450" spans="1:6" x14ac:dyDescent="0.45">
      <c r="A450" s="8">
        <v>1398</v>
      </c>
      <c r="B450" s="8" t="s">
        <v>20</v>
      </c>
      <c r="C450" s="71">
        <f t="shared" si="14"/>
        <v>43738</v>
      </c>
      <c r="D450" s="68">
        <v>43738</v>
      </c>
      <c r="E450" s="32">
        <v>2.37</v>
      </c>
      <c r="F450" s="35">
        <f t="shared" si="15"/>
        <v>8.3745583038869253E-2</v>
      </c>
    </row>
    <row r="451" spans="1:6" x14ac:dyDescent="0.45">
      <c r="A451" s="8">
        <v>1398</v>
      </c>
      <c r="B451" s="8" t="s">
        <v>20</v>
      </c>
      <c r="C451" s="71">
        <f t="shared" si="14"/>
        <v>43735</v>
      </c>
      <c r="D451" s="68">
        <v>43735</v>
      </c>
      <c r="E451" s="32">
        <v>2.41</v>
      </c>
      <c r="F451" s="35">
        <f t="shared" si="15"/>
        <v>8.5159010600706714E-2</v>
      </c>
    </row>
    <row r="452" spans="1:6" x14ac:dyDescent="0.45">
      <c r="A452" s="8">
        <v>1398</v>
      </c>
      <c r="B452" s="8" t="s">
        <v>20</v>
      </c>
      <c r="C452" s="71">
        <f t="shared" si="14"/>
        <v>43734</v>
      </c>
      <c r="D452" s="68">
        <v>43734</v>
      </c>
      <c r="E452" s="32">
        <v>2.57</v>
      </c>
      <c r="F452" s="35">
        <f t="shared" si="15"/>
        <v>9.0812720848056527E-2</v>
      </c>
    </row>
    <row r="453" spans="1:6" x14ac:dyDescent="0.45">
      <c r="A453" s="8">
        <v>1398</v>
      </c>
      <c r="B453" s="8" t="s">
        <v>20</v>
      </c>
      <c r="C453" s="71">
        <f t="shared" si="14"/>
        <v>43733</v>
      </c>
      <c r="D453" s="68">
        <v>43733</v>
      </c>
      <c r="E453" s="32">
        <v>2.54</v>
      </c>
      <c r="F453" s="35">
        <f t="shared" si="15"/>
        <v>8.9752650176678439E-2</v>
      </c>
    </row>
    <row r="454" spans="1:6" x14ac:dyDescent="0.45">
      <c r="A454" s="8">
        <v>1398</v>
      </c>
      <c r="B454" s="8" t="s">
        <v>20</v>
      </c>
      <c r="C454" s="71">
        <f t="shared" ref="C454:C517" si="16">D454</f>
        <v>43732</v>
      </c>
      <c r="D454" s="68">
        <v>43732</v>
      </c>
      <c r="E454" s="32">
        <v>2.5499999999999998</v>
      </c>
      <c r="F454" s="35">
        <f t="shared" ref="F454:F517" si="17">E454/28.3</f>
        <v>9.0106007067137797E-2</v>
      </c>
    </row>
    <row r="455" spans="1:6" x14ac:dyDescent="0.45">
      <c r="A455" s="8">
        <v>1398</v>
      </c>
      <c r="B455" s="8" t="s">
        <v>20</v>
      </c>
      <c r="C455" s="71">
        <f t="shared" si="16"/>
        <v>43731</v>
      </c>
      <c r="D455" s="68">
        <v>43731</v>
      </c>
      <c r="E455" s="32">
        <v>2.5499999999999998</v>
      </c>
      <c r="F455" s="35">
        <f t="shared" si="17"/>
        <v>9.0106007067137797E-2</v>
      </c>
    </row>
    <row r="456" spans="1:6" x14ac:dyDescent="0.45">
      <c r="A456" s="8">
        <v>1398</v>
      </c>
      <c r="B456" s="8" t="s">
        <v>21</v>
      </c>
      <c r="C456" s="71">
        <f t="shared" si="16"/>
        <v>43728</v>
      </c>
      <c r="D456" s="68">
        <v>43728</v>
      </c>
      <c r="E456" s="32">
        <v>2.34</v>
      </c>
      <c r="F456" s="35">
        <f t="shared" si="17"/>
        <v>8.2685512367491165E-2</v>
      </c>
    </row>
    <row r="457" spans="1:6" x14ac:dyDescent="0.45">
      <c r="A457" s="8">
        <v>1398</v>
      </c>
      <c r="B457" s="8" t="s">
        <v>21</v>
      </c>
      <c r="C457" s="71">
        <f t="shared" si="16"/>
        <v>43727</v>
      </c>
      <c r="D457" s="68">
        <v>43727</v>
      </c>
      <c r="E457" s="32">
        <v>2.65</v>
      </c>
      <c r="F457" s="35">
        <f t="shared" si="17"/>
        <v>9.3639575971731448E-2</v>
      </c>
    </row>
    <row r="458" spans="1:6" x14ac:dyDescent="0.45">
      <c r="A458" s="8">
        <v>1398</v>
      </c>
      <c r="B458" s="8" t="s">
        <v>21</v>
      </c>
      <c r="C458" s="71">
        <f t="shared" si="16"/>
        <v>43726</v>
      </c>
      <c r="D458" s="68">
        <v>43726</v>
      </c>
      <c r="E458" s="32">
        <v>2.72</v>
      </c>
      <c r="F458" s="35">
        <f t="shared" si="17"/>
        <v>9.6113074204946997E-2</v>
      </c>
    </row>
    <row r="459" spans="1:6" x14ac:dyDescent="0.45">
      <c r="A459" s="8">
        <v>1398</v>
      </c>
      <c r="B459" s="8" t="s">
        <v>21</v>
      </c>
      <c r="C459" s="71">
        <f t="shared" si="16"/>
        <v>43725</v>
      </c>
      <c r="D459" s="68">
        <v>43725</v>
      </c>
      <c r="E459" s="32">
        <v>2.7</v>
      </c>
      <c r="F459" s="35">
        <f t="shared" si="17"/>
        <v>9.5406360424028266E-2</v>
      </c>
    </row>
    <row r="460" spans="1:6" x14ac:dyDescent="0.45">
      <c r="A460" s="8">
        <v>1398</v>
      </c>
      <c r="B460" s="8" t="s">
        <v>21</v>
      </c>
      <c r="C460" s="71">
        <f t="shared" si="16"/>
        <v>43724</v>
      </c>
      <c r="D460" s="68">
        <v>43724</v>
      </c>
      <c r="E460" s="11">
        <v>2.75</v>
      </c>
      <c r="F460" s="35">
        <f t="shared" si="17"/>
        <v>9.7173144876325085E-2</v>
      </c>
    </row>
    <row r="461" spans="1:6" x14ac:dyDescent="0.45">
      <c r="A461" s="8">
        <v>1398</v>
      </c>
      <c r="B461" s="8" t="s">
        <v>21</v>
      </c>
      <c r="C461" s="71">
        <f t="shared" si="16"/>
        <v>43721</v>
      </c>
      <c r="D461" s="68">
        <v>43721</v>
      </c>
      <c r="E461" s="11">
        <v>2.61</v>
      </c>
      <c r="F461" s="35">
        <f t="shared" si="17"/>
        <v>9.2226148409893988E-2</v>
      </c>
    </row>
    <row r="462" spans="1:6" x14ac:dyDescent="0.45">
      <c r="A462" s="8">
        <v>1398</v>
      </c>
      <c r="B462" s="8" t="s">
        <v>21</v>
      </c>
      <c r="C462" s="71">
        <f t="shared" si="16"/>
        <v>43720</v>
      </c>
      <c r="D462" s="68">
        <v>43720</v>
      </c>
      <c r="E462" s="11">
        <v>2.62</v>
      </c>
      <c r="F462" s="35">
        <f t="shared" si="17"/>
        <v>9.257950530035336E-2</v>
      </c>
    </row>
    <row r="463" spans="1:6" x14ac:dyDescent="0.45">
      <c r="A463" s="8">
        <v>1398</v>
      </c>
      <c r="B463" s="8" t="s">
        <v>21</v>
      </c>
      <c r="C463" s="71">
        <f t="shared" si="16"/>
        <v>43719</v>
      </c>
      <c r="D463" s="68">
        <v>43719</v>
      </c>
      <c r="E463" s="11">
        <v>2.63</v>
      </c>
      <c r="F463" s="35">
        <f t="shared" si="17"/>
        <v>9.2932862190812718E-2</v>
      </c>
    </row>
    <row r="464" spans="1:6" x14ac:dyDescent="0.45">
      <c r="A464" s="8">
        <v>1398</v>
      </c>
      <c r="B464" s="8" t="s">
        <v>21</v>
      </c>
      <c r="C464" s="71">
        <f t="shared" si="16"/>
        <v>43718</v>
      </c>
      <c r="D464" s="68">
        <v>43718</v>
      </c>
      <c r="E464" s="11">
        <v>2.67</v>
      </c>
      <c r="F464" s="35">
        <f t="shared" si="17"/>
        <v>9.4346289752650178E-2</v>
      </c>
    </row>
    <row r="465" spans="1:6" x14ac:dyDescent="0.45">
      <c r="A465" s="8">
        <v>1398</v>
      </c>
      <c r="B465" s="8" t="s">
        <v>21</v>
      </c>
      <c r="C465" s="71">
        <f t="shared" si="16"/>
        <v>43717</v>
      </c>
      <c r="D465" s="68">
        <v>43717</v>
      </c>
      <c r="E465" s="11">
        <v>2.65</v>
      </c>
      <c r="F465" s="35">
        <f t="shared" si="17"/>
        <v>9.3639575971731448E-2</v>
      </c>
    </row>
    <row r="466" spans="1:6" x14ac:dyDescent="0.45">
      <c r="A466" s="8">
        <v>1398</v>
      </c>
      <c r="B466" s="8" t="s">
        <v>21</v>
      </c>
      <c r="C466" s="71">
        <f t="shared" si="16"/>
        <v>43714</v>
      </c>
      <c r="D466" s="68">
        <v>43714</v>
      </c>
      <c r="E466" s="11">
        <v>2.4900000000000002</v>
      </c>
      <c r="F466" s="35">
        <f t="shared" si="17"/>
        <v>8.7985865724381634E-2</v>
      </c>
    </row>
    <row r="467" spans="1:6" x14ac:dyDescent="0.45">
      <c r="A467" s="8">
        <v>1398</v>
      </c>
      <c r="B467" s="8" t="s">
        <v>21</v>
      </c>
      <c r="C467" s="71">
        <f t="shared" si="16"/>
        <v>43713</v>
      </c>
      <c r="D467" s="68">
        <v>43713</v>
      </c>
      <c r="E467" s="11">
        <v>2.4900000000000002</v>
      </c>
      <c r="F467" s="35">
        <f t="shared" si="17"/>
        <v>8.7985865724381634E-2</v>
      </c>
    </row>
    <row r="468" spans="1:6" x14ac:dyDescent="0.45">
      <c r="A468" s="8">
        <v>1398</v>
      </c>
      <c r="B468" s="8" t="s">
        <v>21</v>
      </c>
      <c r="C468" s="71">
        <f t="shared" si="16"/>
        <v>43712</v>
      </c>
      <c r="D468" s="68">
        <v>43712</v>
      </c>
      <c r="E468" s="11">
        <v>2.48</v>
      </c>
      <c r="F468" s="35">
        <f t="shared" si="17"/>
        <v>8.7632508833922262E-2</v>
      </c>
    </row>
    <row r="469" spans="1:6" x14ac:dyDescent="0.45">
      <c r="A469" s="8">
        <v>1398</v>
      </c>
      <c r="B469" s="8" t="s">
        <v>21</v>
      </c>
      <c r="C469" s="71">
        <f t="shared" si="16"/>
        <v>43711</v>
      </c>
      <c r="D469" s="68">
        <v>43711</v>
      </c>
      <c r="E469" s="11">
        <v>2.39</v>
      </c>
      <c r="F469" s="35">
        <f t="shared" si="17"/>
        <v>8.4452296819787984E-2</v>
      </c>
    </row>
    <row r="470" spans="1:6" x14ac:dyDescent="0.45">
      <c r="A470" s="8">
        <v>1398</v>
      </c>
      <c r="B470" s="8" t="s">
        <v>21</v>
      </c>
      <c r="C470" s="71">
        <f t="shared" si="16"/>
        <v>43707</v>
      </c>
      <c r="D470" s="68">
        <v>43707</v>
      </c>
      <c r="E470" s="11">
        <v>2.33</v>
      </c>
      <c r="F470" s="35">
        <f t="shared" si="17"/>
        <v>8.2332155477031807E-2</v>
      </c>
    </row>
    <row r="471" spans="1:6" x14ac:dyDescent="0.45">
      <c r="A471" s="8">
        <v>1398</v>
      </c>
      <c r="B471" s="8" t="s">
        <v>21</v>
      </c>
      <c r="C471" s="71">
        <f t="shared" si="16"/>
        <v>43706</v>
      </c>
      <c r="D471" s="68">
        <v>43706</v>
      </c>
      <c r="E471" s="11">
        <v>2.36</v>
      </c>
      <c r="F471" s="35">
        <f t="shared" si="17"/>
        <v>8.3392226148409881E-2</v>
      </c>
    </row>
    <row r="472" spans="1:6" x14ac:dyDescent="0.45">
      <c r="A472" s="8">
        <v>1398</v>
      </c>
      <c r="B472" s="8" t="s">
        <v>21</v>
      </c>
      <c r="C472" s="71">
        <f t="shared" si="16"/>
        <v>43705</v>
      </c>
      <c r="D472" s="68">
        <v>43705</v>
      </c>
      <c r="E472" s="11">
        <v>2.2400000000000002</v>
      </c>
      <c r="F472" s="35">
        <f t="shared" si="17"/>
        <v>7.9151943462897528E-2</v>
      </c>
    </row>
    <row r="473" spans="1:6" x14ac:dyDescent="0.45">
      <c r="A473" s="8">
        <v>1398</v>
      </c>
      <c r="B473" s="8" t="s">
        <v>21</v>
      </c>
      <c r="C473" s="71">
        <f t="shared" si="16"/>
        <v>43704</v>
      </c>
      <c r="D473" s="68">
        <v>43704</v>
      </c>
      <c r="E473" s="11">
        <v>2.2400000000000002</v>
      </c>
      <c r="F473" s="35">
        <f t="shared" si="17"/>
        <v>7.9151943462897528E-2</v>
      </c>
    </row>
    <row r="474" spans="1:6" x14ac:dyDescent="0.45">
      <c r="A474" s="8">
        <v>1398</v>
      </c>
      <c r="B474" s="8" t="s">
        <v>21</v>
      </c>
      <c r="C474" s="71">
        <f t="shared" si="16"/>
        <v>43703</v>
      </c>
      <c r="D474" s="68">
        <v>43703</v>
      </c>
      <c r="E474" s="11">
        <v>2.23</v>
      </c>
      <c r="F474" s="35">
        <f t="shared" si="17"/>
        <v>7.8798586572438156E-2</v>
      </c>
    </row>
    <row r="475" spans="1:6" x14ac:dyDescent="0.45">
      <c r="A475" s="8">
        <v>1398</v>
      </c>
      <c r="B475" s="8" t="s">
        <v>21</v>
      </c>
      <c r="C475" s="71">
        <f t="shared" si="16"/>
        <v>43700</v>
      </c>
      <c r="D475" s="68">
        <v>43700</v>
      </c>
      <c r="E475" s="11">
        <v>2.15</v>
      </c>
      <c r="F475" s="35">
        <f t="shared" si="17"/>
        <v>7.5971731448763249E-2</v>
      </c>
    </row>
    <row r="476" spans="1:6" x14ac:dyDescent="0.45">
      <c r="A476" s="8">
        <v>1398</v>
      </c>
      <c r="B476" s="8" t="s">
        <v>22</v>
      </c>
      <c r="C476" s="71">
        <f t="shared" si="16"/>
        <v>43699</v>
      </c>
      <c r="D476" s="68">
        <v>43699</v>
      </c>
      <c r="E476" s="11">
        <v>2.2799999999999998</v>
      </c>
      <c r="F476" s="35">
        <f t="shared" si="17"/>
        <v>8.0565371024734975E-2</v>
      </c>
    </row>
    <row r="477" spans="1:6" x14ac:dyDescent="0.45">
      <c r="A477" s="8">
        <v>1398</v>
      </c>
      <c r="B477" s="8" t="s">
        <v>22</v>
      </c>
      <c r="C477" s="71">
        <f t="shared" si="16"/>
        <v>43698</v>
      </c>
      <c r="D477" s="68">
        <v>43698</v>
      </c>
      <c r="E477" s="11">
        <v>2.31</v>
      </c>
      <c r="F477" s="35">
        <f t="shared" si="17"/>
        <v>8.1625441696113077E-2</v>
      </c>
    </row>
    <row r="478" spans="1:6" x14ac:dyDescent="0.45">
      <c r="A478" s="8">
        <v>1398</v>
      </c>
      <c r="B478" s="8" t="s">
        <v>22</v>
      </c>
      <c r="C478" s="71">
        <f t="shared" si="16"/>
        <v>43697</v>
      </c>
      <c r="D478" s="68">
        <v>43697</v>
      </c>
      <c r="E478" s="11">
        <v>2.35</v>
      </c>
      <c r="F478" s="35">
        <f t="shared" si="17"/>
        <v>8.3038869257950537E-2</v>
      </c>
    </row>
    <row r="479" spans="1:6" x14ac:dyDescent="0.45">
      <c r="A479" s="8">
        <v>1398</v>
      </c>
      <c r="B479" s="8" t="s">
        <v>22</v>
      </c>
      <c r="C479" s="71">
        <f t="shared" si="16"/>
        <v>43696</v>
      </c>
      <c r="D479" s="68">
        <v>43696</v>
      </c>
      <c r="E479" s="11">
        <v>2.2599999999999998</v>
      </c>
      <c r="F479" s="35">
        <f t="shared" si="17"/>
        <v>7.9858657243816245E-2</v>
      </c>
    </row>
    <row r="480" spans="1:6" x14ac:dyDescent="0.45">
      <c r="A480" s="8">
        <v>1398</v>
      </c>
      <c r="B480" s="8" t="s">
        <v>22</v>
      </c>
      <c r="C480" s="71">
        <f t="shared" si="16"/>
        <v>43693</v>
      </c>
      <c r="D480" s="68">
        <v>43693</v>
      </c>
      <c r="E480" s="11">
        <v>2.2000000000000002</v>
      </c>
      <c r="F480" s="35">
        <f t="shared" si="17"/>
        <v>7.7738515901060082E-2</v>
      </c>
    </row>
    <row r="481" spans="1:6" x14ac:dyDescent="0.45">
      <c r="A481" s="8">
        <v>1398</v>
      </c>
      <c r="B481" s="8" t="s">
        <v>22</v>
      </c>
      <c r="C481" s="71">
        <f t="shared" si="16"/>
        <v>43692</v>
      </c>
      <c r="D481" s="68">
        <v>43692</v>
      </c>
      <c r="E481" s="11">
        <v>2.19</v>
      </c>
      <c r="F481" s="35">
        <f t="shared" si="17"/>
        <v>7.738515901060071E-2</v>
      </c>
    </row>
    <row r="482" spans="1:6" x14ac:dyDescent="0.45">
      <c r="A482" s="8">
        <v>1398</v>
      </c>
      <c r="B482" s="8" t="s">
        <v>22</v>
      </c>
      <c r="C482" s="71">
        <f t="shared" si="16"/>
        <v>43691</v>
      </c>
      <c r="D482" s="68">
        <v>43691</v>
      </c>
      <c r="E482" s="11">
        <v>2.2200000000000002</v>
      </c>
      <c r="F482" s="35">
        <f t="shared" si="17"/>
        <v>7.8445229681978798E-2</v>
      </c>
    </row>
    <row r="483" spans="1:6" x14ac:dyDescent="0.45">
      <c r="A483" s="8">
        <v>1398</v>
      </c>
      <c r="B483" s="8" t="s">
        <v>22</v>
      </c>
      <c r="C483" s="71">
        <f t="shared" si="16"/>
        <v>43690</v>
      </c>
      <c r="D483" s="68">
        <v>43690</v>
      </c>
      <c r="E483" s="11">
        <v>2.2400000000000002</v>
      </c>
      <c r="F483" s="35">
        <f t="shared" si="17"/>
        <v>7.9151943462897528E-2</v>
      </c>
    </row>
    <row r="484" spans="1:6" x14ac:dyDescent="0.45">
      <c r="A484" s="8">
        <v>1398</v>
      </c>
      <c r="B484" s="8" t="s">
        <v>22</v>
      </c>
      <c r="C484" s="71">
        <f t="shared" si="16"/>
        <v>43689</v>
      </c>
      <c r="D484" s="68">
        <v>43689</v>
      </c>
      <c r="E484" s="11">
        <v>2.21</v>
      </c>
      <c r="F484" s="35">
        <f t="shared" si="17"/>
        <v>7.8091872791519426E-2</v>
      </c>
    </row>
    <row r="485" spans="1:6" x14ac:dyDescent="0.45">
      <c r="A485" s="8">
        <v>1398</v>
      </c>
      <c r="B485" s="8" t="s">
        <v>22</v>
      </c>
      <c r="C485" s="71">
        <f t="shared" si="16"/>
        <v>43686</v>
      </c>
      <c r="D485" s="68">
        <v>43686</v>
      </c>
      <c r="E485" s="11">
        <v>2.09</v>
      </c>
      <c r="F485" s="35">
        <f t="shared" si="17"/>
        <v>7.3851590106007059E-2</v>
      </c>
    </row>
    <row r="486" spans="1:6" x14ac:dyDescent="0.45">
      <c r="A486" s="8">
        <v>1398</v>
      </c>
      <c r="B486" s="8" t="s">
        <v>22</v>
      </c>
      <c r="C486" s="71">
        <f t="shared" si="16"/>
        <v>43685</v>
      </c>
      <c r="D486" s="68">
        <v>43685</v>
      </c>
      <c r="E486" s="11">
        <v>2.13</v>
      </c>
      <c r="F486" s="35">
        <f t="shared" si="17"/>
        <v>7.5265017667844519E-2</v>
      </c>
    </row>
    <row r="487" spans="1:6" x14ac:dyDescent="0.45">
      <c r="A487" s="8">
        <v>1398</v>
      </c>
      <c r="B487" s="8" t="s">
        <v>22</v>
      </c>
      <c r="C487" s="71">
        <f t="shared" si="16"/>
        <v>43684</v>
      </c>
      <c r="D487" s="68">
        <v>43684</v>
      </c>
      <c r="E487" s="11">
        <v>2.1800000000000002</v>
      </c>
      <c r="F487" s="35">
        <f t="shared" si="17"/>
        <v>7.7031802120141352E-2</v>
      </c>
    </row>
    <row r="488" spans="1:6" x14ac:dyDescent="0.45">
      <c r="A488" s="8">
        <v>1398</v>
      </c>
      <c r="B488" s="8" t="s">
        <v>22</v>
      </c>
      <c r="C488" s="71">
        <f t="shared" si="16"/>
        <v>43683</v>
      </c>
      <c r="D488" s="68">
        <v>43683</v>
      </c>
      <c r="E488" s="11">
        <v>2.15</v>
      </c>
      <c r="F488" s="35">
        <f t="shared" si="17"/>
        <v>7.5971731448763249E-2</v>
      </c>
    </row>
    <row r="489" spans="1:6" x14ac:dyDescent="0.45">
      <c r="A489" s="8">
        <v>1398</v>
      </c>
      <c r="B489" s="8" t="s">
        <v>22</v>
      </c>
      <c r="C489" s="71">
        <f t="shared" si="16"/>
        <v>43682</v>
      </c>
      <c r="D489" s="68">
        <v>43682</v>
      </c>
      <c r="E489" s="11">
        <v>2.02</v>
      </c>
      <c r="F489" s="35">
        <f t="shared" si="17"/>
        <v>7.1378091872791524E-2</v>
      </c>
    </row>
    <row r="490" spans="1:6" x14ac:dyDescent="0.45">
      <c r="A490" s="8">
        <v>1398</v>
      </c>
      <c r="B490" s="8" t="s">
        <v>22</v>
      </c>
      <c r="C490" s="71">
        <f t="shared" si="16"/>
        <v>43679</v>
      </c>
      <c r="D490" s="68">
        <v>43679</v>
      </c>
      <c r="E490" s="11">
        <v>2.12</v>
      </c>
      <c r="F490" s="35">
        <f t="shared" si="17"/>
        <v>7.4911660777385161E-2</v>
      </c>
    </row>
    <row r="491" spans="1:6" x14ac:dyDescent="0.45">
      <c r="A491" s="8">
        <v>1398</v>
      </c>
      <c r="B491" s="8" t="s">
        <v>22</v>
      </c>
      <c r="C491" s="71">
        <f t="shared" si="16"/>
        <v>43678</v>
      </c>
      <c r="D491" s="68">
        <v>43678</v>
      </c>
      <c r="E491" s="11">
        <v>2.36</v>
      </c>
      <c r="F491" s="35">
        <f t="shared" si="17"/>
        <v>8.3392226148409881E-2</v>
      </c>
    </row>
    <row r="492" spans="1:6" x14ac:dyDescent="0.45">
      <c r="A492" s="8">
        <v>1398</v>
      </c>
      <c r="B492" s="8" t="s">
        <v>22</v>
      </c>
      <c r="C492" s="71">
        <f t="shared" si="16"/>
        <v>43677</v>
      </c>
      <c r="D492" s="68">
        <v>43677</v>
      </c>
      <c r="E492" s="11">
        <v>2.2799999999999998</v>
      </c>
      <c r="F492" s="35">
        <f t="shared" si="17"/>
        <v>8.0565371024734975E-2</v>
      </c>
    </row>
    <row r="493" spans="1:6" x14ac:dyDescent="0.45">
      <c r="A493" s="8">
        <v>1398</v>
      </c>
      <c r="B493" s="8" t="s">
        <v>22</v>
      </c>
      <c r="C493" s="71">
        <f t="shared" si="16"/>
        <v>43676</v>
      </c>
      <c r="D493" s="68">
        <v>43676</v>
      </c>
      <c r="E493" s="11">
        <v>2.2200000000000002</v>
      </c>
      <c r="F493" s="35">
        <f t="shared" si="17"/>
        <v>7.8445229681978798E-2</v>
      </c>
    </row>
    <row r="494" spans="1:6" x14ac:dyDescent="0.45">
      <c r="A494" s="8">
        <v>1398</v>
      </c>
      <c r="B494" s="8" t="s">
        <v>22</v>
      </c>
      <c r="C494" s="71">
        <f t="shared" si="16"/>
        <v>43675</v>
      </c>
      <c r="D494" s="68">
        <v>43675</v>
      </c>
      <c r="E494" s="11">
        <v>2.23</v>
      </c>
      <c r="F494" s="35">
        <f t="shared" si="17"/>
        <v>7.8798586572438156E-2</v>
      </c>
    </row>
    <row r="495" spans="1:6" x14ac:dyDescent="0.45">
      <c r="A495" s="8">
        <v>1398</v>
      </c>
      <c r="B495" s="8" t="s">
        <v>22</v>
      </c>
      <c r="C495" s="71">
        <f t="shared" si="16"/>
        <v>43672</v>
      </c>
      <c r="D495" s="68">
        <v>43672</v>
      </c>
      <c r="E495" s="11">
        <v>2.23</v>
      </c>
      <c r="F495" s="35">
        <f t="shared" si="17"/>
        <v>7.8798586572438156E-2</v>
      </c>
    </row>
    <row r="496" spans="1:6" x14ac:dyDescent="0.45">
      <c r="A496" s="8">
        <v>1398</v>
      </c>
      <c r="B496" s="8" t="s">
        <v>22</v>
      </c>
      <c r="C496" s="71">
        <f t="shared" si="16"/>
        <v>43671</v>
      </c>
      <c r="D496" s="68">
        <v>43671</v>
      </c>
      <c r="E496" s="11">
        <v>2.2599999999999998</v>
      </c>
      <c r="F496" s="35">
        <f t="shared" si="17"/>
        <v>7.9858657243816245E-2</v>
      </c>
    </row>
    <row r="497" spans="1:6" x14ac:dyDescent="0.45">
      <c r="A497" s="8">
        <v>1398</v>
      </c>
      <c r="B497" s="8" t="s">
        <v>22</v>
      </c>
      <c r="C497" s="71">
        <f t="shared" si="16"/>
        <v>43670</v>
      </c>
      <c r="D497" s="68">
        <v>43670</v>
      </c>
      <c r="E497" s="11">
        <v>2.33</v>
      </c>
      <c r="F497" s="35">
        <f t="shared" si="17"/>
        <v>8.2332155477031807E-2</v>
      </c>
    </row>
    <row r="498" spans="1:6" x14ac:dyDescent="0.45">
      <c r="A498" s="8">
        <v>1398</v>
      </c>
      <c r="B498" s="8" t="s">
        <v>22</v>
      </c>
      <c r="C498" s="71">
        <f t="shared" si="16"/>
        <v>43669</v>
      </c>
      <c r="D498" s="68">
        <v>43669</v>
      </c>
      <c r="E498" s="11">
        <v>2.34</v>
      </c>
      <c r="F498" s="35">
        <f t="shared" si="17"/>
        <v>8.2685512367491165E-2</v>
      </c>
    </row>
    <row r="499" spans="1:6" x14ac:dyDescent="0.45">
      <c r="A499" s="8">
        <v>1398</v>
      </c>
      <c r="B499" s="8" t="s">
        <v>23</v>
      </c>
      <c r="C499" s="71">
        <f t="shared" si="16"/>
        <v>43668</v>
      </c>
      <c r="D499" s="68">
        <v>43668</v>
      </c>
      <c r="E499" s="11">
        <v>2.33</v>
      </c>
      <c r="F499" s="35">
        <f t="shared" si="17"/>
        <v>8.2332155477031807E-2</v>
      </c>
    </row>
    <row r="500" spans="1:6" x14ac:dyDescent="0.45">
      <c r="A500" s="8">
        <v>1398</v>
      </c>
      <c r="B500" s="8" t="s">
        <v>23</v>
      </c>
      <c r="C500" s="71">
        <f t="shared" si="16"/>
        <v>43665</v>
      </c>
      <c r="D500" s="68">
        <v>43665</v>
      </c>
      <c r="E500" s="11">
        <v>2.2999999999999998</v>
      </c>
      <c r="F500" s="35">
        <f t="shared" si="17"/>
        <v>8.1272084805653705E-2</v>
      </c>
    </row>
    <row r="501" spans="1:6" x14ac:dyDescent="0.45">
      <c r="A501" s="8">
        <v>1398</v>
      </c>
      <c r="B501" s="8" t="s">
        <v>23</v>
      </c>
      <c r="C501" s="71">
        <f t="shared" si="16"/>
        <v>43664</v>
      </c>
      <c r="D501" s="68">
        <v>43664</v>
      </c>
      <c r="E501" s="11">
        <v>2.38</v>
      </c>
      <c r="F501" s="35">
        <f t="shared" si="17"/>
        <v>8.4098939929328612E-2</v>
      </c>
    </row>
    <row r="502" spans="1:6" x14ac:dyDescent="0.45">
      <c r="A502" s="8">
        <v>1398</v>
      </c>
      <c r="B502" s="8" t="s">
        <v>23</v>
      </c>
      <c r="C502" s="71">
        <f t="shared" si="16"/>
        <v>43663</v>
      </c>
      <c r="D502" s="68">
        <v>43663</v>
      </c>
      <c r="E502" s="11">
        <v>2.44</v>
      </c>
      <c r="F502" s="35">
        <f t="shared" si="17"/>
        <v>8.6219081272084802E-2</v>
      </c>
    </row>
    <row r="503" spans="1:6" x14ac:dyDescent="0.45">
      <c r="A503" s="8">
        <v>1398</v>
      </c>
      <c r="B503" s="8" t="s">
        <v>23</v>
      </c>
      <c r="C503" s="71">
        <f t="shared" si="16"/>
        <v>43662</v>
      </c>
      <c r="D503" s="68">
        <v>43662</v>
      </c>
      <c r="E503" s="11">
        <v>2.5299999999999998</v>
      </c>
      <c r="F503" s="35">
        <f t="shared" si="17"/>
        <v>8.9399293286219067E-2</v>
      </c>
    </row>
    <row r="504" spans="1:6" x14ac:dyDescent="0.45">
      <c r="A504" s="8">
        <v>1398</v>
      </c>
      <c r="B504" s="8" t="s">
        <v>23</v>
      </c>
      <c r="C504" s="71">
        <f t="shared" si="16"/>
        <v>43661</v>
      </c>
      <c r="D504" s="68">
        <v>43661</v>
      </c>
      <c r="E504" s="11">
        <v>2.5299999999999998</v>
      </c>
      <c r="F504" s="35">
        <f t="shared" si="17"/>
        <v>8.9399293286219067E-2</v>
      </c>
    </row>
    <row r="505" spans="1:6" x14ac:dyDescent="0.45">
      <c r="A505" s="8">
        <v>1398</v>
      </c>
      <c r="B505" s="8" t="s">
        <v>23</v>
      </c>
      <c r="C505" s="71">
        <f t="shared" si="16"/>
        <v>43658</v>
      </c>
      <c r="D505" s="68">
        <v>43658</v>
      </c>
      <c r="E505" s="11">
        <v>2.54</v>
      </c>
      <c r="F505" s="35">
        <f t="shared" si="17"/>
        <v>8.9752650176678439E-2</v>
      </c>
    </row>
    <row r="506" spans="1:6" x14ac:dyDescent="0.45">
      <c r="A506" s="8">
        <v>1398</v>
      </c>
      <c r="B506" s="8" t="s">
        <v>23</v>
      </c>
      <c r="C506" s="71">
        <f t="shared" si="16"/>
        <v>43657</v>
      </c>
      <c r="D506" s="68">
        <v>43657</v>
      </c>
      <c r="E506" s="11">
        <v>2.54</v>
      </c>
      <c r="F506" s="35">
        <f t="shared" si="17"/>
        <v>8.9752650176678439E-2</v>
      </c>
    </row>
    <row r="507" spans="1:6" x14ac:dyDescent="0.45">
      <c r="A507" s="8">
        <v>1398</v>
      </c>
      <c r="B507" s="8" t="s">
        <v>23</v>
      </c>
      <c r="C507" s="71">
        <f t="shared" si="16"/>
        <v>43656</v>
      </c>
      <c r="D507" s="68">
        <v>43656</v>
      </c>
      <c r="E507" s="11">
        <v>2.4900000000000002</v>
      </c>
      <c r="F507" s="35">
        <f t="shared" si="17"/>
        <v>8.7985865724381634E-2</v>
      </c>
    </row>
    <row r="508" spans="1:6" x14ac:dyDescent="0.45">
      <c r="A508" s="8">
        <v>1398</v>
      </c>
      <c r="B508" s="8" t="s">
        <v>23</v>
      </c>
      <c r="C508" s="71">
        <f t="shared" si="16"/>
        <v>43655</v>
      </c>
      <c r="D508" s="68">
        <v>43655</v>
      </c>
      <c r="E508" s="11">
        <v>2.41</v>
      </c>
      <c r="F508" s="35">
        <f t="shared" si="17"/>
        <v>8.5159010600706714E-2</v>
      </c>
    </row>
    <row r="509" spans="1:6" x14ac:dyDescent="0.45">
      <c r="A509" s="8">
        <v>1398</v>
      </c>
      <c r="B509" s="8" t="s">
        <v>23</v>
      </c>
      <c r="C509" s="71">
        <f t="shared" si="16"/>
        <v>43654</v>
      </c>
      <c r="D509" s="68">
        <v>43654</v>
      </c>
      <c r="E509" s="11">
        <v>2.39</v>
      </c>
      <c r="F509" s="35">
        <f t="shared" si="17"/>
        <v>8.4452296819787984E-2</v>
      </c>
    </row>
    <row r="510" spans="1:6" x14ac:dyDescent="0.45">
      <c r="A510" s="8">
        <v>1398</v>
      </c>
      <c r="B510" s="8" t="s">
        <v>23</v>
      </c>
      <c r="C510" s="71">
        <f t="shared" si="16"/>
        <v>43654</v>
      </c>
      <c r="D510" s="68">
        <v>43654</v>
      </c>
      <c r="E510" s="11">
        <v>2.39</v>
      </c>
      <c r="F510" s="35">
        <f t="shared" si="17"/>
        <v>8.4452296819787984E-2</v>
      </c>
    </row>
    <row r="511" spans="1:6" x14ac:dyDescent="0.45">
      <c r="A511" s="8">
        <v>1398</v>
      </c>
      <c r="B511" s="8" t="s">
        <v>23</v>
      </c>
      <c r="C511" s="71">
        <f t="shared" si="16"/>
        <v>43649</v>
      </c>
      <c r="D511" s="68">
        <v>43649</v>
      </c>
      <c r="E511" s="11">
        <v>2.29</v>
      </c>
      <c r="F511" s="35">
        <f t="shared" si="17"/>
        <v>8.0918727915194347E-2</v>
      </c>
    </row>
    <row r="512" spans="1:6" x14ac:dyDescent="0.45">
      <c r="A512" s="8">
        <v>1398</v>
      </c>
      <c r="B512" s="8" t="s">
        <v>23</v>
      </c>
      <c r="C512" s="71">
        <f t="shared" si="16"/>
        <v>43648</v>
      </c>
      <c r="D512" s="68">
        <v>43648</v>
      </c>
      <c r="E512" s="11">
        <v>2.2999999999999998</v>
      </c>
      <c r="F512" s="35">
        <f t="shared" si="17"/>
        <v>8.1272084805653705E-2</v>
      </c>
    </row>
    <row r="513" spans="1:6" x14ac:dyDescent="0.45">
      <c r="A513" s="8">
        <v>1398</v>
      </c>
      <c r="B513" s="8" t="s">
        <v>23</v>
      </c>
      <c r="C513" s="71">
        <f t="shared" si="16"/>
        <v>43647</v>
      </c>
      <c r="D513" s="68">
        <v>43647</v>
      </c>
      <c r="E513" s="11">
        <v>2.33</v>
      </c>
      <c r="F513" s="35">
        <f t="shared" si="17"/>
        <v>8.2332155477031807E-2</v>
      </c>
    </row>
    <row r="514" spans="1:6" x14ac:dyDescent="0.45">
      <c r="A514" s="8">
        <v>1398</v>
      </c>
      <c r="B514" s="8" t="s">
        <v>23</v>
      </c>
      <c r="C514" s="71">
        <f t="shared" si="16"/>
        <v>43644</v>
      </c>
      <c r="D514" s="68">
        <v>43644</v>
      </c>
      <c r="E514" s="11">
        <v>2.42</v>
      </c>
      <c r="F514" s="35">
        <f t="shared" si="17"/>
        <v>8.5512367491166072E-2</v>
      </c>
    </row>
    <row r="515" spans="1:6" x14ac:dyDescent="0.45">
      <c r="A515" s="8">
        <v>1398</v>
      </c>
      <c r="B515" s="8" t="s">
        <v>23</v>
      </c>
      <c r="C515" s="71">
        <f t="shared" si="16"/>
        <v>43643</v>
      </c>
      <c r="D515" s="68">
        <v>43643</v>
      </c>
      <c r="E515" s="11">
        <v>2.3199999999999998</v>
      </c>
      <c r="F515" s="35">
        <f t="shared" si="17"/>
        <v>8.1978798586572435E-2</v>
      </c>
    </row>
    <row r="516" spans="1:6" x14ac:dyDescent="0.45">
      <c r="A516" s="8">
        <v>1398</v>
      </c>
      <c r="B516" s="8" t="s">
        <v>23</v>
      </c>
      <c r="C516" s="71">
        <f t="shared" si="16"/>
        <v>43642</v>
      </c>
      <c r="D516" s="68">
        <v>43642</v>
      </c>
      <c r="E516" s="11">
        <v>2.34</v>
      </c>
      <c r="F516" s="35">
        <f t="shared" si="17"/>
        <v>8.2685512367491165E-2</v>
      </c>
    </row>
    <row r="517" spans="1:6" x14ac:dyDescent="0.45">
      <c r="A517" s="8">
        <v>1398</v>
      </c>
      <c r="B517" s="8" t="s">
        <v>23</v>
      </c>
      <c r="C517" s="71">
        <f t="shared" si="16"/>
        <v>43641</v>
      </c>
      <c r="D517" s="68">
        <v>43641</v>
      </c>
      <c r="E517" s="11">
        <v>2.31</v>
      </c>
      <c r="F517" s="35">
        <f t="shared" si="17"/>
        <v>8.1625441696113077E-2</v>
      </c>
    </row>
    <row r="518" spans="1:6" x14ac:dyDescent="0.45">
      <c r="A518" s="8">
        <v>1398</v>
      </c>
      <c r="B518" s="8" t="s">
        <v>23</v>
      </c>
      <c r="C518" s="71">
        <f t="shared" ref="C518:C581" si="18">D518</f>
        <v>43640</v>
      </c>
      <c r="D518" s="68">
        <v>43640</v>
      </c>
      <c r="E518" s="11">
        <v>2.31</v>
      </c>
      <c r="F518" s="35">
        <f t="shared" ref="F518:F581" si="19">E518/28.3</f>
        <v>8.1625441696113077E-2</v>
      </c>
    </row>
    <row r="519" spans="1:6" x14ac:dyDescent="0.45">
      <c r="A519" s="8">
        <v>1398</v>
      </c>
      <c r="B519" s="8" t="s">
        <v>12</v>
      </c>
      <c r="C519" s="71">
        <f t="shared" si="18"/>
        <v>43637</v>
      </c>
      <c r="D519" s="68">
        <v>43637</v>
      </c>
      <c r="E519" s="11">
        <v>2.27</v>
      </c>
      <c r="F519" s="35">
        <f t="shared" si="19"/>
        <v>8.0212014134275617E-2</v>
      </c>
    </row>
    <row r="520" spans="1:6" x14ac:dyDescent="0.45">
      <c r="A520" s="8">
        <v>1398</v>
      </c>
      <c r="B520" s="8" t="s">
        <v>12</v>
      </c>
      <c r="C520" s="71">
        <f t="shared" si="18"/>
        <v>43636</v>
      </c>
      <c r="D520" s="68">
        <v>43636</v>
      </c>
      <c r="E520" s="11">
        <v>2.38</v>
      </c>
      <c r="F520" s="35">
        <f t="shared" si="19"/>
        <v>8.4098939929328612E-2</v>
      </c>
    </row>
    <row r="521" spans="1:6" x14ac:dyDescent="0.45">
      <c r="A521" s="8">
        <v>1398</v>
      </c>
      <c r="B521" s="8" t="s">
        <v>12</v>
      </c>
      <c r="C521" s="71">
        <f t="shared" si="18"/>
        <v>43635</v>
      </c>
      <c r="D521" s="68">
        <v>43635</v>
      </c>
      <c r="E521" s="11">
        <v>2.4300000000000002</v>
      </c>
      <c r="F521" s="35">
        <f t="shared" si="19"/>
        <v>8.5865724381625444E-2</v>
      </c>
    </row>
    <row r="522" spans="1:6" x14ac:dyDescent="0.45">
      <c r="A522" s="8">
        <v>1398</v>
      </c>
      <c r="B522" s="8" t="s">
        <v>12</v>
      </c>
      <c r="C522" s="71">
        <f t="shared" si="18"/>
        <v>43634</v>
      </c>
      <c r="D522" s="68">
        <v>43634</v>
      </c>
      <c r="E522" s="11">
        <v>2.44</v>
      </c>
      <c r="F522" s="35">
        <f t="shared" si="19"/>
        <v>8.6219081272084802E-2</v>
      </c>
    </row>
    <row r="523" spans="1:6" x14ac:dyDescent="0.45">
      <c r="A523" s="8">
        <v>1398</v>
      </c>
      <c r="B523" s="8" t="s">
        <v>12</v>
      </c>
      <c r="C523" s="71">
        <f t="shared" si="18"/>
        <v>43633</v>
      </c>
      <c r="D523" s="68">
        <v>43633</v>
      </c>
      <c r="E523" s="11">
        <v>2.46</v>
      </c>
      <c r="F523" s="35">
        <f t="shared" si="19"/>
        <v>8.6925795053003532E-2</v>
      </c>
    </row>
    <row r="524" spans="1:6" x14ac:dyDescent="0.45">
      <c r="A524" s="8">
        <v>1398</v>
      </c>
      <c r="B524" s="8" t="s">
        <v>12</v>
      </c>
      <c r="C524" s="71">
        <f t="shared" si="18"/>
        <v>43630</v>
      </c>
      <c r="D524" s="68">
        <v>43630</v>
      </c>
      <c r="E524" s="11">
        <v>2.37</v>
      </c>
      <c r="F524" s="35">
        <f t="shared" si="19"/>
        <v>8.3745583038869253E-2</v>
      </c>
    </row>
    <row r="525" spans="1:6" x14ac:dyDescent="0.45">
      <c r="A525" s="8">
        <v>1398</v>
      </c>
      <c r="B525" s="8" t="s">
        <v>12</v>
      </c>
      <c r="C525" s="71">
        <f t="shared" si="18"/>
        <v>43629</v>
      </c>
      <c r="D525" s="68">
        <v>43629</v>
      </c>
      <c r="E525" s="11">
        <v>2.4300000000000002</v>
      </c>
      <c r="F525" s="35">
        <f t="shared" si="19"/>
        <v>8.5865724381625444E-2</v>
      </c>
    </row>
    <row r="526" spans="1:6" x14ac:dyDescent="0.45">
      <c r="A526" s="8">
        <v>1398</v>
      </c>
      <c r="B526" s="8" t="s">
        <v>12</v>
      </c>
      <c r="C526" s="71">
        <f t="shared" si="18"/>
        <v>43628</v>
      </c>
      <c r="D526" s="68">
        <v>43628</v>
      </c>
      <c r="E526" s="11">
        <v>2.4300000000000002</v>
      </c>
      <c r="F526" s="35">
        <f t="shared" si="19"/>
        <v>8.5865724381625444E-2</v>
      </c>
    </row>
    <row r="527" spans="1:6" x14ac:dyDescent="0.45">
      <c r="A527" s="8">
        <v>1398</v>
      </c>
      <c r="B527" s="8" t="s">
        <v>12</v>
      </c>
      <c r="C527" s="71">
        <f t="shared" si="18"/>
        <v>43627</v>
      </c>
      <c r="D527" s="68">
        <v>43627</v>
      </c>
      <c r="E527" s="11">
        <v>2.41</v>
      </c>
      <c r="F527" s="35">
        <f t="shared" si="19"/>
        <v>8.5159010600706714E-2</v>
      </c>
    </row>
    <row r="528" spans="1:6" x14ac:dyDescent="0.45">
      <c r="A528" s="8">
        <v>1398</v>
      </c>
      <c r="B528" s="8" t="s">
        <v>12</v>
      </c>
      <c r="C528" s="71">
        <f t="shared" si="18"/>
        <v>43626</v>
      </c>
      <c r="D528" s="68">
        <v>43626</v>
      </c>
      <c r="E528" s="11">
        <v>2.42</v>
      </c>
      <c r="F528" s="35">
        <f t="shared" si="19"/>
        <v>8.5512367491166072E-2</v>
      </c>
    </row>
    <row r="529" spans="1:6" x14ac:dyDescent="0.45">
      <c r="A529" s="8">
        <v>1398</v>
      </c>
      <c r="B529" s="8" t="s">
        <v>12</v>
      </c>
      <c r="C529" s="71">
        <f t="shared" si="18"/>
        <v>43623</v>
      </c>
      <c r="D529" s="68">
        <v>43623</v>
      </c>
      <c r="E529" s="11">
        <v>2.4300000000000002</v>
      </c>
      <c r="F529" s="35">
        <f t="shared" si="19"/>
        <v>8.5865724381625444E-2</v>
      </c>
    </row>
    <row r="530" spans="1:6" x14ac:dyDescent="0.45">
      <c r="A530" s="8">
        <v>1398</v>
      </c>
      <c r="B530" s="8" t="s">
        <v>12</v>
      </c>
      <c r="C530" s="71">
        <f t="shared" si="18"/>
        <v>43622</v>
      </c>
      <c r="D530" s="68">
        <v>43622</v>
      </c>
      <c r="E530" s="11">
        <v>2.4</v>
      </c>
      <c r="F530" s="35">
        <f t="shared" si="19"/>
        <v>8.4805653710247342E-2</v>
      </c>
    </row>
    <row r="531" spans="1:6" x14ac:dyDescent="0.45">
      <c r="A531" s="8">
        <v>1398</v>
      </c>
      <c r="B531" s="8" t="s">
        <v>12</v>
      </c>
      <c r="C531" s="71">
        <f t="shared" si="18"/>
        <v>43621</v>
      </c>
      <c r="D531" s="68">
        <v>43621</v>
      </c>
      <c r="E531" s="11">
        <v>2.4500000000000002</v>
      </c>
      <c r="F531" s="35">
        <f t="shared" si="19"/>
        <v>8.6572438162544174E-2</v>
      </c>
    </row>
    <row r="532" spans="1:6" x14ac:dyDescent="0.45">
      <c r="A532" s="8">
        <v>1398</v>
      </c>
      <c r="B532" s="8" t="s">
        <v>12</v>
      </c>
      <c r="C532" s="71">
        <f t="shared" si="18"/>
        <v>43620</v>
      </c>
      <c r="D532" s="68">
        <v>43620</v>
      </c>
      <c r="E532" s="11">
        <v>2.4500000000000002</v>
      </c>
      <c r="F532" s="35">
        <f t="shared" si="19"/>
        <v>8.6572438162544174E-2</v>
      </c>
    </row>
    <row r="533" spans="1:6" x14ac:dyDescent="0.45">
      <c r="A533" s="8">
        <v>1398</v>
      </c>
      <c r="B533" s="8" t="s">
        <v>12</v>
      </c>
      <c r="C533" s="71">
        <f t="shared" si="18"/>
        <v>43619</v>
      </c>
      <c r="D533" s="68">
        <v>43619</v>
      </c>
      <c r="E533" s="11">
        <v>2.5</v>
      </c>
      <c r="F533" s="35">
        <f t="shared" si="19"/>
        <v>8.8339222614840993E-2</v>
      </c>
    </row>
    <row r="534" spans="1:6" x14ac:dyDescent="0.45">
      <c r="A534" s="8">
        <v>1398</v>
      </c>
      <c r="B534" s="8" t="s">
        <v>12</v>
      </c>
      <c r="C534" s="71">
        <f t="shared" si="18"/>
        <v>43616</v>
      </c>
      <c r="D534" s="68">
        <v>43616</v>
      </c>
      <c r="E534" s="11">
        <v>2.59</v>
      </c>
      <c r="F534" s="35">
        <f t="shared" si="19"/>
        <v>9.1519434628975257E-2</v>
      </c>
    </row>
    <row r="535" spans="1:6" x14ac:dyDescent="0.45">
      <c r="A535" s="8">
        <v>1398</v>
      </c>
      <c r="B535" s="8" t="s">
        <v>12</v>
      </c>
      <c r="C535" s="71">
        <f t="shared" si="18"/>
        <v>43615</v>
      </c>
      <c r="D535" s="68">
        <v>43615</v>
      </c>
      <c r="E535" s="11">
        <v>2.69</v>
      </c>
      <c r="F535" s="35">
        <f t="shared" si="19"/>
        <v>9.5053003533568894E-2</v>
      </c>
    </row>
    <row r="536" spans="1:6" x14ac:dyDescent="0.45">
      <c r="A536" s="8">
        <v>1398</v>
      </c>
      <c r="B536" s="8" t="s">
        <v>12</v>
      </c>
      <c r="C536" s="71">
        <f t="shared" si="18"/>
        <v>43614</v>
      </c>
      <c r="D536" s="68">
        <v>43614</v>
      </c>
      <c r="E536" s="11">
        <v>2.69</v>
      </c>
      <c r="F536" s="35">
        <f t="shared" si="19"/>
        <v>9.5053003533568894E-2</v>
      </c>
    </row>
    <row r="537" spans="1:6" x14ac:dyDescent="0.45">
      <c r="A537" s="8">
        <v>1398</v>
      </c>
      <c r="B537" s="8" t="s">
        <v>12</v>
      </c>
      <c r="C537" s="71">
        <f t="shared" si="18"/>
        <v>43613</v>
      </c>
      <c r="D537" s="68">
        <v>43613</v>
      </c>
      <c r="E537" s="11">
        <v>2.65</v>
      </c>
      <c r="F537" s="35">
        <f t="shared" si="19"/>
        <v>9.3639575971731448E-2</v>
      </c>
    </row>
    <row r="538" spans="1:6" x14ac:dyDescent="0.45">
      <c r="A538" s="8">
        <v>1398</v>
      </c>
      <c r="B538" s="8" t="s">
        <v>12</v>
      </c>
      <c r="C538" s="71">
        <f t="shared" si="18"/>
        <v>43609</v>
      </c>
      <c r="D538" s="68">
        <v>43609</v>
      </c>
      <c r="E538" s="11">
        <v>2.6</v>
      </c>
      <c r="F538" s="35">
        <f t="shared" si="19"/>
        <v>9.187279151943463E-2</v>
      </c>
    </row>
    <row r="539" spans="1:6" x14ac:dyDescent="0.45">
      <c r="A539" s="8">
        <v>1398</v>
      </c>
      <c r="B539" s="8" t="s">
        <v>12</v>
      </c>
      <c r="C539" s="71">
        <f t="shared" si="18"/>
        <v>43608</v>
      </c>
      <c r="D539" s="68">
        <v>43608</v>
      </c>
      <c r="E539" s="11">
        <v>2.56</v>
      </c>
      <c r="F539" s="35">
        <f t="shared" si="19"/>
        <v>9.0459363957597169E-2</v>
      </c>
    </row>
    <row r="540" spans="1:6" x14ac:dyDescent="0.45">
      <c r="A540" s="8">
        <v>1398</v>
      </c>
      <c r="B540" s="8" t="s">
        <v>12</v>
      </c>
      <c r="C540" s="71">
        <f t="shared" si="18"/>
        <v>43607</v>
      </c>
      <c r="D540" s="68">
        <v>43607</v>
      </c>
      <c r="E540" s="11">
        <v>2.73</v>
      </c>
      <c r="F540" s="35">
        <f t="shared" si="19"/>
        <v>9.6466431095406355E-2</v>
      </c>
    </row>
    <row r="541" spans="1:6" x14ac:dyDescent="0.45">
      <c r="A541" s="8">
        <v>1398</v>
      </c>
      <c r="B541" s="8" t="s">
        <v>13</v>
      </c>
      <c r="C541" s="71">
        <f t="shared" si="18"/>
        <v>43606</v>
      </c>
      <c r="D541" s="68">
        <v>43606</v>
      </c>
      <c r="E541" s="11">
        <v>2.73</v>
      </c>
      <c r="F541" s="35">
        <f t="shared" si="19"/>
        <v>9.6466431095406355E-2</v>
      </c>
    </row>
    <row r="542" spans="1:6" x14ac:dyDescent="0.45">
      <c r="A542" s="8">
        <v>1398</v>
      </c>
      <c r="B542" s="8" t="s">
        <v>13</v>
      </c>
      <c r="C542" s="71">
        <f t="shared" si="18"/>
        <v>43605</v>
      </c>
      <c r="D542" s="68">
        <v>43605</v>
      </c>
      <c r="E542" s="11">
        <v>2.7</v>
      </c>
      <c r="F542" s="35">
        <f t="shared" si="19"/>
        <v>9.5406360424028266E-2</v>
      </c>
    </row>
    <row r="543" spans="1:6" x14ac:dyDescent="0.45">
      <c r="A543" s="8">
        <v>1398</v>
      </c>
      <c r="B543" s="8" t="s">
        <v>13</v>
      </c>
      <c r="C543" s="71">
        <f t="shared" si="18"/>
        <v>43602</v>
      </c>
      <c r="D543" s="68">
        <v>43602</v>
      </c>
      <c r="E543" s="11">
        <v>2.61</v>
      </c>
      <c r="F543" s="35">
        <f t="shared" si="19"/>
        <v>9.2226148409893988E-2</v>
      </c>
    </row>
    <row r="544" spans="1:6" x14ac:dyDescent="0.45">
      <c r="A544" s="8">
        <v>1398</v>
      </c>
      <c r="B544" s="8" t="s">
        <v>13</v>
      </c>
      <c r="C544" s="71">
        <f t="shared" si="18"/>
        <v>43601</v>
      </c>
      <c r="D544" s="68">
        <v>43601</v>
      </c>
      <c r="E544" s="11">
        <v>2.62</v>
      </c>
      <c r="F544" s="35">
        <f t="shared" si="19"/>
        <v>9.257950530035336E-2</v>
      </c>
    </row>
    <row r="545" spans="1:6" x14ac:dyDescent="0.45">
      <c r="A545" s="8">
        <v>1398</v>
      </c>
      <c r="B545" s="8" t="s">
        <v>13</v>
      </c>
      <c r="C545" s="71">
        <f t="shared" si="18"/>
        <v>43600</v>
      </c>
      <c r="D545" s="68">
        <v>43600</v>
      </c>
      <c r="E545" s="11">
        <v>2.69</v>
      </c>
      <c r="F545" s="35">
        <f t="shared" si="19"/>
        <v>9.5053003533568894E-2</v>
      </c>
    </row>
    <row r="546" spans="1:6" x14ac:dyDescent="0.45">
      <c r="A546" s="8">
        <v>1398</v>
      </c>
      <c r="B546" s="8" t="s">
        <v>13</v>
      </c>
      <c r="C546" s="71">
        <f t="shared" si="18"/>
        <v>43599</v>
      </c>
      <c r="D546" s="68">
        <v>43599</v>
      </c>
      <c r="E546" s="11">
        <v>2.7</v>
      </c>
      <c r="F546" s="35">
        <f t="shared" si="19"/>
        <v>9.5406360424028266E-2</v>
      </c>
    </row>
    <row r="547" spans="1:6" x14ac:dyDescent="0.45">
      <c r="A547" s="8">
        <v>1398</v>
      </c>
      <c r="B547" s="8" t="s">
        <v>13</v>
      </c>
      <c r="C547" s="71">
        <f t="shared" si="18"/>
        <v>43598</v>
      </c>
      <c r="D547" s="68">
        <v>43598</v>
      </c>
      <c r="E547" s="11">
        <v>2.71</v>
      </c>
      <c r="F547" s="35">
        <f t="shared" si="19"/>
        <v>9.5759717314487625E-2</v>
      </c>
    </row>
    <row r="548" spans="1:6" x14ac:dyDescent="0.45">
      <c r="A548" s="8">
        <v>1398</v>
      </c>
      <c r="B548" s="8" t="s">
        <v>13</v>
      </c>
      <c r="C548" s="71">
        <f t="shared" si="18"/>
        <v>43595</v>
      </c>
      <c r="D548" s="68">
        <v>43595</v>
      </c>
      <c r="E548" s="11">
        <v>2.64</v>
      </c>
      <c r="F548" s="35">
        <f t="shared" si="19"/>
        <v>9.328621908127209E-2</v>
      </c>
    </row>
    <row r="549" spans="1:6" x14ac:dyDescent="0.45">
      <c r="A549" s="8">
        <v>1398</v>
      </c>
      <c r="B549" s="8" t="s">
        <v>13</v>
      </c>
      <c r="C549" s="71">
        <f t="shared" si="18"/>
        <v>43594</v>
      </c>
      <c r="D549" s="68">
        <v>43594</v>
      </c>
      <c r="E549" s="11">
        <v>2.62</v>
      </c>
      <c r="F549" s="35">
        <f t="shared" si="19"/>
        <v>9.257950530035336E-2</v>
      </c>
    </row>
    <row r="550" spans="1:6" x14ac:dyDescent="0.45">
      <c r="A550" s="8">
        <v>1398</v>
      </c>
      <c r="B550" s="8" t="s">
        <v>13</v>
      </c>
      <c r="C550" s="71">
        <f t="shared" si="18"/>
        <v>43593</v>
      </c>
      <c r="D550" s="68">
        <v>43593</v>
      </c>
      <c r="E550" s="11">
        <v>2.64</v>
      </c>
      <c r="F550" s="35">
        <f t="shared" si="19"/>
        <v>9.328621908127209E-2</v>
      </c>
    </row>
    <row r="551" spans="1:6" x14ac:dyDescent="0.45">
      <c r="A551" s="8">
        <v>1398</v>
      </c>
      <c r="B551" s="8" t="s">
        <v>13</v>
      </c>
      <c r="C551" s="71">
        <f t="shared" si="18"/>
        <v>43592</v>
      </c>
      <c r="D551" s="68">
        <v>43592</v>
      </c>
      <c r="E551" s="11">
        <v>2.54</v>
      </c>
      <c r="F551" s="35">
        <f t="shared" si="19"/>
        <v>8.9752650176678439E-2</v>
      </c>
    </row>
    <row r="552" spans="1:6" x14ac:dyDescent="0.45">
      <c r="A552" s="8">
        <v>1398</v>
      </c>
      <c r="B552" s="8" t="s">
        <v>13</v>
      </c>
      <c r="C552" s="71">
        <f t="shared" si="18"/>
        <v>43591</v>
      </c>
      <c r="D552" s="68">
        <v>43591</v>
      </c>
      <c r="E552" s="11">
        <v>2.54</v>
      </c>
      <c r="F552" s="35">
        <f t="shared" si="19"/>
        <v>8.9752650176678439E-2</v>
      </c>
    </row>
    <row r="553" spans="1:6" x14ac:dyDescent="0.45">
      <c r="A553" s="8">
        <v>1398</v>
      </c>
      <c r="B553" s="8" t="s">
        <v>13</v>
      </c>
      <c r="C553" s="71">
        <f t="shared" si="18"/>
        <v>43588</v>
      </c>
      <c r="D553" s="68">
        <v>43588</v>
      </c>
      <c r="E553" s="11">
        <v>2.59</v>
      </c>
      <c r="F553" s="35">
        <f t="shared" si="19"/>
        <v>9.1519434628975257E-2</v>
      </c>
    </row>
    <row r="554" spans="1:6" x14ac:dyDescent="0.45">
      <c r="A554" s="8">
        <v>1398</v>
      </c>
      <c r="B554" s="8" t="s">
        <v>13</v>
      </c>
      <c r="C554" s="71">
        <f t="shared" si="18"/>
        <v>43587</v>
      </c>
      <c r="D554" s="68">
        <v>43587</v>
      </c>
      <c r="E554" s="11">
        <v>2.63</v>
      </c>
      <c r="F554" s="35">
        <f t="shared" si="19"/>
        <v>9.2932862190812718E-2</v>
      </c>
    </row>
    <row r="555" spans="1:6" x14ac:dyDescent="0.45">
      <c r="A555" s="8">
        <v>1398</v>
      </c>
      <c r="B555" s="8" t="s">
        <v>13</v>
      </c>
      <c r="C555" s="71">
        <f t="shared" si="18"/>
        <v>43586</v>
      </c>
      <c r="D555" s="68">
        <v>43586</v>
      </c>
      <c r="E555" s="11">
        <v>2.59</v>
      </c>
      <c r="F555" s="35">
        <f t="shared" si="19"/>
        <v>9.1519434628975257E-2</v>
      </c>
    </row>
    <row r="556" spans="1:6" x14ac:dyDescent="0.45">
      <c r="A556" s="8">
        <v>1398</v>
      </c>
      <c r="B556" s="8" t="s">
        <v>13</v>
      </c>
      <c r="C556" s="71">
        <f t="shared" si="18"/>
        <v>43585</v>
      </c>
      <c r="D556" s="68">
        <v>43585</v>
      </c>
      <c r="E556" s="11">
        <v>2.59</v>
      </c>
      <c r="F556" s="35">
        <f t="shared" si="19"/>
        <v>9.1519434628975257E-2</v>
      </c>
    </row>
    <row r="557" spans="1:6" x14ac:dyDescent="0.45">
      <c r="A557" s="8">
        <v>1398</v>
      </c>
      <c r="B557" s="8" t="s">
        <v>13</v>
      </c>
      <c r="C557" s="71">
        <f t="shared" si="18"/>
        <v>43584</v>
      </c>
      <c r="D557" s="68">
        <v>43584</v>
      </c>
      <c r="E557" s="11">
        <v>2.58</v>
      </c>
      <c r="F557" s="35">
        <f t="shared" si="19"/>
        <v>9.1166077738515899E-2</v>
      </c>
    </row>
    <row r="558" spans="1:6" x14ac:dyDescent="0.45">
      <c r="A558" s="8">
        <v>1398</v>
      </c>
      <c r="B558" s="8" t="s">
        <v>13</v>
      </c>
      <c r="C558" s="71">
        <f t="shared" si="18"/>
        <v>43581</v>
      </c>
      <c r="D558" s="68">
        <v>43581</v>
      </c>
      <c r="E558" s="11">
        <v>2.58</v>
      </c>
      <c r="F558" s="35">
        <f t="shared" si="19"/>
        <v>9.1166077738515899E-2</v>
      </c>
    </row>
    <row r="559" spans="1:6" x14ac:dyDescent="0.45">
      <c r="A559" s="8">
        <v>1398</v>
      </c>
      <c r="B559" s="8" t="s">
        <v>13</v>
      </c>
      <c r="C559" s="71">
        <f t="shared" si="18"/>
        <v>43580</v>
      </c>
      <c r="D559" s="68">
        <v>43580</v>
      </c>
      <c r="E559" s="11">
        <v>2.54</v>
      </c>
      <c r="F559" s="35">
        <f t="shared" si="19"/>
        <v>8.9752650176678439E-2</v>
      </c>
    </row>
    <row r="560" spans="1:6" x14ac:dyDescent="0.45">
      <c r="A560" s="8">
        <v>1398</v>
      </c>
      <c r="B560" s="8" t="s">
        <v>13</v>
      </c>
      <c r="C560" s="71">
        <f t="shared" si="18"/>
        <v>43579</v>
      </c>
      <c r="D560" s="68">
        <v>43579</v>
      </c>
      <c r="E560" s="11">
        <v>2.5299999999999998</v>
      </c>
      <c r="F560" s="35">
        <f t="shared" si="19"/>
        <v>8.9399293286219067E-2</v>
      </c>
    </row>
    <row r="561" spans="1:6" x14ac:dyDescent="0.45">
      <c r="A561" s="8">
        <v>1398</v>
      </c>
      <c r="B561" s="8" t="s">
        <v>13</v>
      </c>
      <c r="C561" s="71">
        <f t="shared" si="18"/>
        <v>43578</v>
      </c>
      <c r="D561" s="68">
        <v>43578</v>
      </c>
      <c r="E561" s="11">
        <v>2.5299999999999998</v>
      </c>
      <c r="F561" s="35">
        <f t="shared" si="19"/>
        <v>8.9399293286219067E-2</v>
      </c>
    </row>
    <row r="562" spans="1:6" x14ac:dyDescent="0.45">
      <c r="A562" s="8">
        <v>1398</v>
      </c>
      <c r="B562" s="8" t="s">
        <v>13</v>
      </c>
      <c r="C562" s="71">
        <f t="shared" si="18"/>
        <v>43577</v>
      </c>
      <c r="D562" s="68">
        <v>43577</v>
      </c>
      <c r="E562" s="11">
        <v>2.61</v>
      </c>
      <c r="F562" s="35">
        <f t="shared" si="19"/>
        <v>9.2226148409893988E-2</v>
      </c>
    </row>
    <row r="563" spans="1:6" x14ac:dyDescent="0.45">
      <c r="A563" s="8">
        <v>1398</v>
      </c>
      <c r="B563" s="8" t="s">
        <v>14</v>
      </c>
      <c r="C563" s="71">
        <f t="shared" si="18"/>
        <v>43573</v>
      </c>
      <c r="D563" s="68">
        <v>43573</v>
      </c>
      <c r="E563" s="11">
        <v>2.54</v>
      </c>
      <c r="F563" s="35">
        <f t="shared" si="19"/>
        <v>8.9752650176678439E-2</v>
      </c>
    </row>
    <row r="564" spans="1:6" x14ac:dyDescent="0.45">
      <c r="A564" s="8">
        <v>1398</v>
      </c>
      <c r="B564" s="8" t="s">
        <v>14</v>
      </c>
      <c r="C564" s="71">
        <f t="shared" si="18"/>
        <v>43572</v>
      </c>
      <c r="D564" s="68">
        <v>43572</v>
      </c>
      <c r="E564" s="11">
        <v>2.5499999999999998</v>
      </c>
      <c r="F564" s="35">
        <f t="shared" si="19"/>
        <v>9.0106007067137797E-2</v>
      </c>
    </row>
    <row r="565" spans="1:6" x14ac:dyDescent="0.45">
      <c r="A565" s="8">
        <v>1398</v>
      </c>
      <c r="B565" s="8" t="s">
        <v>14</v>
      </c>
      <c r="C565" s="71">
        <f t="shared" si="18"/>
        <v>43571</v>
      </c>
      <c r="D565" s="68">
        <v>43571</v>
      </c>
      <c r="E565" s="11">
        <v>2.66</v>
      </c>
      <c r="F565" s="35">
        <f t="shared" si="19"/>
        <v>9.399293286219082E-2</v>
      </c>
    </row>
    <row r="566" spans="1:6" x14ac:dyDescent="0.45">
      <c r="A566" s="8">
        <v>1398</v>
      </c>
      <c r="B566" s="8" t="s">
        <v>14</v>
      </c>
      <c r="C566" s="71">
        <f t="shared" si="18"/>
        <v>43570</v>
      </c>
      <c r="D566" s="68">
        <v>43570</v>
      </c>
      <c r="E566" s="11">
        <v>2.75</v>
      </c>
      <c r="F566" s="35">
        <f t="shared" si="19"/>
        <v>9.7173144876325085E-2</v>
      </c>
    </row>
    <row r="567" spans="1:6" x14ac:dyDescent="0.45">
      <c r="A567" s="8">
        <v>1398</v>
      </c>
      <c r="B567" s="8" t="s">
        <v>14</v>
      </c>
      <c r="C567" s="71">
        <f t="shared" si="18"/>
        <v>43567</v>
      </c>
      <c r="D567" s="68">
        <v>43567</v>
      </c>
      <c r="E567" s="11">
        <v>2.75</v>
      </c>
      <c r="F567" s="35">
        <f t="shared" si="19"/>
        <v>9.7173144876325085E-2</v>
      </c>
    </row>
    <row r="568" spans="1:6" x14ac:dyDescent="0.45">
      <c r="A568" s="8">
        <v>1398</v>
      </c>
      <c r="B568" s="8" t="s">
        <v>14</v>
      </c>
      <c r="C568" s="71">
        <f t="shared" si="18"/>
        <v>43566</v>
      </c>
      <c r="D568" s="68">
        <v>43566</v>
      </c>
      <c r="E568" s="11">
        <v>2.72</v>
      </c>
      <c r="F568" s="35">
        <f t="shared" si="19"/>
        <v>9.6113074204946997E-2</v>
      </c>
    </row>
    <row r="569" spans="1:6" x14ac:dyDescent="0.45">
      <c r="A569" s="8">
        <v>1398</v>
      </c>
      <c r="B569" s="8" t="s">
        <v>14</v>
      </c>
      <c r="C569" s="71">
        <f t="shared" si="18"/>
        <v>43565</v>
      </c>
      <c r="D569" s="68">
        <v>43565</v>
      </c>
      <c r="E569" s="11">
        <v>2.72</v>
      </c>
      <c r="F569" s="35">
        <f t="shared" si="19"/>
        <v>9.6113074204946997E-2</v>
      </c>
    </row>
    <row r="570" spans="1:6" x14ac:dyDescent="0.45">
      <c r="A570" s="8">
        <v>1398</v>
      </c>
      <c r="B570" s="8" t="s">
        <v>14</v>
      </c>
      <c r="C570" s="71">
        <f t="shared" si="18"/>
        <v>43564</v>
      </c>
      <c r="D570" s="68">
        <v>43564</v>
      </c>
      <c r="E570" s="11">
        <v>2.71</v>
      </c>
      <c r="F570" s="35">
        <f t="shared" si="19"/>
        <v>9.5759717314487625E-2</v>
      </c>
    </row>
    <row r="571" spans="1:6" x14ac:dyDescent="0.45">
      <c r="A571" s="8">
        <v>1398</v>
      </c>
      <c r="B571" s="8" t="s">
        <v>14</v>
      </c>
      <c r="C571" s="71">
        <f t="shared" si="18"/>
        <v>43563</v>
      </c>
      <c r="D571" s="68">
        <v>43563</v>
      </c>
      <c r="E571" s="11">
        <v>2.72</v>
      </c>
      <c r="F571" s="35">
        <f t="shared" si="19"/>
        <v>9.6113074204946997E-2</v>
      </c>
    </row>
    <row r="572" spans="1:6" x14ac:dyDescent="0.45">
      <c r="A572" s="8">
        <v>1398</v>
      </c>
      <c r="B572" s="8" t="s">
        <v>14</v>
      </c>
      <c r="C572" s="71">
        <f t="shared" si="18"/>
        <v>43560</v>
      </c>
      <c r="D572" s="68">
        <v>43560</v>
      </c>
      <c r="E572" s="11">
        <v>2.62</v>
      </c>
      <c r="F572" s="35">
        <f t="shared" si="19"/>
        <v>9.257950530035336E-2</v>
      </c>
    </row>
    <row r="573" spans="1:6" x14ac:dyDescent="0.45">
      <c r="A573" s="8">
        <v>1398</v>
      </c>
      <c r="B573" s="8" t="s">
        <v>14</v>
      </c>
      <c r="C573" s="71">
        <f t="shared" si="18"/>
        <v>43559</v>
      </c>
      <c r="D573" s="68">
        <v>43559</v>
      </c>
      <c r="E573" s="11">
        <v>2.66</v>
      </c>
      <c r="F573" s="35">
        <f t="shared" si="19"/>
        <v>9.399293286219082E-2</v>
      </c>
    </row>
    <row r="574" spans="1:6" x14ac:dyDescent="0.45">
      <c r="A574" s="8">
        <v>1398</v>
      </c>
      <c r="B574" s="8" t="s">
        <v>14</v>
      </c>
      <c r="C574" s="71">
        <f t="shared" si="18"/>
        <v>43558</v>
      </c>
      <c r="D574" s="68">
        <v>43558</v>
      </c>
      <c r="E574" s="11">
        <v>2.74</v>
      </c>
      <c r="F574" s="35">
        <f t="shared" si="19"/>
        <v>9.6819787985865727E-2</v>
      </c>
    </row>
    <row r="575" spans="1:6" x14ac:dyDescent="0.45">
      <c r="A575" s="8">
        <v>1398</v>
      </c>
      <c r="B575" s="8" t="s">
        <v>14</v>
      </c>
      <c r="C575" s="71">
        <f t="shared" si="18"/>
        <v>43557</v>
      </c>
      <c r="D575" s="68">
        <v>43557</v>
      </c>
      <c r="E575" s="11">
        <v>2.76</v>
      </c>
      <c r="F575" s="35">
        <f t="shared" si="19"/>
        <v>9.7526501766784443E-2</v>
      </c>
    </row>
    <row r="576" spans="1:6" x14ac:dyDescent="0.45">
      <c r="A576" s="8">
        <v>1398</v>
      </c>
      <c r="B576" s="8" t="s">
        <v>14</v>
      </c>
      <c r="C576" s="71">
        <f t="shared" si="18"/>
        <v>43556</v>
      </c>
      <c r="D576" s="68">
        <v>43556</v>
      </c>
      <c r="E576" s="11">
        <v>2.73</v>
      </c>
      <c r="F576" s="35">
        <f t="shared" si="19"/>
        <v>9.6466431095406355E-2</v>
      </c>
    </row>
    <row r="577" spans="1:6" x14ac:dyDescent="0.45">
      <c r="A577" s="8">
        <v>1398</v>
      </c>
      <c r="B577" s="8" t="s">
        <v>14</v>
      </c>
      <c r="C577" s="71">
        <f t="shared" si="18"/>
        <v>43553</v>
      </c>
      <c r="D577" s="68">
        <v>43553</v>
      </c>
      <c r="E577" s="11">
        <v>2.73</v>
      </c>
      <c r="F577" s="35">
        <f t="shared" si="19"/>
        <v>9.6466431095406355E-2</v>
      </c>
    </row>
    <row r="578" spans="1:6" x14ac:dyDescent="0.45">
      <c r="A578" s="8">
        <v>1398</v>
      </c>
      <c r="B578" s="8" t="s">
        <v>14</v>
      </c>
      <c r="C578" s="71">
        <f t="shared" si="18"/>
        <v>43552</v>
      </c>
      <c r="D578" s="68">
        <v>43552</v>
      </c>
      <c r="E578" s="11">
        <v>2.69</v>
      </c>
      <c r="F578" s="35">
        <f t="shared" si="19"/>
        <v>9.5053003533568894E-2</v>
      </c>
    </row>
    <row r="579" spans="1:6" x14ac:dyDescent="0.45">
      <c r="A579" s="8">
        <v>1398</v>
      </c>
      <c r="B579" s="8" t="s">
        <v>14</v>
      </c>
      <c r="C579" s="71">
        <f t="shared" si="18"/>
        <v>43551</v>
      </c>
      <c r="D579" s="68">
        <v>43551</v>
      </c>
      <c r="E579" s="11">
        <v>2.69</v>
      </c>
      <c r="F579" s="35">
        <f t="shared" si="19"/>
        <v>9.5053003533568894E-2</v>
      </c>
    </row>
    <row r="580" spans="1:6" x14ac:dyDescent="0.45">
      <c r="A580" s="8">
        <v>1398</v>
      </c>
      <c r="B580" s="8" t="s">
        <v>14</v>
      </c>
      <c r="C580" s="71">
        <f t="shared" si="18"/>
        <v>43550</v>
      </c>
      <c r="D580" s="68">
        <v>43550</v>
      </c>
      <c r="E580" s="11">
        <v>2.74</v>
      </c>
      <c r="F580" s="35">
        <f t="shared" si="19"/>
        <v>9.6819787985865727E-2</v>
      </c>
    </row>
    <row r="581" spans="1:6" x14ac:dyDescent="0.45">
      <c r="A581" s="8">
        <v>1398</v>
      </c>
      <c r="B581" s="8" t="s">
        <v>14</v>
      </c>
      <c r="C581" s="71">
        <f t="shared" si="18"/>
        <v>43549</v>
      </c>
      <c r="D581" s="68">
        <v>43549</v>
      </c>
      <c r="E581" s="11">
        <v>2.72</v>
      </c>
      <c r="F581" s="35">
        <f t="shared" si="19"/>
        <v>9.6113074204946997E-2</v>
      </c>
    </row>
    <row r="582" spans="1:6" x14ac:dyDescent="0.45">
      <c r="A582" s="8">
        <v>1398</v>
      </c>
      <c r="B582" s="8" t="s">
        <v>14</v>
      </c>
      <c r="C582" s="71">
        <f t="shared" ref="C582:C645" si="20">D582</f>
        <v>43546</v>
      </c>
      <c r="D582" s="68">
        <v>43546</v>
      </c>
      <c r="E582" s="11">
        <v>2.75</v>
      </c>
      <c r="F582" s="35">
        <f t="shared" ref="F582:F645" si="21">E582/28.3</f>
        <v>9.7173144876325085E-2</v>
      </c>
    </row>
    <row r="583" spans="1:6" x14ac:dyDescent="0.45">
      <c r="A583" s="8">
        <v>1398</v>
      </c>
      <c r="B583" s="8" t="s">
        <v>14</v>
      </c>
      <c r="C583" s="71">
        <f t="shared" si="20"/>
        <v>43545</v>
      </c>
      <c r="D583" s="68">
        <v>43545</v>
      </c>
      <c r="E583" s="11">
        <v>2.86</v>
      </c>
      <c r="F583" s="35">
        <f t="shared" si="21"/>
        <v>0.10106007067137808</v>
      </c>
    </row>
    <row r="584" spans="1:6" x14ac:dyDescent="0.45">
      <c r="A584" s="8">
        <v>1397</v>
      </c>
      <c r="B584" s="8" t="s">
        <v>15</v>
      </c>
      <c r="C584" s="71">
        <f t="shared" si="20"/>
        <v>43544</v>
      </c>
      <c r="D584" s="68">
        <v>43544</v>
      </c>
      <c r="E584" s="11">
        <v>2.86</v>
      </c>
      <c r="F584" s="35">
        <f t="shared" si="21"/>
        <v>0.10106007067137808</v>
      </c>
    </row>
    <row r="585" spans="1:6" x14ac:dyDescent="0.45">
      <c r="A585" s="8">
        <v>1397</v>
      </c>
      <c r="B585" s="8" t="s">
        <v>15</v>
      </c>
      <c r="C585" s="71">
        <f t="shared" si="20"/>
        <v>43543</v>
      </c>
      <c r="D585" s="68">
        <v>43543</v>
      </c>
      <c r="E585" s="11">
        <v>2.92</v>
      </c>
      <c r="F585" s="35">
        <f t="shared" si="21"/>
        <v>0.10318021201413427</v>
      </c>
    </row>
    <row r="586" spans="1:6" x14ac:dyDescent="0.45">
      <c r="A586" s="8">
        <v>1397</v>
      </c>
      <c r="B586" s="8" t="s">
        <v>15</v>
      </c>
      <c r="C586" s="71">
        <f t="shared" si="20"/>
        <v>43542</v>
      </c>
      <c r="D586" s="68">
        <v>43542</v>
      </c>
      <c r="E586" s="11">
        <v>2.9</v>
      </c>
      <c r="F586" s="35">
        <f t="shared" si="21"/>
        <v>0.10247349823321554</v>
      </c>
    </row>
    <row r="587" spans="1:6" x14ac:dyDescent="0.45">
      <c r="A587" s="8">
        <v>1397</v>
      </c>
      <c r="B587" s="8" t="s">
        <v>15</v>
      </c>
      <c r="C587" s="71">
        <f t="shared" si="20"/>
        <v>43539</v>
      </c>
      <c r="D587" s="68">
        <v>43539</v>
      </c>
      <c r="E587" s="11">
        <v>2.95</v>
      </c>
      <c r="F587" s="35">
        <f t="shared" si="21"/>
        <v>0.10424028268551237</v>
      </c>
    </row>
    <row r="588" spans="1:6" x14ac:dyDescent="0.45">
      <c r="A588" s="8">
        <v>1397</v>
      </c>
      <c r="B588" s="8" t="s">
        <v>15</v>
      </c>
      <c r="C588" s="71">
        <f t="shared" si="20"/>
        <v>43538</v>
      </c>
      <c r="D588" s="68">
        <v>43538</v>
      </c>
      <c r="E588" s="11">
        <v>2.95</v>
      </c>
      <c r="F588" s="35">
        <f t="shared" si="21"/>
        <v>0.10424028268551237</v>
      </c>
    </row>
    <row r="589" spans="1:6" x14ac:dyDescent="0.45">
      <c r="A589" s="8">
        <v>1397</v>
      </c>
      <c r="B589" s="8" t="s">
        <v>15</v>
      </c>
      <c r="C589" s="71">
        <f t="shared" si="20"/>
        <v>43537</v>
      </c>
      <c r="D589" s="68">
        <v>43537</v>
      </c>
      <c r="E589" s="11">
        <v>2.87</v>
      </c>
      <c r="F589" s="35">
        <f t="shared" si="21"/>
        <v>0.10141342756183745</v>
      </c>
    </row>
    <row r="590" spans="1:6" x14ac:dyDescent="0.45">
      <c r="A590" s="8">
        <v>1397</v>
      </c>
      <c r="B590" s="8" t="s">
        <v>15</v>
      </c>
      <c r="C590" s="71">
        <f t="shared" si="20"/>
        <v>43536</v>
      </c>
      <c r="D590" s="68">
        <v>43536</v>
      </c>
      <c r="E590" s="11">
        <v>2.83</v>
      </c>
      <c r="F590" s="35">
        <f t="shared" si="21"/>
        <v>0.1</v>
      </c>
    </row>
    <row r="591" spans="1:6" x14ac:dyDescent="0.45">
      <c r="A591" s="8">
        <v>1397</v>
      </c>
      <c r="B591" s="8" t="s">
        <v>15</v>
      </c>
      <c r="C591" s="71">
        <f t="shared" si="20"/>
        <v>43535</v>
      </c>
      <c r="D591" s="68">
        <v>43535</v>
      </c>
      <c r="E591" s="11">
        <v>2.86</v>
      </c>
      <c r="F591" s="35">
        <f t="shared" si="21"/>
        <v>0.10106007067137808</v>
      </c>
    </row>
    <row r="592" spans="1:6" x14ac:dyDescent="0.45">
      <c r="A592" s="8">
        <v>1397</v>
      </c>
      <c r="B592" s="8" t="s">
        <v>15</v>
      </c>
      <c r="C592" s="71">
        <f t="shared" si="20"/>
        <v>43532</v>
      </c>
      <c r="D592" s="68">
        <v>43532</v>
      </c>
      <c r="E592" s="11">
        <v>2.9</v>
      </c>
      <c r="F592" s="35">
        <f t="shared" si="21"/>
        <v>0.10247349823321554</v>
      </c>
    </row>
    <row r="593" spans="1:6" x14ac:dyDescent="0.45">
      <c r="A593" s="8">
        <v>1397</v>
      </c>
      <c r="B593" s="8" t="s">
        <v>15</v>
      </c>
      <c r="C593" s="71">
        <f t="shared" si="20"/>
        <v>43531</v>
      </c>
      <c r="D593" s="68">
        <v>43531</v>
      </c>
      <c r="E593" s="11">
        <v>2.9</v>
      </c>
      <c r="F593" s="35">
        <f t="shared" si="21"/>
        <v>0.10247349823321554</v>
      </c>
    </row>
    <row r="594" spans="1:6" x14ac:dyDescent="0.45">
      <c r="A594" s="8">
        <v>1397</v>
      </c>
      <c r="B594" s="8" t="s">
        <v>15</v>
      </c>
      <c r="C594" s="71">
        <f t="shared" si="20"/>
        <v>43530</v>
      </c>
      <c r="D594" s="68">
        <v>43530</v>
      </c>
      <c r="E594" s="11">
        <v>3.18</v>
      </c>
      <c r="F594" s="35">
        <f t="shared" si="21"/>
        <v>0.11236749116607773</v>
      </c>
    </row>
    <row r="595" spans="1:6" x14ac:dyDescent="0.45">
      <c r="A595" s="8">
        <v>1397</v>
      </c>
      <c r="B595" s="8" t="s">
        <v>15</v>
      </c>
      <c r="C595" s="71">
        <f t="shared" si="20"/>
        <v>43529</v>
      </c>
      <c r="D595" s="68">
        <v>43529</v>
      </c>
      <c r="E595" s="11">
        <v>3.18</v>
      </c>
      <c r="F595" s="35">
        <f t="shared" si="21"/>
        <v>0.11236749116607773</v>
      </c>
    </row>
    <row r="596" spans="1:6" x14ac:dyDescent="0.45">
      <c r="A596" s="8">
        <v>1397</v>
      </c>
      <c r="B596" s="8" t="s">
        <v>15</v>
      </c>
      <c r="C596" s="71">
        <f t="shared" si="20"/>
        <v>43528</v>
      </c>
      <c r="D596" s="68">
        <v>43528</v>
      </c>
      <c r="E596" s="11">
        <v>4.25</v>
      </c>
      <c r="F596" s="35">
        <f t="shared" si="21"/>
        <v>0.15017667844522967</v>
      </c>
    </row>
    <row r="597" spans="1:6" x14ac:dyDescent="0.45">
      <c r="A597" s="8">
        <v>1397</v>
      </c>
      <c r="B597" s="8" t="s">
        <v>15</v>
      </c>
      <c r="C597" s="71">
        <f t="shared" si="20"/>
        <v>43525</v>
      </c>
      <c r="D597" s="68">
        <v>43525</v>
      </c>
      <c r="E597" s="11">
        <v>3.19</v>
      </c>
      <c r="F597" s="35">
        <f t="shared" si="21"/>
        <v>0.11272084805653709</v>
      </c>
    </row>
    <row r="598" spans="1:6" x14ac:dyDescent="0.45">
      <c r="A598" s="8">
        <v>1397</v>
      </c>
      <c r="B598" s="8" t="s">
        <v>15</v>
      </c>
      <c r="C598" s="71">
        <f t="shared" si="20"/>
        <v>43524</v>
      </c>
      <c r="D598" s="68">
        <v>43524</v>
      </c>
      <c r="E598" s="11">
        <v>2.89</v>
      </c>
      <c r="F598" s="35">
        <f t="shared" si="21"/>
        <v>0.10212014134275618</v>
      </c>
    </row>
    <row r="599" spans="1:6" x14ac:dyDescent="0.45">
      <c r="A599" s="8">
        <v>1397</v>
      </c>
      <c r="B599" s="8" t="s">
        <v>15</v>
      </c>
      <c r="C599" s="71">
        <f t="shared" si="20"/>
        <v>43523</v>
      </c>
      <c r="D599" s="68">
        <v>43523</v>
      </c>
      <c r="E599" s="11">
        <v>2.89</v>
      </c>
      <c r="F599" s="35">
        <f t="shared" si="21"/>
        <v>0.10212014134275618</v>
      </c>
    </row>
    <row r="600" spans="1:6" x14ac:dyDescent="0.45">
      <c r="A600" s="8">
        <v>1397</v>
      </c>
      <c r="B600" s="8" t="s">
        <v>15</v>
      </c>
      <c r="C600" s="71">
        <f t="shared" si="20"/>
        <v>43522</v>
      </c>
      <c r="D600" s="68">
        <v>43522</v>
      </c>
      <c r="E600" s="11">
        <v>2.74</v>
      </c>
      <c r="F600" s="35">
        <f t="shared" si="21"/>
        <v>9.6819787985865727E-2</v>
      </c>
    </row>
    <row r="601" spans="1:6" x14ac:dyDescent="0.45">
      <c r="A601" s="8">
        <v>1397</v>
      </c>
      <c r="B601" s="8" t="s">
        <v>15</v>
      </c>
      <c r="C601" s="71">
        <f t="shared" si="20"/>
        <v>43521</v>
      </c>
      <c r="D601" s="68">
        <v>43521</v>
      </c>
      <c r="E601" s="11">
        <v>2.84</v>
      </c>
      <c r="F601" s="35">
        <f t="shared" si="21"/>
        <v>0.10035335689045935</v>
      </c>
    </row>
    <row r="602" spans="1:6" x14ac:dyDescent="0.45">
      <c r="A602" s="8">
        <v>1397</v>
      </c>
      <c r="B602" s="8" t="s">
        <v>15</v>
      </c>
      <c r="C602" s="71">
        <f t="shared" si="20"/>
        <v>43518</v>
      </c>
      <c r="D602" s="68">
        <v>43518</v>
      </c>
      <c r="E602" s="11">
        <v>2.74</v>
      </c>
      <c r="F602" s="35">
        <f t="shared" si="21"/>
        <v>9.6819787985865727E-2</v>
      </c>
    </row>
    <row r="603" spans="1:6" x14ac:dyDescent="0.45">
      <c r="A603" s="8">
        <v>1397</v>
      </c>
      <c r="B603" s="8" t="s">
        <v>15</v>
      </c>
      <c r="C603" s="71">
        <f t="shared" si="20"/>
        <v>43517</v>
      </c>
      <c r="D603" s="68">
        <v>43517</v>
      </c>
      <c r="E603" s="11">
        <v>2.73</v>
      </c>
      <c r="F603" s="35">
        <f t="shared" si="21"/>
        <v>9.6466431095406355E-2</v>
      </c>
    </row>
    <row r="604" spans="1:6" x14ac:dyDescent="0.45">
      <c r="A604" s="8">
        <v>1397</v>
      </c>
      <c r="B604" s="8" t="s">
        <v>15</v>
      </c>
      <c r="C604" s="71">
        <f t="shared" si="20"/>
        <v>43516</v>
      </c>
      <c r="D604" s="68">
        <v>43516</v>
      </c>
      <c r="E604" s="11">
        <v>2.69</v>
      </c>
      <c r="F604" s="35">
        <f t="shared" si="21"/>
        <v>9.5053003533568894E-2</v>
      </c>
    </row>
    <row r="605" spans="1:6" x14ac:dyDescent="0.45">
      <c r="A605" s="8">
        <v>1397</v>
      </c>
      <c r="B605" s="8" t="s">
        <v>16</v>
      </c>
      <c r="C605" s="71">
        <f t="shared" si="20"/>
        <v>43515</v>
      </c>
      <c r="D605" s="68">
        <v>43515</v>
      </c>
      <c r="E605" s="11">
        <v>2.69</v>
      </c>
      <c r="F605" s="35">
        <f t="shared" si="21"/>
        <v>9.5053003533568894E-2</v>
      </c>
    </row>
    <row r="606" spans="1:6" x14ac:dyDescent="0.45">
      <c r="A606" s="8">
        <v>1397</v>
      </c>
      <c r="B606" s="8" t="s">
        <v>16</v>
      </c>
      <c r="C606" s="71">
        <f t="shared" si="20"/>
        <v>43511</v>
      </c>
      <c r="D606" s="68">
        <v>43511</v>
      </c>
      <c r="E606" s="11">
        <v>2.59</v>
      </c>
      <c r="F606" s="35">
        <f t="shared" si="21"/>
        <v>9.1519434628975257E-2</v>
      </c>
    </row>
    <row r="607" spans="1:6" x14ac:dyDescent="0.45">
      <c r="A607" s="8">
        <v>1397</v>
      </c>
      <c r="B607" s="8" t="s">
        <v>16</v>
      </c>
      <c r="C607" s="71">
        <f t="shared" si="20"/>
        <v>43510</v>
      </c>
      <c r="D607" s="68">
        <v>43510</v>
      </c>
      <c r="E607" s="11">
        <v>2.61</v>
      </c>
      <c r="F607" s="35">
        <f t="shared" si="21"/>
        <v>9.2226148409893988E-2</v>
      </c>
    </row>
    <row r="608" spans="1:6" x14ac:dyDescent="0.45">
      <c r="A608" s="8">
        <v>1397</v>
      </c>
      <c r="B608" s="8" t="s">
        <v>16</v>
      </c>
      <c r="C608" s="71">
        <f t="shared" si="20"/>
        <v>43509</v>
      </c>
      <c r="D608" s="68">
        <v>43509</v>
      </c>
      <c r="E608" s="11">
        <v>2.61</v>
      </c>
      <c r="F608" s="35">
        <f t="shared" si="21"/>
        <v>9.2226148409893988E-2</v>
      </c>
    </row>
    <row r="609" spans="1:6" x14ac:dyDescent="0.45">
      <c r="A609" s="8">
        <v>1397</v>
      </c>
      <c r="B609" s="8" t="s">
        <v>16</v>
      </c>
      <c r="C609" s="71">
        <f t="shared" si="20"/>
        <v>43508</v>
      </c>
      <c r="D609" s="68">
        <v>43508</v>
      </c>
      <c r="E609" s="11">
        <v>2.71</v>
      </c>
      <c r="F609" s="35">
        <f t="shared" si="21"/>
        <v>9.5759717314487625E-2</v>
      </c>
    </row>
    <row r="610" spans="1:6" x14ac:dyDescent="0.45">
      <c r="A610" s="8">
        <v>1397</v>
      </c>
      <c r="B610" s="8" t="s">
        <v>16</v>
      </c>
      <c r="C610" s="71">
        <f t="shared" si="20"/>
        <v>43507</v>
      </c>
      <c r="D610" s="68">
        <v>43507</v>
      </c>
      <c r="E610" s="11">
        <v>2.76</v>
      </c>
      <c r="F610" s="35">
        <f t="shared" si="21"/>
        <v>9.7526501766784443E-2</v>
      </c>
    </row>
    <row r="611" spans="1:6" x14ac:dyDescent="0.45">
      <c r="A611" s="8">
        <v>1397</v>
      </c>
      <c r="B611" s="8" t="s">
        <v>16</v>
      </c>
      <c r="C611" s="71">
        <f t="shared" si="20"/>
        <v>43504</v>
      </c>
      <c r="D611" s="68">
        <v>43504</v>
      </c>
      <c r="E611" s="11">
        <v>2.66</v>
      </c>
      <c r="F611" s="35">
        <f t="shared" si="21"/>
        <v>9.399293286219082E-2</v>
      </c>
    </row>
    <row r="612" spans="1:6" x14ac:dyDescent="0.45">
      <c r="A612" s="8">
        <v>1397</v>
      </c>
      <c r="B612" s="8" t="s">
        <v>16</v>
      </c>
      <c r="C612" s="71">
        <f t="shared" si="20"/>
        <v>43503</v>
      </c>
      <c r="D612" s="68">
        <v>43503</v>
      </c>
      <c r="E612" s="11">
        <v>2.62</v>
      </c>
      <c r="F612" s="35">
        <f t="shared" si="21"/>
        <v>9.257950530035336E-2</v>
      </c>
    </row>
    <row r="613" spans="1:6" x14ac:dyDescent="0.45">
      <c r="A613" s="8">
        <v>1397</v>
      </c>
      <c r="B613" s="8" t="s">
        <v>16</v>
      </c>
      <c r="C613" s="71">
        <f t="shared" si="20"/>
        <v>43502</v>
      </c>
      <c r="D613" s="68">
        <v>43502</v>
      </c>
      <c r="E613" s="11">
        <v>2.58</v>
      </c>
      <c r="F613" s="35">
        <f t="shared" si="21"/>
        <v>9.1166077738515899E-2</v>
      </c>
    </row>
    <row r="614" spans="1:6" x14ac:dyDescent="0.45">
      <c r="A614" s="8">
        <v>1397</v>
      </c>
      <c r="B614" s="8" t="s">
        <v>16</v>
      </c>
      <c r="C614" s="71">
        <f t="shared" si="20"/>
        <v>43501</v>
      </c>
      <c r="D614" s="68">
        <v>43501</v>
      </c>
      <c r="E614" s="11">
        <v>2.54</v>
      </c>
      <c r="F614" s="35">
        <f t="shared" si="21"/>
        <v>8.9752650176678439E-2</v>
      </c>
    </row>
    <row r="615" spans="1:6" x14ac:dyDescent="0.45">
      <c r="A615" s="8">
        <v>1397</v>
      </c>
      <c r="B615" s="8" t="s">
        <v>16</v>
      </c>
      <c r="C615" s="71">
        <f t="shared" si="20"/>
        <v>43500</v>
      </c>
      <c r="D615" s="68">
        <v>43500</v>
      </c>
      <c r="E615" s="11">
        <v>2.57</v>
      </c>
      <c r="F615" s="35">
        <f t="shared" si="21"/>
        <v>9.0812720848056527E-2</v>
      </c>
    </row>
    <row r="616" spans="1:6" x14ac:dyDescent="0.45">
      <c r="A616" s="8">
        <v>1397</v>
      </c>
      <c r="B616" s="8" t="s">
        <v>16</v>
      </c>
      <c r="C616" s="71">
        <f t="shared" si="20"/>
        <v>43497</v>
      </c>
      <c r="D616" s="68">
        <v>43497</v>
      </c>
      <c r="E616" s="11">
        <v>2.7</v>
      </c>
      <c r="F616" s="35">
        <f t="shared" si="21"/>
        <v>9.5406360424028266E-2</v>
      </c>
    </row>
    <row r="617" spans="1:6" x14ac:dyDescent="0.45">
      <c r="A617" s="8">
        <v>1397</v>
      </c>
      <c r="B617" s="8" t="s">
        <v>16</v>
      </c>
      <c r="C617" s="71">
        <f t="shared" si="20"/>
        <v>43496</v>
      </c>
      <c r="D617" s="68">
        <v>43496</v>
      </c>
      <c r="E617" s="11">
        <v>2.82</v>
      </c>
      <c r="F617" s="35">
        <f t="shared" si="21"/>
        <v>9.9646643109540634E-2</v>
      </c>
    </row>
    <row r="618" spans="1:6" x14ac:dyDescent="0.45">
      <c r="A618" s="8">
        <v>1397</v>
      </c>
      <c r="B618" s="8" t="s">
        <v>16</v>
      </c>
      <c r="C618" s="71">
        <f t="shared" si="20"/>
        <v>43495</v>
      </c>
      <c r="D618" s="68">
        <v>43495</v>
      </c>
      <c r="E618" s="11">
        <v>3</v>
      </c>
      <c r="F618" s="35">
        <f t="shared" si="21"/>
        <v>0.10600706713780919</v>
      </c>
    </row>
    <row r="619" spans="1:6" x14ac:dyDescent="0.45">
      <c r="A619" s="8">
        <v>1397</v>
      </c>
      <c r="B619" s="8" t="s">
        <v>16</v>
      </c>
      <c r="C619" s="71">
        <f t="shared" si="20"/>
        <v>43494</v>
      </c>
      <c r="D619" s="68">
        <v>43494</v>
      </c>
      <c r="E619" s="11">
        <v>2.94</v>
      </c>
      <c r="F619" s="35">
        <f t="shared" si="21"/>
        <v>0.103886925795053</v>
      </c>
    </row>
    <row r="620" spans="1:6" x14ac:dyDescent="0.45">
      <c r="A620" s="8">
        <v>1397</v>
      </c>
      <c r="B620" s="8" t="s">
        <v>16</v>
      </c>
      <c r="C620" s="71">
        <f t="shared" si="20"/>
        <v>43493</v>
      </c>
      <c r="D620" s="68">
        <v>43493</v>
      </c>
      <c r="E620" s="11">
        <v>3.05</v>
      </c>
      <c r="F620" s="35">
        <f t="shared" si="21"/>
        <v>0.107773851590106</v>
      </c>
    </row>
    <row r="621" spans="1:6" x14ac:dyDescent="0.45">
      <c r="A621" s="8">
        <v>1397</v>
      </c>
      <c r="B621" s="8" t="s">
        <v>16</v>
      </c>
      <c r="C621" s="71">
        <f t="shared" si="20"/>
        <v>43490</v>
      </c>
      <c r="D621" s="68">
        <v>43490</v>
      </c>
      <c r="E621" s="11">
        <v>3.07</v>
      </c>
      <c r="F621" s="35">
        <f t="shared" si="21"/>
        <v>0.10848056537102473</v>
      </c>
    </row>
    <row r="622" spans="1:6" x14ac:dyDescent="0.45">
      <c r="A622" s="8">
        <v>1397</v>
      </c>
      <c r="B622" s="8" t="s">
        <v>16</v>
      </c>
      <c r="C622" s="71">
        <f t="shared" si="20"/>
        <v>43489</v>
      </c>
      <c r="D622" s="68">
        <v>43489</v>
      </c>
      <c r="E622" s="11">
        <v>3.13</v>
      </c>
      <c r="F622" s="35">
        <f t="shared" si="21"/>
        <v>0.11060070671378092</v>
      </c>
    </row>
    <row r="623" spans="1:6" x14ac:dyDescent="0.45">
      <c r="A623" s="8">
        <v>1397</v>
      </c>
      <c r="B623" s="8" t="s">
        <v>16</v>
      </c>
      <c r="C623" s="71">
        <f t="shared" si="20"/>
        <v>43488</v>
      </c>
      <c r="D623" s="68">
        <v>43488</v>
      </c>
      <c r="E623" s="11">
        <v>3.13</v>
      </c>
      <c r="F623" s="35">
        <f t="shared" si="21"/>
        <v>0.11060070671378092</v>
      </c>
    </row>
    <row r="624" spans="1:6" x14ac:dyDescent="0.45">
      <c r="A624" s="8">
        <v>1397</v>
      </c>
      <c r="B624" s="8" t="s">
        <v>16</v>
      </c>
      <c r="C624" s="71">
        <f t="shared" si="20"/>
        <v>43487</v>
      </c>
      <c r="D624" s="68">
        <v>43487</v>
      </c>
      <c r="E624" s="11">
        <v>3.43</v>
      </c>
      <c r="F624" s="35">
        <f t="shared" si="21"/>
        <v>0.12120141342756184</v>
      </c>
    </row>
    <row r="625" spans="1:6" x14ac:dyDescent="0.45">
      <c r="A625" s="8">
        <v>1397</v>
      </c>
      <c r="B625" s="8" t="s">
        <v>17</v>
      </c>
      <c r="C625" s="71">
        <f t="shared" si="20"/>
        <v>43483</v>
      </c>
      <c r="D625" s="68">
        <v>43483</v>
      </c>
      <c r="E625" s="11">
        <v>3.43</v>
      </c>
      <c r="F625" s="35">
        <f t="shared" si="21"/>
        <v>0.12120141342756184</v>
      </c>
    </row>
    <row r="626" spans="1:6" x14ac:dyDescent="0.45">
      <c r="A626" s="8">
        <v>1397</v>
      </c>
      <c r="B626" s="8" t="s">
        <v>17</v>
      </c>
      <c r="C626" s="71">
        <f t="shared" si="20"/>
        <v>43482</v>
      </c>
      <c r="D626" s="68">
        <v>43482</v>
      </c>
      <c r="E626" s="11">
        <v>3.58</v>
      </c>
      <c r="F626" s="35">
        <f t="shared" si="21"/>
        <v>0.1265017667844523</v>
      </c>
    </row>
    <row r="627" spans="1:6" x14ac:dyDescent="0.45">
      <c r="A627" s="8">
        <v>1397</v>
      </c>
      <c r="B627" s="8" t="s">
        <v>17</v>
      </c>
      <c r="C627" s="71">
        <f t="shared" si="20"/>
        <v>43481</v>
      </c>
      <c r="D627" s="68">
        <v>43481</v>
      </c>
      <c r="E627" s="11">
        <v>3.58</v>
      </c>
      <c r="F627" s="35">
        <f t="shared" si="21"/>
        <v>0.1265017667844523</v>
      </c>
    </row>
    <row r="628" spans="1:6" x14ac:dyDescent="0.45">
      <c r="A628" s="8">
        <v>1397</v>
      </c>
      <c r="B628" s="8" t="s">
        <v>17</v>
      </c>
      <c r="C628" s="71">
        <f t="shared" si="20"/>
        <v>43480</v>
      </c>
      <c r="D628" s="68">
        <v>43480</v>
      </c>
      <c r="E628" s="11">
        <v>3.54</v>
      </c>
      <c r="F628" s="35">
        <f t="shared" si="21"/>
        <v>0.12508833922261484</v>
      </c>
    </row>
    <row r="629" spans="1:6" x14ac:dyDescent="0.45">
      <c r="A629" s="8">
        <v>1397</v>
      </c>
      <c r="B629" s="8" t="s">
        <v>17</v>
      </c>
      <c r="C629" s="71">
        <f t="shared" si="20"/>
        <v>43479</v>
      </c>
      <c r="D629" s="68">
        <v>43479</v>
      </c>
      <c r="E629" s="11">
        <v>3.36</v>
      </c>
      <c r="F629" s="35">
        <f t="shared" si="21"/>
        <v>0.11872791519434628</v>
      </c>
    </row>
    <row r="630" spans="1:6" x14ac:dyDescent="0.45">
      <c r="A630" s="8">
        <v>1397</v>
      </c>
      <c r="B630" s="8" t="s">
        <v>17</v>
      </c>
      <c r="C630" s="71">
        <f t="shared" si="20"/>
        <v>43476</v>
      </c>
      <c r="D630" s="68">
        <v>43476</v>
      </c>
      <c r="E630" s="11">
        <v>2.95</v>
      </c>
      <c r="F630" s="35">
        <f t="shared" si="21"/>
        <v>0.10424028268551237</v>
      </c>
    </row>
    <row r="631" spans="1:6" x14ac:dyDescent="0.45">
      <c r="A631" s="8">
        <v>1397</v>
      </c>
      <c r="B631" s="8" t="s">
        <v>17</v>
      </c>
      <c r="C631" s="71">
        <f t="shared" si="20"/>
        <v>43475</v>
      </c>
      <c r="D631" s="68">
        <v>43475</v>
      </c>
      <c r="E631" s="11">
        <v>2.95</v>
      </c>
      <c r="F631" s="35">
        <f t="shared" si="21"/>
        <v>0.10424028268551237</v>
      </c>
    </row>
    <row r="632" spans="1:6" x14ac:dyDescent="0.45">
      <c r="A632" s="8">
        <v>1397</v>
      </c>
      <c r="B632" s="8" t="s">
        <v>17</v>
      </c>
      <c r="C632" s="71">
        <f t="shared" si="20"/>
        <v>43474</v>
      </c>
      <c r="D632" s="68">
        <v>43474</v>
      </c>
      <c r="E632" s="11">
        <v>2.92</v>
      </c>
      <c r="F632" s="35">
        <f t="shared" si="21"/>
        <v>0.10318021201413427</v>
      </c>
    </row>
    <row r="633" spans="1:6" x14ac:dyDescent="0.45">
      <c r="A633" s="8">
        <v>1397</v>
      </c>
      <c r="B633" s="8" t="s">
        <v>17</v>
      </c>
      <c r="C633" s="71">
        <f t="shared" si="20"/>
        <v>43473</v>
      </c>
      <c r="D633" s="68">
        <v>43473</v>
      </c>
      <c r="E633" s="11">
        <v>2.89</v>
      </c>
      <c r="F633" s="35">
        <f t="shared" si="21"/>
        <v>0.10212014134275618</v>
      </c>
    </row>
    <row r="634" spans="1:6" x14ac:dyDescent="0.45">
      <c r="A634" s="8">
        <v>1397</v>
      </c>
      <c r="B634" s="8" t="s">
        <v>17</v>
      </c>
      <c r="C634" s="71">
        <f t="shared" si="20"/>
        <v>43472</v>
      </c>
      <c r="D634" s="68">
        <v>43472</v>
      </c>
      <c r="E634" s="11">
        <v>2.74</v>
      </c>
      <c r="F634" s="35">
        <f t="shared" si="21"/>
        <v>9.6819787985865727E-2</v>
      </c>
    </row>
    <row r="635" spans="1:6" x14ac:dyDescent="0.45">
      <c r="A635" s="8">
        <v>1397</v>
      </c>
      <c r="B635" s="8" t="s">
        <v>17</v>
      </c>
      <c r="C635" s="71">
        <f t="shared" si="20"/>
        <v>43469</v>
      </c>
      <c r="D635" s="68">
        <v>43469</v>
      </c>
      <c r="E635" s="11">
        <v>2.8</v>
      </c>
      <c r="F635" s="35">
        <f t="shared" si="21"/>
        <v>9.8939929328621903E-2</v>
      </c>
    </row>
    <row r="636" spans="1:6" x14ac:dyDescent="0.45">
      <c r="A636" s="8">
        <v>1397</v>
      </c>
      <c r="B636" s="8" t="s">
        <v>17</v>
      </c>
      <c r="C636" s="71">
        <f t="shared" si="20"/>
        <v>43468</v>
      </c>
      <c r="D636" s="68">
        <v>43468</v>
      </c>
      <c r="E636" s="11">
        <v>2.72</v>
      </c>
      <c r="F636" s="35">
        <f t="shared" si="21"/>
        <v>9.6113074204946997E-2</v>
      </c>
    </row>
    <row r="637" spans="1:6" x14ac:dyDescent="0.45">
      <c r="A637" s="8">
        <v>1397</v>
      </c>
      <c r="B637" s="8" t="s">
        <v>17</v>
      </c>
      <c r="C637" s="71">
        <f t="shared" si="20"/>
        <v>43467</v>
      </c>
      <c r="D637" s="68">
        <v>43467</v>
      </c>
      <c r="E637" s="11">
        <v>3.25</v>
      </c>
      <c r="F637" s="35">
        <f t="shared" si="21"/>
        <v>0.11484098939929328</v>
      </c>
    </row>
    <row r="638" spans="1:6" x14ac:dyDescent="0.45">
      <c r="A638" s="8">
        <v>1397</v>
      </c>
      <c r="B638" s="8" t="s">
        <v>17</v>
      </c>
      <c r="C638" s="71">
        <f t="shared" si="20"/>
        <v>43462</v>
      </c>
      <c r="D638" s="68">
        <v>43462</v>
      </c>
      <c r="E638" s="11">
        <v>3.25</v>
      </c>
      <c r="F638" s="35">
        <f t="shared" si="21"/>
        <v>0.11484098939929328</v>
      </c>
    </row>
    <row r="639" spans="1:6" x14ac:dyDescent="0.45">
      <c r="A639" s="8">
        <v>1397</v>
      </c>
      <c r="B639" s="8" t="s">
        <v>17</v>
      </c>
      <c r="C639" s="71">
        <f t="shared" si="20"/>
        <v>43461</v>
      </c>
      <c r="D639" s="68">
        <v>43461</v>
      </c>
      <c r="E639" s="11">
        <v>3.1</v>
      </c>
      <c r="F639" s="35">
        <f t="shared" si="21"/>
        <v>0.10954063604240283</v>
      </c>
    </row>
    <row r="640" spans="1:6" x14ac:dyDescent="0.45">
      <c r="A640" s="8">
        <v>1397</v>
      </c>
      <c r="B640" s="8" t="s">
        <v>17</v>
      </c>
      <c r="C640" s="71">
        <f t="shared" si="20"/>
        <v>43460</v>
      </c>
      <c r="D640" s="68">
        <v>43460</v>
      </c>
      <c r="E640" s="11">
        <v>3.42</v>
      </c>
      <c r="F640" s="35">
        <f t="shared" si="21"/>
        <v>0.12084805653710247</v>
      </c>
    </row>
    <row r="641" spans="1:6" x14ac:dyDescent="0.45">
      <c r="A641" s="8">
        <v>1397</v>
      </c>
      <c r="B641" s="8" t="s">
        <v>18</v>
      </c>
      <c r="C641" s="71">
        <f t="shared" si="20"/>
        <v>43455</v>
      </c>
      <c r="D641" s="68">
        <v>43455</v>
      </c>
      <c r="E641" s="11">
        <v>3.7</v>
      </c>
      <c r="F641" s="35">
        <f t="shared" si="21"/>
        <v>0.13074204946996468</v>
      </c>
    </row>
    <row r="642" spans="1:6" x14ac:dyDescent="0.45">
      <c r="A642" s="8">
        <v>1397</v>
      </c>
      <c r="B642" s="8" t="s">
        <v>18</v>
      </c>
      <c r="C642" s="71">
        <f t="shared" si="20"/>
        <v>43454</v>
      </c>
      <c r="D642" s="68">
        <v>43454</v>
      </c>
      <c r="E642" s="11">
        <v>3.7</v>
      </c>
      <c r="F642" s="35">
        <f t="shared" si="21"/>
        <v>0.13074204946996468</v>
      </c>
    </row>
    <row r="643" spans="1:6" x14ac:dyDescent="0.45">
      <c r="A643" s="8">
        <v>1397</v>
      </c>
      <c r="B643" s="8" t="s">
        <v>18</v>
      </c>
      <c r="C643" s="71">
        <f t="shared" si="20"/>
        <v>43453</v>
      </c>
      <c r="D643" s="68">
        <v>43453</v>
      </c>
      <c r="E643" s="11">
        <v>3.64</v>
      </c>
      <c r="F643" s="35">
        <f t="shared" si="21"/>
        <v>0.12862190812720847</v>
      </c>
    </row>
    <row r="644" spans="1:6" x14ac:dyDescent="0.45">
      <c r="A644" s="8">
        <v>1397</v>
      </c>
      <c r="B644" s="8" t="s">
        <v>18</v>
      </c>
      <c r="C644" s="71">
        <f t="shared" si="20"/>
        <v>43452</v>
      </c>
      <c r="D644" s="68">
        <v>43452</v>
      </c>
      <c r="E644" s="11">
        <v>3.8</v>
      </c>
      <c r="F644" s="35">
        <f t="shared" si="21"/>
        <v>0.13427561837455829</v>
      </c>
    </row>
    <row r="645" spans="1:6" x14ac:dyDescent="0.45">
      <c r="A645" s="8">
        <v>1397</v>
      </c>
      <c r="B645" s="8" t="s">
        <v>18</v>
      </c>
      <c r="C645" s="71">
        <f t="shared" si="20"/>
        <v>43451</v>
      </c>
      <c r="D645" s="68">
        <v>43451</v>
      </c>
      <c r="E645" s="11">
        <v>3.8</v>
      </c>
      <c r="F645" s="35">
        <f t="shared" si="21"/>
        <v>0.13427561837455829</v>
      </c>
    </row>
    <row r="646" spans="1:6" x14ac:dyDescent="0.45">
      <c r="A646" s="8">
        <v>1397</v>
      </c>
      <c r="B646" s="8" t="s">
        <v>18</v>
      </c>
      <c r="C646" s="71">
        <f t="shared" ref="C646:C709" si="22">D646</f>
        <v>43448</v>
      </c>
      <c r="D646" s="68">
        <v>43448</v>
      </c>
      <c r="E646" s="11">
        <v>3.99</v>
      </c>
      <c r="F646" s="35">
        <f t="shared" ref="F646:F709" si="23">E646/28.3</f>
        <v>0.14098939929328622</v>
      </c>
    </row>
    <row r="647" spans="1:6" x14ac:dyDescent="0.45">
      <c r="A647" s="8">
        <v>1397</v>
      </c>
      <c r="B647" s="8" t="s">
        <v>18</v>
      </c>
      <c r="C647" s="71">
        <f t="shared" si="22"/>
        <v>43447</v>
      </c>
      <c r="D647" s="68">
        <v>43447</v>
      </c>
      <c r="E647" s="11">
        <v>4.3099999999999996</v>
      </c>
      <c r="F647" s="35">
        <f t="shared" si="23"/>
        <v>0.15229681978798584</v>
      </c>
    </row>
    <row r="648" spans="1:6" x14ac:dyDescent="0.45">
      <c r="A648" s="8">
        <v>1397</v>
      </c>
      <c r="B648" s="8" t="s">
        <v>18</v>
      </c>
      <c r="C648" s="71">
        <f t="shared" si="22"/>
        <v>43446</v>
      </c>
      <c r="D648" s="68">
        <v>43446</v>
      </c>
      <c r="E648" s="11">
        <v>4.53</v>
      </c>
      <c r="F648" s="35">
        <f t="shared" si="23"/>
        <v>0.16007067137809189</v>
      </c>
    </row>
    <row r="649" spans="1:6" x14ac:dyDescent="0.45">
      <c r="A649" s="8">
        <v>1397</v>
      </c>
      <c r="B649" s="8" t="s">
        <v>18</v>
      </c>
      <c r="C649" s="71">
        <f t="shared" si="22"/>
        <v>43445</v>
      </c>
      <c r="D649" s="68">
        <v>43445</v>
      </c>
      <c r="E649" s="11">
        <v>4.53</v>
      </c>
      <c r="F649" s="35">
        <f t="shared" si="23"/>
        <v>0.16007067137809189</v>
      </c>
    </row>
    <row r="650" spans="1:6" x14ac:dyDescent="0.45">
      <c r="A650" s="8">
        <v>1397</v>
      </c>
      <c r="B650" s="8" t="s">
        <v>18</v>
      </c>
      <c r="C650" s="71">
        <f t="shared" si="22"/>
        <v>43444</v>
      </c>
      <c r="D650" s="68">
        <v>43444</v>
      </c>
      <c r="E650" s="11">
        <v>4.54</v>
      </c>
      <c r="F650" s="35">
        <f t="shared" si="23"/>
        <v>0.16042402826855123</v>
      </c>
    </row>
    <row r="651" spans="1:6" x14ac:dyDescent="0.45">
      <c r="A651" s="8">
        <v>1397</v>
      </c>
      <c r="B651" s="8" t="s">
        <v>18</v>
      </c>
      <c r="C651" s="71">
        <f t="shared" si="22"/>
        <v>43441</v>
      </c>
      <c r="D651" s="68">
        <v>43441</v>
      </c>
      <c r="E651" s="11">
        <v>4.51</v>
      </c>
      <c r="F651" s="35">
        <f t="shared" si="23"/>
        <v>0.15936395759717314</v>
      </c>
    </row>
    <row r="652" spans="1:6" x14ac:dyDescent="0.45">
      <c r="A652" s="8">
        <v>1397</v>
      </c>
      <c r="B652" s="8" t="s">
        <v>18</v>
      </c>
      <c r="C652" s="71">
        <f t="shared" si="22"/>
        <v>43440</v>
      </c>
      <c r="D652" s="68">
        <v>43440</v>
      </c>
      <c r="E652" s="11">
        <v>4.4400000000000004</v>
      </c>
      <c r="F652" s="35">
        <f t="shared" si="23"/>
        <v>0.1568904593639576</v>
      </c>
    </row>
    <row r="653" spans="1:6" x14ac:dyDescent="0.45">
      <c r="A653" s="8">
        <v>1397</v>
      </c>
      <c r="B653" s="8" t="s">
        <v>18</v>
      </c>
      <c r="C653" s="71">
        <f t="shared" si="22"/>
        <v>43439</v>
      </c>
      <c r="D653" s="68">
        <v>43439</v>
      </c>
      <c r="E653" s="11">
        <v>4.6900000000000004</v>
      </c>
      <c r="F653" s="35">
        <f t="shared" si="23"/>
        <v>0.1657243816254417</v>
      </c>
    </row>
    <row r="654" spans="1:6" x14ac:dyDescent="0.45">
      <c r="A654" s="8">
        <v>1397</v>
      </c>
      <c r="B654" s="8" t="s">
        <v>18</v>
      </c>
      <c r="C654" s="71">
        <f t="shared" si="22"/>
        <v>43438</v>
      </c>
      <c r="D654" s="68">
        <v>43438</v>
      </c>
      <c r="E654" s="11">
        <v>4.4000000000000004</v>
      </c>
      <c r="F654" s="35">
        <f t="shared" si="23"/>
        <v>0.15547703180212016</v>
      </c>
    </row>
    <row r="655" spans="1:6" x14ac:dyDescent="0.45">
      <c r="A655" s="8">
        <v>1397</v>
      </c>
      <c r="B655" s="8" t="s">
        <v>18</v>
      </c>
      <c r="C655" s="71">
        <f t="shared" si="22"/>
        <v>43437</v>
      </c>
      <c r="D655" s="68">
        <v>43437</v>
      </c>
      <c r="E655" s="11">
        <v>4.4000000000000004</v>
      </c>
      <c r="F655" s="35">
        <f t="shared" si="23"/>
        <v>0.15547703180212016</v>
      </c>
    </row>
    <row r="656" spans="1:6" x14ac:dyDescent="0.45">
      <c r="A656" s="8">
        <v>1397</v>
      </c>
      <c r="B656" s="8" t="s">
        <v>18</v>
      </c>
      <c r="C656" s="71">
        <f t="shared" si="22"/>
        <v>43434</v>
      </c>
      <c r="D656" s="68">
        <v>43434</v>
      </c>
      <c r="E656" s="11">
        <v>4.6100000000000003</v>
      </c>
      <c r="F656" s="35">
        <f t="shared" si="23"/>
        <v>0.16289752650176678</v>
      </c>
    </row>
    <row r="657" spans="1:6" x14ac:dyDescent="0.45">
      <c r="A657" s="8">
        <v>1397</v>
      </c>
      <c r="B657" s="8" t="s">
        <v>18</v>
      </c>
      <c r="C657" s="71">
        <f t="shared" si="22"/>
        <v>43433</v>
      </c>
      <c r="D657" s="68">
        <v>43433</v>
      </c>
      <c r="E657" s="11">
        <v>4.5</v>
      </c>
      <c r="F657" s="35">
        <f t="shared" si="23"/>
        <v>0.15901060070671377</v>
      </c>
    </row>
    <row r="658" spans="1:6" x14ac:dyDescent="0.45">
      <c r="A658" s="8">
        <v>1397</v>
      </c>
      <c r="B658" s="8" t="s">
        <v>18</v>
      </c>
      <c r="C658" s="71">
        <f t="shared" si="22"/>
        <v>43432</v>
      </c>
      <c r="D658" s="68">
        <v>43432</v>
      </c>
      <c r="E658" s="11">
        <v>4.5</v>
      </c>
      <c r="F658" s="35">
        <f t="shared" si="23"/>
        <v>0.15901060070671377</v>
      </c>
    </row>
    <row r="659" spans="1:6" x14ac:dyDescent="0.45">
      <c r="A659" s="8">
        <v>1397</v>
      </c>
      <c r="B659" s="8" t="s">
        <v>18</v>
      </c>
      <c r="C659" s="71">
        <f t="shared" si="22"/>
        <v>43431</v>
      </c>
      <c r="D659" s="68">
        <v>43431</v>
      </c>
      <c r="E659" s="11">
        <v>4.28</v>
      </c>
      <c r="F659" s="35">
        <f t="shared" si="23"/>
        <v>0.15123674911660778</v>
      </c>
    </row>
    <row r="660" spans="1:6" x14ac:dyDescent="0.45">
      <c r="A660" s="8">
        <v>1397</v>
      </c>
      <c r="B660" s="8" t="s">
        <v>18</v>
      </c>
      <c r="C660" s="71">
        <f t="shared" si="22"/>
        <v>43430</v>
      </c>
      <c r="D660" s="68">
        <v>43430</v>
      </c>
      <c r="E660" s="11">
        <v>4.28</v>
      </c>
      <c r="F660" s="35">
        <f t="shared" si="23"/>
        <v>0.15123674911660778</v>
      </c>
    </row>
    <row r="661" spans="1:6" x14ac:dyDescent="0.45">
      <c r="A661" s="8">
        <v>1397</v>
      </c>
      <c r="B661" s="8" t="s">
        <v>19</v>
      </c>
      <c r="C661" s="71">
        <f t="shared" si="22"/>
        <v>43425</v>
      </c>
      <c r="D661" s="68">
        <v>43425</v>
      </c>
      <c r="E661" s="11">
        <v>4.7</v>
      </c>
      <c r="F661" s="35">
        <f t="shared" si="23"/>
        <v>0.16607773851590107</v>
      </c>
    </row>
    <row r="662" spans="1:6" x14ac:dyDescent="0.45">
      <c r="A662" s="8">
        <v>1397</v>
      </c>
      <c r="B662" s="8" t="s">
        <v>19</v>
      </c>
      <c r="C662" s="71">
        <f t="shared" si="22"/>
        <v>43424</v>
      </c>
      <c r="D662" s="68">
        <v>43424</v>
      </c>
      <c r="E662" s="11">
        <v>4.6500000000000004</v>
      </c>
      <c r="F662" s="35">
        <f t="shared" si="23"/>
        <v>0.16431095406360424</v>
      </c>
    </row>
    <row r="663" spans="1:6" x14ac:dyDescent="0.45">
      <c r="A663" s="8">
        <v>1397</v>
      </c>
      <c r="B663" s="8" t="s">
        <v>19</v>
      </c>
      <c r="C663" s="71">
        <f t="shared" si="22"/>
        <v>43423</v>
      </c>
      <c r="D663" s="68">
        <v>43423</v>
      </c>
      <c r="E663" s="11">
        <v>4.6500000000000004</v>
      </c>
      <c r="F663" s="35">
        <f t="shared" si="23"/>
        <v>0.16431095406360424</v>
      </c>
    </row>
    <row r="664" spans="1:6" x14ac:dyDescent="0.45">
      <c r="A664" s="8">
        <v>1397</v>
      </c>
      <c r="B664" s="8" t="s">
        <v>19</v>
      </c>
      <c r="C664" s="71">
        <f t="shared" si="22"/>
        <v>43420</v>
      </c>
      <c r="D664" s="68">
        <v>43420</v>
      </c>
      <c r="E664" s="11">
        <v>4.3</v>
      </c>
      <c r="F664" s="35">
        <f t="shared" si="23"/>
        <v>0.1519434628975265</v>
      </c>
    </row>
    <row r="665" spans="1:6" x14ac:dyDescent="0.45">
      <c r="A665" s="8">
        <v>1397</v>
      </c>
      <c r="B665" s="8" t="s">
        <v>19</v>
      </c>
      <c r="C665" s="71">
        <f t="shared" si="22"/>
        <v>43419</v>
      </c>
      <c r="D665" s="68">
        <v>43419</v>
      </c>
      <c r="E665" s="11">
        <v>4.6900000000000004</v>
      </c>
      <c r="F665" s="35">
        <f t="shared" si="23"/>
        <v>0.1657243816254417</v>
      </c>
    </row>
    <row r="666" spans="1:6" x14ac:dyDescent="0.45">
      <c r="A666" s="8">
        <v>1397</v>
      </c>
      <c r="B666" s="8" t="s">
        <v>19</v>
      </c>
      <c r="C666" s="71">
        <f t="shared" si="22"/>
        <v>43418</v>
      </c>
      <c r="D666" s="68">
        <v>43418</v>
      </c>
      <c r="E666" s="11">
        <v>4.0999999999999996</v>
      </c>
      <c r="F666" s="35">
        <f t="shared" si="23"/>
        <v>0.1448763250883392</v>
      </c>
    </row>
    <row r="667" spans="1:6" x14ac:dyDescent="0.45">
      <c r="A667" s="8">
        <v>1397</v>
      </c>
      <c r="B667" s="8" t="s">
        <v>19</v>
      </c>
      <c r="C667" s="71">
        <f t="shared" si="22"/>
        <v>43417</v>
      </c>
      <c r="D667" s="68">
        <v>43417</v>
      </c>
      <c r="E667" s="11">
        <v>4.0999999999999996</v>
      </c>
      <c r="F667" s="35">
        <f t="shared" si="23"/>
        <v>0.1448763250883392</v>
      </c>
    </row>
    <row r="668" spans="1:6" x14ac:dyDescent="0.45">
      <c r="A668" s="8">
        <v>1397</v>
      </c>
      <c r="B668" s="8" t="s">
        <v>19</v>
      </c>
      <c r="C668" s="71">
        <f t="shared" si="22"/>
        <v>43416</v>
      </c>
      <c r="D668" s="68">
        <v>43416</v>
      </c>
      <c r="E668" s="11">
        <v>3.96</v>
      </c>
      <c r="F668" s="35">
        <f t="shared" si="23"/>
        <v>0.13992932862190813</v>
      </c>
    </row>
    <row r="669" spans="1:6" x14ac:dyDescent="0.45">
      <c r="A669" s="8">
        <v>1397</v>
      </c>
      <c r="B669" s="8" t="s">
        <v>19</v>
      </c>
      <c r="C669" s="71">
        <f t="shared" si="22"/>
        <v>43413</v>
      </c>
      <c r="D669" s="68">
        <v>43413</v>
      </c>
      <c r="E669" s="11">
        <v>3.74</v>
      </c>
      <c r="F669" s="35">
        <f t="shared" si="23"/>
        <v>0.13215547703180214</v>
      </c>
    </row>
    <row r="670" spans="1:6" x14ac:dyDescent="0.45">
      <c r="A670" s="8">
        <v>1397</v>
      </c>
      <c r="B670" s="8" t="s">
        <v>19</v>
      </c>
      <c r="C670" s="71">
        <f t="shared" si="22"/>
        <v>43412</v>
      </c>
      <c r="D670" s="68">
        <v>43412</v>
      </c>
      <c r="E670" s="11">
        <v>3.54</v>
      </c>
      <c r="F670" s="35">
        <f t="shared" si="23"/>
        <v>0.12508833922261484</v>
      </c>
    </row>
    <row r="671" spans="1:6" x14ac:dyDescent="0.45">
      <c r="A671" s="8">
        <v>1397</v>
      </c>
      <c r="B671" s="8" t="s">
        <v>19</v>
      </c>
      <c r="C671" s="71">
        <f t="shared" si="22"/>
        <v>43411</v>
      </c>
      <c r="D671" s="68">
        <v>43411</v>
      </c>
      <c r="E671" s="11">
        <v>3.54</v>
      </c>
      <c r="F671" s="35">
        <f t="shared" si="23"/>
        <v>0.12508833922261484</v>
      </c>
    </row>
    <row r="672" spans="1:6" x14ac:dyDescent="0.45">
      <c r="A672" s="8">
        <v>1397</v>
      </c>
      <c r="B672" s="8" t="s">
        <v>19</v>
      </c>
      <c r="C672" s="71">
        <f t="shared" si="22"/>
        <v>43410</v>
      </c>
      <c r="D672" s="68">
        <v>43410</v>
      </c>
      <c r="E672" s="11">
        <v>3.53</v>
      </c>
      <c r="F672" s="35">
        <f t="shared" si="23"/>
        <v>0.12473498233215546</v>
      </c>
    </row>
    <row r="673" spans="1:6" x14ac:dyDescent="0.45">
      <c r="A673" s="8">
        <v>1397</v>
      </c>
      <c r="B673" s="8" t="s">
        <v>19</v>
      </c>
      <c r="C673" s="71">
        <f t="shared" si="22"/>
        <v>43409</v>
      </c>
      <c r="D673" s="68">
        <v>43409</v>
      </c>
      <c r="E673" s="11">
        <v>3.53</v>
      </c>
      <c r="F673" s="35">
        <f t="shared" si="23"/>
        <v>0.12473498233215546</v>
      </c>
    </row>
    <row r="674" spans="1:6" x14ac:dyDescent="0.45">
      <c r="A674" s="8">
        <v>1397</v>
      </c>
      <c r="B674" s="8" t="s">
        <v>19</v>
      </c>
      <c r="C674" s="71">
        <f t="shared" si="22"/>
        <v>43406</v>
      </c>
      <c r="D674" s="68">
        <v>43406</v>
      </c>
      <c r="E674" s="11">
        <v>3.26</v>
      </c>
      <c r="F674" s="35">
        <f t="shared" si="23"/>
        <v>0.11519434628975264</v>
      </c>
    </row>
    <row r="675" spans="1:6" x14ac:dyDescent="0.45">
      <c r="A675" s="8">
        <v>1397</v>
      </c>
      <c r="B675" s="8" t="s">
        <v>19</v>
      </c>
      <c r="C675" s="71">
        <f t="shared" si="22"/>
        <v>43405</v>
      </c>
      <c r="D675" s="68">
        <v>43405</v>
      </c>
      <c r="E675" s="11">
        <v>3.36</v>
      </c>
      <c r="F675" s="35">
        <f t="shared" si="23"/>
        <v>0.11872791519434628</v>
      </c>
    </row>
    <row r="676" spans="1:6" x14ac:dyDescent="0.45">
      <c r="A676" s="8">
        <v>1397</v>
      </c>
      <c r="B676" s="8" t="s">
        <v>19</v>
      </c>
      <c r="C676" s="71">
        <f t="shared" si="22"/>
        <v>43404</v>
      </c>
      <c r="D676" s="68">
        <v>43404</v>
      </c>
      <c r="E676" s="11">
        <v>3.31</v>
      </c>
      <c r="F676" s="35">
        <f t="shared" si="23"/>
        <v>0.11696113074204947</v>
      </c>
    </row>
    <row r="677" spans="1:6" x14ac:dyDescent="0.45">
      <c r="A677" s="8">
        <v>1397</v>
      </c>
      <c r="B677" s="8" t="s">
        <v>19</v>
      </c>
      <c r="C677" s="71">
        <f t="shared" si="22"/>
        <v>43403</v>
      </c>
      <c r="D677" s="68">
        <v>43403</v>
      </c>
      <c r="E677" s="11">
        <v>3.27</v>
      </c>
      <c r="F677" s="35">
        <f t="shared" si="23"/>
        <v>0.11554770318021201</v>
      </c>
    </row>
    <row r="678" spans="1:6" x14ac:dyDescent="0.45">
      <c r="A678" s="8">
        <v>1397</v>
      </c>
      <c r="B678" s="8" t="s">
        <v>19</v>
      </c>
      <c r="C678" s="71">
        <f t="shared" si="22"/>
        <v>43402</v>
      </c>
      <c r="D678" s="68">
        <v>43402</v>
      </c>
      <c r="E678" s="11">
        <v>3.2</v>
      </c>
      <c r="F678" s="35">
        <f t="shared" si="23"/>
        <v>0.11307420494699646</v>
      </c>
    </row>
    <row r="679" spans="1:6" x14ac:dyDescent="0.45">
      <c r="A679" s="8">
        <v>1397</v>
      </c>
      <c r="B679" s="8" t="s">
        <v>19</v>
      </c>
      <c r="C679" s="71">
        <f t="shared" si="22"/>
        <v>43399</v>
      </c>
      <c r="D679" s="68">
        <v>43399</v>
      </c>
      <c r="E679" s="11">
        <v>3.27</v>
      </c>
      <c r="F679" s="35">
        <f t="shared" si="23"/>
        <v>0.11554770318021201</v>
      </c>
    </row>
    <row r="680" spans="1:6" x14ac:dyDescent="0.45">
      <c r="A680" s="8">
        <v>1397</v>
      </c>
      <c r="B680" s="8" t="s">
        <v>19</v>
      </c>
      <c r="C680" s="71">
        <f t="shared" si="22"/>
        <v>43398</v>
      </c>
      <c r="D680" s="68">
        <v>43398</v>
      </c>
      <c r="E680" s="11">
        <v>3.42</v>
      </c>
      <c r="F680" s="35">
        <f t="shared" si="23"/>
        <v>0.12084805653710247</v>
      </c>
    </row>
    <row r="681" spans="1:6" x14ac:dyDescent="0.45">
      <c r="A681" s="8">
        <v>1397</v>
      </c>
      <c r="B681" s="8" t="s">
        <v>19</v>
      </c>
      <c r="C681" s="71">
        <f t="shared" si="22"/>
        <v>43397</v>
      </c>
      <c r="D681" s="68">
        <v>43397</v>
      </c>
      <c r="E681" s="11">
        <v>3.42</v>
      </c>
      <c r="F681" s="35">
        <f t="shared" si="23"/>
        <v>0.12084805653710247</v>
      </c>
    </row>
    <row r="682" spans="1:6" x14ac:dyDescent="0.45">
      <c r="A682" s="8">
        <v>1397</v>
      </c>
      <c r="B682" s="8" t="s">
        <v>19</v>
      </c>
      <c r="C682" s="71">
        <f t="shared" si="22"/>
        <v>43396</v>
      </c>
      <c r="D682" s="68">
        <v>43396</v>
      </c>
      <c r="E682" s="11">
        <v>3.28</v>
      </c>
      <c r="F682" s="35">
        <f t="shared" si="23"/>
        <v>0.11590106007067137</v>
      </c>
    </row>
    <row r="683" spans="1:6" x14ac:dyDescent="0.45">
      <c r="A683" s="8">
        <v>1397</v>
      </c>
      <c r="B683" s="8" t="s">
        <v>20</v>
      </c>
      <c r="C683" s="71">
        <f t="shared" si="22"/>
        <v>43395</v>
      </c>
      <c r="D683" s="68">
        <v>43395</v>
      </c>
      <c r="E683" s="11">
        <v>3.2</v>
      </c>
      <c r="F683" s="35">
        <f t="shared" si="23"/>
        <v>0.11307420494699646</v>
      </c>
    </row>
    <row r="684" spans="1:6" x14ac:dyDescent="0.45">
      <c r="A684" s="8">
        <v>1397</v>
      </c>
      <c r="B684" s="8" t="s">
        <v>20</v>
      </c>
      <c r="C684" s="71">
        <f t="shared" si="22"/>
        <v>43392</v>
      </c>
      <c r="D684" s="68">
        <v>43392</v>
      </c>
      <c r="E684" s="11">
        <v>3.2</v>
      </c>
      <c r="F684" s="35">
        <f t="shared" si="23"/>
        <v>0.11307420494699646</v>
      </c>
    </row>
    <row r="685" spans="1:6" x14ac:dyDescent="0.45">
      <c r="A685" s="8">
        <v>1397</v>
      </c>
      <c r="B685" s="8" t="s">
        <v>20</v>
      </c>
      <c r="C685" s="71">
        <f t="shared" si="22"/>
        <v>43391</v>
      </c>
      <c r="D685" s="68">
        <v>43391</v>
      </c>
      <c r="E685" s="11">
        <v>3.28</v>
      </c>
      <c r="F685" s="35">
        <f t="shared" si="23"/>
        <v>0.11590106007067137</v>
      </c>
    </row>
    <row r="686" spans="1:6" x14ac:dyDescent="0.45">
      <c r="A686" s="8">
        <v>1397</v>
      </c>
      <c r="B686" s="8" t="s">
        <v>20</v>
      </c>
      <c r="C686" s="71">
        <f t="shared" si="22"/>
        <v>43390</v>
      </c>
      <c r="D686" s="68">
        <v>43390</v>
      </c>
      <c r="E686" s="11">
        <v>3.3</v>
      </c>
      <c r="F686" s="35">
        <f t="shared" si="23"/>
        <v>0.1166077738515901</v>
      </c>
    </row>
    <row r="687" spans="1:6" x14ac:dyDescent="0.45">
      <c r="A687" s="8">
        <v>1397</v>
      </c>
      <c r="B687" s="8" t="s">
        <v>20</v>
      </c>
      <c r="C687" s="71">
        <f t="shared" si="22"/>
        <v>43389</v>
      </c>
      <c r="D687" s="68">
        <v>43389</v>
      </c>
      <c r="E687" s="11">
        <v>3.27</v>
      </c>
      <c r="F687" s="35">
        <f t="shared" si="23"/>
        <v>0.11554770318021201</v>
      </c>
    </row>
    <row r="688" spans="1:6" x14ac:dyDescent="0.45">
      <c r="A688" s="8">
        <v>1397</v>
      </c>
      <c r="B688" s="8" t="s">
        <v>20</v>
      </c>
      <c r="C688" s="71">
        <f t="shared" si="22"/>
        <v>43388</v>
      </c>
      <c r="D688" s="68">
        <v>43388</v>
      </c>
      <c r="E688" s="11">
        <v>3.26</v>
      </c>
      <c r="F688" s="35">
        <f t="shared" si="23"/>
        <v>0.11519434628975264</v>
      </c>
    </row>
    <row r="689" spans="1:6" x14ac:dyDescent="0.45">
      <c r="A689" s="8">
        <v>1397</v>
      </c>
      <c r="B689" s="8" t="s">
        <v>20</v>
      </c>
      <c r="C689" s="71">
        <f t="shared" si="22"/>
        <v>43385</v>
      </c>
      <c r="D689" s="68">
        <v>43385</v>
      </c>
      <c r="E689" s="11">
        <v>3.19</v>
      </c>
      <c r="F689" s="35">
        <f t="shared" si="23"/>
        <v>0.11272084805653709</v>
      </c>
    </row>
    <row r="690" spans="1:6" x14ac:dyDescent="0.45">
      <c r="A690" s="8">
        <v>1397</v>
      </c>
      <c r="B690" s="8" t="s">
        <v>20</v>
      </c>
      <c r="C690" s="71">
        <f t="shared" si="22"/>
        <v>43384</v>
      </c>
      <c r="D690" s="68">
        <v>43384</v>
      </c>
      <c r="E690" s="11">
        <v>3.16</v>
      </c>
      <c r="F690" s="35">
        <f t="shared" si="23"/>
        <v>0.11166077738515902</v>
      </c>
    </row>
    <row r="691" spans="1:6" x14ac:dyDescent="0.45">
      <c r="A691" s="8">
        <v>1397</v>
      </c>
      <c r="B691" s="8" t="s">
        <v>20</v>
      </c>
      <c r="C691" s="71">
        <f t="shared" si="22"/>
        <v>43383</v>
      </c>
      <c r="D691" s="68">
        <v>43383</v>
      </c>
      <c r="E691" s="11">
        <v>3.45</v>
      </c>
      <c r="F691" s="35">
        <f t="shared" si="23"/>
        <v>0.12190812720848057</v>
      </c>
    </row>
    <row r="692" spans="1:6" x14ac:dyDescent="0.45">
      <c r="A692" s="8">
        <v>1397</v>
      </c>
      <c r="B692" s="8" t="s">
        <v>20</v>
      </c>
      <c r="C692" s="71">
        <f t="shared" si="22"/>
        <v>43382</v>
      </c>
      <c r="D692" s="68">
        <v>43382</v>
      </c>
      <c r="E692" s="11">
        <v>3.4</v>
      </c>
      <c r="F692" s="35">
        <f t="shared" si="23"/>
        <v>0.12014134275618374</v>
      </c>
    </row>
    <row r="693" spans="1:6" x14ac:dyDescent="0.45">
      <c r="A693" s="8">
        <v>1397</v>
      </c>
      <c r="B693" s="8" t="s">
        <v>20</v>
      </c>
      <c r="C693" s="71">
        <f t="shared" si="22"/>
        <v>43381</v>
      </c>
      <c r="D693" s="68">
        <v>43381</v>
      </c>
      <c r="E693" s="11">
        <v>3.28</v>
      </c>
      <c r="F693" s="35">
        <f t="shared" si="23"/>
        <v>0.11590106007067137</v>
      </c>
    </row>
    <row r="694" spans="1:6" x14ac:dyDescent="0.45">
      <c r="A694" s="8">
        <v>1397</v>
      </c>
      <c r="B694" s="8" t="s">
        <v>20</v>
      </c>
      <c r="C694" s="71">
        <f t="shared" si="22"/>
        <v>43378</v>
      </c>
      <c r="D694" s="68">
        <v>43378</v>
      </c>
      <c r="E694" s="11">
        <v>3.25</v>
      </c>
      <c r="F694" s="35">
        <f t="shared" si="23"/>
        <v>0.11484098939929328</v>
      </c>
    </row>
    <row r="695" spans="1:6" x14ac:dyDescent="0.45">
      <c r="A695" s="8">
        <v>1397</v>
      </c>
      <c r="B695" s="8" t="s">
        <v>20</v>
      </c>
      <c r="C695" s="71">
        <f t="shared" si="22"/>
        <v>43377</v>
      </c>
      <c r="D695" s="68">
        <v>43377</v>
      </c>
      <c r="E695" s="11">
        <v>3.39</v>
      </c>
      <c r="F695" s="35">
        <f t="shared" si="23"/>
        <v>0.11978798586572438</v>
      </c>
    </row>
    <row r="696" spans="1:6" x14ac:dyDescent="0.45">
      <c r="A696" s="8">
        <v>1397</v>
      </c>
      <c r="B696" s="8" t="s">
        <v>20</v>
      </c>
      <c r="C696" s="71">
        <f t="shared" si="22"/>
        <v>43376</v>
      </c>
      <c r="D696" s="68">
        <v>43376</v>
      </c>
      <c r="E696" s="11">
        <v>3.26</v>
      </c>
      <c r="F696" s="35">
        <f t="shared" si="23"/>
        <v>0.11519434628975264</v>
      </c>
    </row>
    <row r="697" spans="1:6" x14ac:dyDescent="0.45">
      <c r="A697" s="8">
        <v>1397</v>
      </c>
      <c r="B697" s="8" t="s">
        <v>20</v>
      </c>
      <c r="C697" s="71">
        <f t="shared" si="22"/>
        <v>43375</v>
      </c>
      <c r="D697" s="68">
        <v>43375</v>
      </c>
      <c r="E697" s="11">
        <v>3.14</v>
      </c>
      <c r="F697" s="35">
        <f t="shared" si="23"/>
        <v>0.11095406360424029</v>
      </c>
    </row>
    <row r="698" spans="1:6" x14ac:dyDescent="0.45">
      <c r="A698" s="8">
        <v>1397</v>
      </c>
      <c r="B698" s="8" t="s">
        <v>20</v>
      </c>
      <c r="C698" s="71">
        <f t="shared" si="22"/>
        <v>43374</v>
      </c>
      <c r="D698" s="68">
        <v>43374</v>
      </c>
      <c r="E698" s="11">
        <v>3.13</v>
      </c>
      <c r="F698" s="35">
        <f t="shared" si="23"/>
        <v>0.11060070671378092</v>
      </c>
    </row>
    <row r="699" spans="1:6" x14ac:dyDescent="0.45">
      <c r="A699" s="8">
        <v>1397</v>
      </c>
      <c r="B699" s="8" t="s">
        <v>20</v>
      </c>
      <c r="C699" s="71">
        <f t="shared" si="22"/>
        <v>43371</v>
      </c>
      <c r="D699" s="68">
        <v>43371</v>
      </c>
      <c r="E699" s="11">
        <v>3.01</v>
      </c>
      <c r="F699" s="35">
        <f t="shared" si="23"/>
        <v>0.10636042402826854</v>
      </c>
    </row>
    <row r="700" spans="1:6" x14ac:dyDescent="0.45">
      <c r="A700" s="8">
        <v>1397</v>
      </c>
      <c r="B700" s="8" t="s">
        <v>20</v>
      </c>
      <c r="C700" s="71">
        <f t="shared" si="22"/>
        <v>43370</v>
      </c>
      <c r="D700" s="68">
        <v>43370</v>
      </c>
      <c r="E700" s="11">
        <v>3.05</v>
      </c>
      <c r="F700" s="35">
        <f t="shared" si="23"/>
        <v>0.107773851590106</v>
      </c>
    </row>
    <row r="701" spans="1:6" x14ac:dyDescent="0.45">
      <c r="A701" s="8">
        <v>1397</v>
      </c>
      <c r="B701" s="8" t="s">
        <v>20</v>
      </c>
      <c r="C701" s="71">
        <f t="shared" si="22"/>
        <v>43369</v>
      </c>
      <c r="D701" s="68">
        <v>43369</v>
      </c>
      <c r="E701" s="11">
        <v>3.1</v>
      </c>
      <c r="F701" s="35">
        <f t="shared" si="23"/>
        <v>0.10954063604240283</v>
      </c>
    </row>
    <row r="702" spans="1:6" x14ac:dyDescent="0.45">
      <c r="A702" s="8">
        <v>1397</v>
      </c>
      <c r="B702" s="8" t="s">
        <v>20</v>
      </c>
      <c r="C702" s="71">
        <f t="shared" si="22"/>
        <v>43368</v>
      </c>
      <c r="D702" s="68">
        <v>43368</v>
      </c>
      <c r="E702" s="11">
        <v>3.12</v>
      </c>
      <c r="F702" s="35">
        <f t="shared" si="23"/>
        <v>0.11024734982332156</v>
      </c>
    </row>
    <row r="703" spans="1:6" x14ac:dyDescent="0.45">
      <c r="A703" s="8">
        <v>1397</v>
      </c>
      <c r="B703" s="8" t="s">
        <v>20</v>
      </c>
      <c r="C703" s="71">
        <f t="shared" si="22"/>
        <v>43367</v>
      </c>
      <c r="D703" s="68">
        <v>43367</v>
      </c>
      <c r="E703" s="11">
        <v>3.04</v>
      </c>
      <c r="F703" s="35">
        <f t="shared" si="23"/>
        <v>0.10742049469964664</v>
      </c>
    </row>
    <row r="704" spans="1:6" x14ac:dyDescent="0.45">
      <c r="A704" s="8">
        <v>1397</v>
      </c>
      <c r="B704" s="8" t="s">
        <v>21</v>
      </c>
      <c r="C704" s="71">
        <f t="shared" si="22"/>
        <v>43364</v>
      </c>
      <c r="D704" s="68">
        <v>43364</v>
      </c>
      <c r="E704" s="11">
        <v>3.02</v>
      </c>
      <c r="F704" s="35">
        <f t="shared" si="23"/>
        <v>0.10671378091872791</v>
      </c>
    </row>
    <row r="705" spans="1:6" x14ac:dyDescent="0.45">
      <c r="A705" s="8">
        <v>1397</v>
      </c>
      <c r="B705" s="8" t="s">
        <v>21</v>
      </c>
      <c r="C705" s="71">
        <f t="shared" si="22"/>
        <v>43363</v>
      </c>
      <c r="D705" s="68">
        <v>43363</v>
      </c>
      <c r="E705" s="11">
        <v>3.07</v>
      </c>
      <c r="F705" s="35">
        <f t="shared" si="23"/>
        <v>0.10848056537102473</v>
      </c>
    </row>
    <row r="706" spans="1:6" x14ac:dyDescent="0.45">
      <c r="A706" s="8">
        <v>1397</v>
      </c>
      <c r="B706" s="8" t="s">
        <v>21</v>
      </c>
      <c r="C706" s="71">
        <f t="shared" si="22"/>
        <v>43362</v>
      </c>
      <c r="D706" s="68">
        <v>43362</v>
      </c>
      <c r="E706" s="11">
        <v>3.11</v>
      </c>
      <c r="F706" s="35">
        <f t="shared" si="23"/>
        <v>0.10989399293286219</v>
      </c>
    </row>
    <row r="707" spans="1:6" x14ac:dyDescent="0.45">
      <c r="A707" s="8">
        <v>1397</v>
      </c>
      <c r="B707" s="8" t="s">
        <v>21</v>
      </c>
      <c r="C707" s="71">
        <f t="shared" si="22"/>
        <v>43361</v>
      </c>
      <c r="D707" s="68">
        <v>43361</v>
      </c>
      <c r="E707" s="11">
        <v>3</v>
      </c>
      <c r="F707" s="35">
        <f t="shared" si="23"/>
        <v>0.10600706713780919</v>
      </c>
    </row>
    <row r="708" spans="1:6" x14ac:dyDescent="0.45">
      <c r="A708" s="8">
        <v>1397</v>
      </c>
      <c r="B708" s="8" t="s">
        <v>21</v>
      </c>
      <c r="C708" s="71">
        <f t="shared" si="22"/>
        <v>43360</v>
      </c>
      <c r="D708" s="68">
        <v>43360</v>
      </c>
      <c r="E708" s="11">
        <v>2.95</v>
      </c>
      <c r="F708" s="35">
        <f t="shared" si="23"/>
        <v>0.10424028268551237</v>
      </c>
    </row>
    <row r="709" spans="1:6" x14ac:dyDescent="0.45">
      <c r="A709" s="8">
        <v>1397</v>
      </c>
      <c r="B709" s="8" t="s">
        <v>21</v>
      </c>
      <c r="C709" s="71">
        <f t="shared" si="22"/>
        <v>43357</v>
      </c>
      <c r="D709" s="68">
        <v>43357</v>
      </c>
      <c r="E709" s="11">
        <v>2.91</v>
      </c>
      <c r="F709" s="35">
        <f t="shared" si="23"/>
        <v>0.10282685512367491</v>
      </c>
    </row>
    <row r="710" spans="1:6" x14ac:dyDescent="0.45">
      <c r="A710" s="8">
        <v>1397</v>
      </c>
      <c r="B710" s="8" t="s">
        <v>21</v>
      </c>
      <c r="C710" s="71">
        <f t="shared" ref="C710:C773" si="24">D710</f>
        <v>43356</v>
      </c>
      <c r="D710" s="68">
        <v>43356</v>
      </c>
      <c r="E710" s="11">
        <v>2.94</v>
      </c>
      <c r="F710" s="35">
        <f t="shared" ref="F710:F773" si="25">E710/28.3</f>
        <v>0.103886925795053</v>
      </c>
    </row>
    <row r="711" spans="1:6" x14ac:dyDescent="0.45">
      <c r="A711" s="8">
        <v>1397</v>
      </c>
      <c r="B711" s="8" t="s">
        <v>21</v>
      </c>
      <c r="C711" s="71">
        <f t="shared" si="24"/>
        <v>43355</v>
      </c>
      <c r="D711" s="68">
        <v>43355</v>
      </c>
      <c r="E711" s="11">
        <v>2.98</v>
      </c>
      <c r="F711" s="35">
        <f t="shared" si="25"/>
        <v>0.10530035335689046</v>
      </c>
    </row>
    <row r="712" spans="1:6" x14ac:dyDescent="0.45">
      <c r="A712" s="8">
        <v>1397</v>
      </c>
      <c r="B712" s="8" t="s">
        <v>21</v>
      </c>
      <c r="C712" s="71">
        <f t="shared" si="24"/>
        <v>43354</v>
      </c>
      <c r="D712" s="68">
        <v>43354</v>
      </c>
      <c r="E712" s="11">
        <v>2.94</v>
      </c>
      <c r="F712" s="35">
        <f t="shared" si="25"/>
        <v>0.103886925795053</v>
      </c>
    </row>
    <row r="713" spans="1:6" x14ac:dyDescent="0.45">
      <c r="A713" s="8">
        <v>1397</v>
      </c>
      <c r="B713" s="8" t="s">
        <v>21</v>
      </c>
      <c r="C713" s="71">
        <f t="shared" si="24"/>
        <v>43353</v>
      </c>
      <c r="D713" s="68">
        <v>43353</v>
      </c>
      <c r="E713" s="11">
        <v>2.9</v>
      </c>
      <c r="F713" s="35">
        <f t="shared" si="25"/>
        <v>0.10247349823321554</v>
      </c>
    </row>
    <row r="714" spans="1:6" x14ac:dyDescent="0.45">
      <c r="A714" s="8">
        <v>1397</v>
      </c>
      <c r="B714" s="8" t="s">
        <v>21</v>
      </c>
      <c r="C714" s="71">
        <f t="shared" si="24"/>
        <v>43350</v>
      </c>
      <c r="D714" s="68">
        <v>43350</v>
      </c>
      <c r="E714" s="11">
        <v>2.88</v>
      </c>
      <c r="F714" s="35">
        <f t="shared" si="25"/>
        <v>0.10176678445229681</v>
      </c>
    </row>
    <row r="715" spans="1:6" x14ac:dyDescent="0.45">
      <c r="A715" s="8">
        <v>1397</v>
      </c>
      <c r="B715" s="8" t="s">
        <v>21</v>
      </c>
      <c r="C715" s="71">
        <f t="shared" si="24"/>
        <v>43349</v>
      </c>
      <c r="D715" s="68">
        <v>43349</v>
      </c>
      <c r="E715" s="11">
        <v>2.93</v>
      </c>
      <c r="F715" s="35">
        <f t="shared" si="25"/>
        <v>0.10353356890459364</v>
      </c>
    </row>
    <row r="716" spans="1:6" x14ac:dyDescent="0.45">
      <c r="A716" s="8">
        <v>1397</v>
      </c>
      <c r="B716" s="8" t="s">
        <v>21</v>
      </c>
      <c r="C716" s="71">
        <f t="shared" si="24"/>
        <v>43348</v>
      </c>
      <c r="D716" s="68">
        <v>43348</v>
      </c>
      <c r="E716" s="11">
        <v>3</v>
      </c>
      <c r="F716" s="35">
        <f t="shared" si="25"/>
        <v>0.10600706713780919</v>
      </c>
    </row>
    <row r="717" spans="1:6" x14ac:dyDescent="0.45">
      <c r="A717" s="8">
        <v>1397</v>
      </c>
      <c r="B717" s="8" t="s">
        <v>21</v>
      </c>
      <c r="C717" s="71">
        <f t="shared" si="24"/>
        <v>43347</v>
      </c>
      <c r="D717" s="68">
        <v>43347</v>
      </c>
      <c r="E717" s="11">
        <v>2.96</v>
      </c>
      <c r="F717" s="35">
        <f t="shared" si="25"/>
        <v>0.10459363957597173</v>
      </c>
    </row>
    <row r="718" spans="1:6" x14ac:dyDescent="0.45">
      <c r="A718" s="8">
        <v>1397</v>
      </c>
      <c r="B718" s="8" t="s">
        <v>21</v>
      </c>
      <c r="C718" s="71">
        <f t="shared" si="24"/>
        <v>43343</v>
      </c>
      <c r="D718" s="68">
        <v>43343</v>
      </c>
      <c r="E718" s="11">
        <v>2.98</v>
      </c>
      <c r="F718" s="35">
        <f t="shared" si="25"/>
        <v>0.10530035335689046</v>
      </c>
    </row>
    <row r="719" spans="1:6" x14ac:dyDescent="0.45">
      <c r="A719" s="8">
        <v>1397</v>
      </c>
      <c r="B719" s="8" t="s">
        <v>21</v>
      </c>
      <c r="C719" s="71">
        <f t="shared" si="24"/>
        <v>43342</v>
      </c>
      <c r="D719" s="68">
        <v>43342</v>
      </c>
      <c r="E719" s="11">
        <v>2.96</v>
      </c>
      <c r="F719" s="35">
        <f t="shared" si="25"/>
        <v>0.10459363957597173</v>
      </c>
    </row>
    <row r="720" spans="1:6" x14ac:dyDescent="0.45">
      <c r="A720" s="8">
        <v>1397</v>
      </c>
      <c r="B720" s="8" t="s">
        <v>21</v>
      </c>
      <c r="C720" s="71">
        <f t="shared" si="24"/>
        <v>43341</v>
      </c>
      <c r="D720" s="68">
        <v>43341</v>
      </c>
      <c r="E720" s="11">
        <v>2.96</v>
      </c>
      <c r="F720" s="35">
        <f t="shared" si="25"/>
        <v>0.10459363957597173</v>
      </c>
    </row>
    <row r="721" spans="1:6" x14ac:dyDescent="0.45">
      <c r="A721" s="8">
        <v>1397</v>
      </c>
      <c r="B721" s="8" t="s">
        <v>21</v>
      </c>
      <c r="C721" s="71">
        <f t="shared" si="24"/>
        <v>43340</v>
      </c>
      <c r="D721" s="68">
        <v>43340</v>
      </c>
      <c r="E721" s="11">
        <v>2.98</v>
      </c>
      <c r="F721" s="35">
        <f t="shared" si="25"/>
        <v>0.10530035335689046</v>
      </c>
    </row>
    <row r="722" spans="1:6" x14ac:dyDescent="0.45">
      <c r="A722" s="8">
        <v>1397</v>
      </c>
      <c r="B722" s="8" t="s">
        <v>21</v>
      </c>
      <c r="C722" s="71">
        <f t="shared" si="24"/>
        <v>43339</v>
      </c>
      <c r="D722" s="68">
        <v>43339</v>
      </c>
      <c r="E722" s="11">
        <v>2.98</v>
      </c>
      <c r="F722" s="35">
        <f t="shared" si="25"/>
        <v>0.10530035335689046</v>
      </c>
    </row>
    <row r="723" spans="1:6" x14ac:dyDescent="0.45">
      <c r="A723" s="8">
        <v>1397</v>
      </c>
      <c r="B723" s="8" t="s">
        <v>21</v>
      </c>
      <c r="C723" s="71">
        <f t="shared" si="24"/>
        <v>43336</v>
      </c>
      <c r="D723" s="68">
        <v>43336</v>
      </c>
      <c r="E723" s="11">
        <v>2.99</v>
      </c>
      <c r="F723" s="35">
        <f t="shared" si="25"/>
        <v>0.10565371024734983</v>
      </c>
    </row>
    <row r="724" spans="1:6" x14ac:dyDescent="0.45">
      <c r="A724" s="8">
        <v>1397</v>
      </c>
      <c r="B724" s="8" t="s">
        <v>21</v>
      </c>
      <c r="C724" s="71">
        <f t="shared" si="24"/>
        <v>43335</v>
      </c>
      <c r="D724" s="68">
        <v>43335</v>
      </c>
      <c r="E724" s="11">
        <v>3.01</v>
      </c>
      <c r="F724" s="35">
        <f t="shared" si="25"/>
        <v>0.10636042402826854</v>
      </c>
    </row>
    <row r="725" spans="1:6" x14ac:dyDescent="0.45">
      <c r="A725" s="8">
        <v>1397</v>
      </c>
      <c r="B725" s="8" t="s">
        <v>22</v>
      </c>
      <c r="C725" s="71">
        <f t="shared" si="24"/>
        <v>43334</v>
      </c>
      <c r="D725" s="68">
        <v>43334</v>
      </c>
      <c r="E725" s="11">
        <v>3.02</v>
      </c>
      <c r="F725" s="35">
        <f t="shared" si="25"/>
        <v>0.10671378091872791</v>
      </c>
    </row>
    <row r="726" spans="1:6" x14ac:dyDescent="0.45">
      <c r="A726" s="8">
        <v>1397</v>
      </c>
      <c r="B726" s="8" t="s">
        <v>22</v>
      </c>
      <c r="C726" s="71">
        <f t="shared" si="24"/>
        <v>43333</v>
      </c>
      <c r="D726" s="68">
        <v>43333</v>
      </c>
      <c r="E726" s="11">
        <v>3.01</v>
      </c>
      <c r="F726" s="35">
        <f t="shared" si="25"/>
        <v>0.10636042402826854</v>
      </c>
    </row>
    <row r="727" spans="1:6" x14ac:dyDescent="0.45">
      <c r="A727" s="8">
        <v>1397</v>
      </c>
      <c r="B727" s="8" t="s">
        <v>22</v>
      </c>
      <c r="C727" s="71">
        <f t="shared" si="24"/>
        <v>43332</v>
      </c>
      <c r="D727" s="68">
        <v>43332</v>
      </c>
      <c r="E727" s="11">
        <v>3.04</v>
      </c>
      <c r="F727" s="35">
        <f t="shared" si="25"/>
        <v>0.10742049469964664</v>
      </c>
    </row>
    <row r="728" spans="1:6" x14ac:dyDescent="0.45">
      <c r="A728" s="8">
        <v>1397</v>
      </c>
      <c r="B728" s="8" t="s">
        <v>22</v>
      </c>
      <c r="C728" s="71">
        <f t="shared" si="24"/>
        <v>43329</v>
      </c>
      <c r="D728" s="68">
        <v>43329</v>
      </c>
      <c r="E728" s="11">
        <v>3.01</v>
      </c>
      <c r="F728" s="35">
        <f t="shared" si="25"/>
        <v>0.10636042402826854</v>
      </c>
    </row>
    <row r="729" spans="1:6" x14ac:dyDescent="0.45">
      <c r="A729" s="8">
        <v>1397</v>
      </c>
      <c r="B729" s="8" t="s">
        <v>22</v>
      </c>
      <c r="C729" s="71">
        <f t="shared" si="24"/>
        <v>43328</v>
      </c>
      <c r="D729" s="68">
        <v>43328</v>
      </c>
      <c r="E729" s="11">
        <v>3.02</v>
      </c>
      <c r="F729" s="35">
        <f t="shared" si="25"/>
        <v>0.10671378091872791</v>
      </c>
    </row>
    <row r="730" spans="1:6" x14ac:dyDescent="0.45">
      <c r="A730" s="8">
        <v>1397</v>
      </c>
      <c r="B730" s="8" t="s">
        <v>22</v>
      </c>
      <c r="C730" s="71">
        <f t="shared" si="24"/>
        <v>43327</v>
      </c>
      <c r="D730" s="68">
        <v>43327</v>
      </c>
      <c r="E730" s="11">
        <v>3.02</v>
      </c>
      <c r="F730" s="35">
        <f t="shared" si="25"/>
        <v>0.10671378091872791</v>
      </c>
    </row>
    <row r="731" spans="1:6" x14ac:dyDescent="0.45">
      <c r="A731" s="8">
        <v>1397</v>
      </c>
      <c r="B731" s="8" t="s">
        <v>22</v>
      </c>
      <c r="C731" s="71">
        <f t="shared" si="24"/>
        <v>43326</v>
      </c>
      <c r="D731" s="68">
        <v>43326</v>
      </c>
      <c r="E731" s="11">
        <v>3.02</v>
      </c>
      <c r="F731" s="35">
        <f t="shared" si="25"/>
        <v>0.10671378091872791</v>
      </c>
    </row>
    <row r="732" spans="1:6" x14ac:dyDescent="0.45">
      <c r="A732" s="8">
        <v>1397</v>
      </c>
      <c r="B732" s="8" t="s">
        <v>22</v>
      </c>
      <c r="C732" s="71">
        <f t="shared" si="24"/>
        <v>43325</v>
      </c>
      <c r="D732" s="68">
        <v>43325</v>
      </c>
      <c r="E732" s="11">
        <v>2.92</v>
      </c>
      <c r="F732" s="35">
        <f t="shared" si="25"/>
        <v>0.10318021201413427</v>
      </c>
    </row>
    <row r="733" spans="1:6" x14ac:dyDescent="0.45">
      <c r="A733" s="8">
        <v>1397</v>
      </c>
      <c r="B733" s="8" t="s">
        <v>22</v>
      </c>
      <c r="C733" s="71">
        <f t="shared" si="24"/>
        <v>43322</v>
      </c>
      <c r="D733" s="68">
        <v>43322</v>
      </c>
      <c r="E733" s="11">
        <v>2.96</v>
      </c>
      <c r="F733" s="35">
        <f t="shared" si="25"/>
        <v>0.10459363957597173</v>
      </c>
    </row>
    <row r="734" spans="1:6" x14ac:dyDescent="0.45">
      <c r="A734" s="8">
        <v>1397</v>
      </c>
      <c r="B734" s="8" t="s">
        <v>22</v>
      </c>
      <c r="C734" s="71">
        <f t="shared" si="24"/>
        <v>43321</v>
      </c>
      <c r="D734" s="68">
        <v>43321</v>
      </c>
      <c r="E734" s="11">
        <v>3.02</v>
      </c>
      <c r="F734" s="35">
        <f t="shared" si="25"/>
        <v>0.10671378091872791</v>
      </c>
    </row>
    <row r="735" spans="1:6" x14ac:dyDescent="0.45">
      <c r="A735" s="8">
        <v>1397</v>
      </c>
      <c r="B735" s="8" t="s">
        <v>22</v>
      </c>
      <c r="C735" s="71">
        <f t="shared" si="24"/>
        <v>43320</v>
      </c>
      <c r="D735" s="68">
        <v>43320</v>
      </c>
      <c r="E735" s="11">
        <v>2.99</v>
      </c>
      <c r="F735" s="35">
        <f t="shared" si="25"/>
        <v>0.10565371024734983</v>
      </c>
    </row>
    <row r="736" spans="1:6" x14ac:dyDescent="0.45">
      <c r="A736" s="8">
        <v>1397</v>
      </c>
      <c r="B736" s="8" t="s">
        <v>22</v>
      </c>
      <c r="C736" s="71">
        <f t="shared" si="24"/>
        <v>43319</v>
      </c>
      <c r="D736" s="68">
        <v>43319</v>
      </c>
      <c r="E736" s="11">
        <v>2.95</v>
      </c>
      <c r="F736" s="35">
        <f t="shared" si="25"/>
        <v>0.10424028268551237</v>
      </c>
    </row>
    <row r="737" spans="1:6" x14ac:dyDescent="0.45">
      <c r="A737" s="8">
        <v>1397</v>
      </c>
      <c r="B737" s="8" t="s">
        <v>22</v>
      </c>
      <c r="C737" s="71">
        <f t="shared" si="24"/>
        <v>43318</v>
      </c>
      <c r="D737" s="68">
        <v>43318</v>
      </c>
      <c r="E737" s="11">
        <v>2.85</v>
      </c>
      <c r="F737" s="35">
        <f t="shared" si="25"/>
        <v>0.10070671378091872</v>
      </c>
    </row>
    <row r="738" spans="1:6" x14ac:dyDescent="0.45">
      <c r="A738" s="8">
        <v>1397</v>
      </c>
      <c r="B738" s="8" t="s">
        <v>22</v>
      </c>
      <c r="C738" s="71">
        <f t="shared" si="24"/>
        <v>43315</v>
      </c>
      <c r="D738" s="68">
        <v>43315</v>
      </c>
      <c r="E738" s="11">
        <v>2.86</v>
      </c>
      <c r="F738" s="35">
        <f t="shared" si="25"/>
        <v>0.10106007067137808</v>
      </c>
    </row>
    <row r="739" spans="1:6" x14ac:dyDescent="0.45">
      <c r="A739" s="8">
        <v>1397</v>
      </c>
      <c r="B739" s="8" t="s">
        <v>22</v>
      </c>
      <c r="C739" s="71">
        <f t="shared" si="24"/>
        <v>43314</v>
      </c>
      <c r="D739" s="68">
        <v>43314</v>
      </c>
      <c r="E739" s="11">
        <v>2.77</v>
      </c>
      <c r="F739" s="35">
        <f t="shared" si="25"/>
        <v>9.7879858657243815E-2</v>
      </c>
    </row>
    <row r="740" spans="1:6" x14ac:dyDescent="0.45">
      <c r="A740" s="8">
        <v>1397</v>
      </c>
      <c r="B740" s="8" t="s">
        <v>22</v>
      </c>
      <c r="C740" s="71">
        <f t="shared" si="24"/>
        <v>43313</v>
      </c>
      <c r="D740" s="68">
        <v>43313</v>
      </c>
      <c r="E740" s="11">
        <v>2.8</v>
      </c>
      <c r="F740" s="35">
        <f t="shared" si="25"/>
        <v>9.8939929328621903E-2</v>
      </c>
    </row>
    <row r="741" spans="1:6" x14ac:dyDescent="0.45">
      <c r="A741" s="8">
        <v>1397</v>
      </c>
      <c r="B741" s="8" t="s">
        <v>22</v>
      </c>
      <c r="C741" s="71">
        <f t="shared" si="24"/>
        <v>43312</v>
      </c>
      <c r="D741" s="68">
        <v>43312</v>
      </c>
      <c r="E741" s="11">
        <v>2.82</v>
      </c>
      <c r="F741" s="35">
        <f t="shared" si="25"/>
        <v>9.9646643109540634E-2</v>
      </c>
    </row>
    <row r="742" spans="1:6" x14ac:dyDescent="0.45">
      <c r="A742" s="8">
        <v>1397</v>
      </c>
      <c r="B742" s="8" t="s">
        <v>22</v>
      </c>
      <c r="C742" s="71">
        <f t="shared" si="24"/>
        <v>43311</v>
      </c>
      <c r="D742" s="68">
        <v>43311</v>
      </c>
      <c r="E742" s="11">
        <v>2.75</v>
      </c>
      <c r="F742" s="35">
        <f t="shared" si="25"/>
        <v>9.7173144876325085E-2</v>
      </c>
    </row>
    <row r="743" spans="1:6" x14ac:dyDescent="0.45">
      <c r="A743" s="8">
        <v>1397</v>
      </c>
      <c r="B743" s="8" t="s">
        <v>22</v>
      </c>
      <c r="C743" s="71">
        <f t="shared" si="24"/>
        <v>43308</v>
      </c>
      <c r="D743" s="68">
        <v>43308</v>
      </c>
      <c r="E743" s="11">
        <v>2.78</v>
      </c>
      <c r="F743" s="35">
        <f t="shared" si="25"/>
        <v>9.8233215547703173E-2</v>
      </c>
    </row>
    <row r="744" spans="1:6" x14ac:dyDescent="0.45">
      <c r="A744" s="8">
        <v>1397</v>
      </c>
      <c r="B744" s="8" t="s">
        <v>22</v>
      </c>
      <c r="C744" s="71">
        <f t="shared" si="24"/>
        <v>43307</v>
      </c>
      <c r="D744" s="68">
        <v>43307</v>
      </c>
      <c r="E744" s="11">
        <v>2.82</v>
      </c>
      <c r="F744" s="35">
        <f t="shared" si="25"/>
        <v>9.9646643109540634E-2</v>
      </c>
    </row>
    <row r="745" spans="1:6" x14ac:dyDescent="0.45">
      <c r="A745" s="8">
        <v>1397</v>
      </c>
      <c r="B745" s="8" t="s">
        <v>22</v>
      </c>
      <c r="C745" s="71">
        <f t="shared" si="24"/>
        <v>43306</v>
      </c>
      <c r="D745" s="68">
        <v>43306</v>
      </c>
      <c r="E745" s="11">
        <v>2.82</v>
      </c>
      <c r="F745" s="35">
        <f t="shared" si="25"/>
        <v>9.9646643109540634E-2</v>
      </c>
    </row>
    <row r="746" spans="1:6" x14ac:dyDescent="0.45">
      <c r="A746" s="8">
        <v>1397</v>
      </c>
      <c r="B746" s="8" t="s">
        <v>22</v>
      </c>
      <c r="C746" s="71">
        <f t="shared" si="24"/>
        <v>43305</v>
      </c>
      <c r="D746" s="68">
        <v>43305</v>
      </c>
      <c r="E746" s="11">
        <v>2.73</v>
      </c>
      <c r="F746" s="35">
        <f t="shared" si="25"/>
        <v>9.6466431095406355E-2</v>
      </c>
    </row>
    <row r="747" spans="1:6" x14ac:dyDescent="0.45">
      <c r="A747" s="8">
        <v>1397</v>
      </c>
      <c r="B747" s="8" t="s">
        <v>22</v>
      </c>
      <c r="C747" s="71">
        <f t="shared" si="24"/>
        <v>43304</v>
      </c>
      <c r="D747" s="68">
        <v>43304</v>
      </c>
      <c r="E747" s="11">
        <v>2.79</v>
      </c>
      <c r="F747" s="35">
        <f t="shared" si="25"/>
        <v>9.8586572438162545E-2</v>
      </c>
    </row>
    <row r="748" spans="1:6" x14ac:dyDescent="0.45">
      <c r="A748" s="8">
        <v>1397</v>
      </c>
      <c r="B748" s="8" t="s">
        <v>23</v>
      </c>
      <c r="C748" s="71">
        <f t="shared" si="24"/>
        <v>43301</v>
      </c>
      <c r="D748" s="68">
        <v>43301</v>
      </c>
      <c r="E748" s="11">
        <v>2.79</v>
      </c>
      <c r="F748" s="35">
        <f t="shared" si="25"/>
        <v>9.8586572438162545E-2</v>
      </c>
    </row>
    <row r="749" spans="1:6" x14ac:dyDescent="0.45">
      <c r="A749" s="8">
        <v>1397</v>
      </c>
      <c r="B749" s="8" t="s">
        <v>23</v>
      </c>
      <c r="C749" s="71">
        <f t="shared" si="24"/>
        <v>43300</v>
      </c>
      <c r="D749" s="68">
        <v>43300</v>
      </c>
      <c r="E749" s="11">
        <v>2.75</v>
      </c>
      <c r="F749" s="35">
        <f t="shared" si="25"/>
        <v>9.7173144876325085E-2</v>
      </c>
    </row>
    <row r="750" spans="1:6" x14ac:dyDescent="0.45">
      <c r="A750" s="8">
        <v>1397</v>
      </c>
      <c r="B750" s="8" t="s">
        <v>23</v>
      </c>
      <c r="C750" s="71">
        <f t="shared" si="24"/>
        <v>43299</v>
      </c>
      <c r="D750" s="68">
        <v>43299</v>
      </c>
      <c r="E750" s="11">
        <v>2.8</v>
      </c>
      <c r="F750" s="35">
        <f t="shared" si="25"/>
        <v>9.8939929328621903E-2</v>
      </c>
    </row>
    <row r="751" spans="1:6" x14ac:dyDescent="0.45">
      <c r="A751" s="8">
        <v>1397</v>
      </c>
      <c r="B751" s="8" t="s">
        <v>23</v>
      </c>
      <c r="C751" s="71">
        <f t="shared" si="24"/>
        <v>43298</v>
      </c>
      <c r="D751" s="68">
        <v>43298</v>
      </c>
      <c r="E751" s="11">
        <v>2.81</v>
      </c>
      <c r="F751" s="35">
        <f t="shared" si="25"/>
        <v>9.9293286219081275E-2</v>
      </c>
    </row>
    <row r="752" spans="1:6" x14ac:dyDescent="0.45">
      <c r="A752" s="8">
        <v>1397</v>
      </c>
      <c r="B752" s="8" t="s">
        <v>23</v>
      </c>
      <c r="C752" s="71">
        <f t="shared" si="24"/>
        <v>43297</v>
      </c>
      <c r="D752" s="68">
        <v>43297</v>
      </c>
      <c r="E752" s="11">
        <v>2.76</v>
      </c>
      <c r="F752" s="35">
        <f t="shared" si="25"/>
        <v>9.7526501766784443E-2</v>
      </c>
    </row>
    <row r="753" spans="1:6" x14ac:dyDescent="0.45">
      <c r="A753" s="8">
        <v>1397</v>
      </c>
      <c r="B753" s="8" t="s">
        <v>23</v>
      </c>
      <c r="C753" s="71">
        <f t="shared" si="24"/>
        <v>43294</v>
      </c>
      <c r="D753" s="68">
        <v>43294</v>
      </c>
      <c r="E753" s="11">
        <v>2.86</v>
      </c>
      <c r="F753" s="35">
        <f t="shared" si="25"/>
        <v>0.10106007067137808</v>
      </c>
    </row>
    <row r="754" spans="1:6" x14ac:dyDescent="0.45">
      <c r="A754" s="8">
        <v>1397</v>
      </c>
      <c r="B754" s="8" t="s">
        <v>23</v>
      </c>
      <c r="C754" s="71">
        <f t="shared" si="24"/>
        <v>43293</v>
      </c>
      <c r="D754" s="68">
        <v>43293</v>
      </c>
      <c r="E754" s="11">
        <v>2.89</v>
      </c>
      <c r="F754" s="35">
        <f t="shared" si="25"/>
        <v>0.10212014134275618</v>
      </c>
    </row>
    <row r="755" spans="1:6" x14ac:dyDescent="0.45">
      <c r="A755" s="8">
        <v>1397</v>
      </c>
      <c r="B755" s="8" t="s">
        <v>23</v>
      </c>
      <c r="C755" s="71">
        <f t="shared" si="24"/>
        <v>43292</v>
      </c>
      <c r="D755" s="68">
        <v>43292</v>
      </c>
      <c r="E755" s="11">
        <v>2.89</v>
      </c>
      <c r="F755" s="35">
        <f t="shared" si="25"/>
        <v>0.10212014134275618</v>
      </c>
    </row>
    <row r="756" spans="1:6" x14ac:dyDescent="0.45">
      <c r="A756" s="8">
        <v>1397</v>
      </c>
      <c r="B756" s="8" t="s">
        <v>23</v>
      </c>
      <c r="C756" s="71">
        <f t="shared" si="24"/>
        <v>43291</v>
      </c>
      <c r="D756" s="68">
        <v>43291</v>
      </c>
      <c r="E756" s="11">
        <v>2.9</v>
      </c>
      <c r="F756" s="35">
        <f t="shared" si="25"/>
        <v>0.10247349823321554</v>
      </c>
    </row>
    <row r="757" spans="1:6" x14ac:dyDescent="0.45">
      <c r="A757" s="8">
        <v>1397</v>
      </c>
      <c r="B757" s="8" t="s">
        <v>23</v>
      </c>
      <c r="C757" s="71">
        <f t="shared" si="24"/>
        <v>43290</v>
      </c>
      <c r="D757" s="68">
        <v>43290</v>
      </c>
      <c r="E757" s="11">
        <v>2.9</v>
      </c>
      <c r="F757" s="35">
        <f t="shared" si="25"/>
        <v>0.10247349823321554</v>
      </c>
    </row>
    <row r="758" spans="1:6" x14ac:dyDescent="0.45">
      <c r="A758" s="8">
        <v>1397</v>
      </c>
      <c r="B758" s="8" t="s">
        <v>23</v>
      </c>
      <c r="C758" s="71">
        <f t="shared" si="24"/>
        <v>43287</v>
      </c>
      <c r="D758" s="68">
        <v>43287</v>
      </c>
      <c r="E758" s="11">
        <v>2.91</v>
      </c>
      <c r="F758" s="35">
        <f t="shared" si="25"/>
        <v>0.10282685512367491</v>
      </c>
    </row>
    <row r="759" spans="1:6" x14ac:dyDescent="0.45">
      <c r="A759" s="8">
        <v>1397</v>
      </c>
      <c r="B759" s="8" t="s">
        <v>23</v>
      </c>
      <c r="C759" s="71">
        <f t="shared" si="24"/>
        <v>43286</v>
      </c>
      <c r="D759" s="68">
        <v>43286</v>
      </c>
      <c r="E759" s="11">
        <v>2.91</v>
      </c>
      <c r="F759" s="35">
        <f t="shared" si="25"/>
        <v>0.10282685512367491</v>
      </c>
    </row>
    <row r="760" spans="1:6" x14ac:dyDescent="0.45">
      <c r="A760" s="8">
        <v>1397</v>
      </c>
      <c r="B760" s="8" t="s">
        <v>23</v>
      </c>
      <c r="C760" s="71">
        <f t="shared" si="24"/>
        <v>43284</v>
      </c>
      <c r="D760" s="68">
        <v>43284</v>
      </c>
      <c r="E760" s="11">
        <v>2.9</v>
      </c>
      <c r="F760" s="35">
        <f t="shared" si="25"/>
        <v>0.10247349823321554</v>
      </c>
    </row>
    <row r="761" spans="1:6" x14ac:dyDescent="0.45">
      <c r="A761" s="8">
        <v>1397</v>
      </c>
      <c r="B761" s="8" t="s">
        <v>23</v>
      </c>
      <c r="C761" s="71">
        <f t="shared" si="24"/>
        <v>43283</v>
      </c>
      <c r="D761" s="68">
        <v>43283</v>
      </c>
      <c r="E761" s="11">
        <v>2.9</v>
      </c>
      <c r="F761" s="35">
        <f t="shared" si="25"/>
        <v>0.10247349823321554</v>
      </c>
    </row>
    <row r="762" spans="1:6" x14ac:dyDescent="0.45">
      <c r="A762" s="8">
        <v>1397</v>
      </c>
      <c r="B762" s="8" t="s">
        <v>23</v>
      </c>
      <c r="C762" s="71">
        <f t="shared" si="24"/>
        <v>43280</v>
      </c>
      <c r="D762" s="68">
        <v>43280</v>
      </c>
      <c r="E762" s="11">
        <v>2.96</v>
      </c>
      <c r="F762" s="35">
        <f t="shared" si="25"/>
        <v>0.10459363957597173</v>
      </c>
    </row>
    <row r="763" spans="1:6" x14ac:dyDescent="0.45">
      <c r="A763" s="8">
        <v>1397</v>
      </c>
      <c r="B763" s="8" t="s">
        <v>23</v>
      </c>
      <c r="C763" s="71">
        <f t="shared" si="24"/>
        <v>43279</v>
      </c>
      <c r="D763" s="68">
        <v>43279</v>
      </c>
      <c r="E763" s="11">
        <v>2.99</v>
      </c>
      <c r="F763" s="35">
        <f t="shared" si="25"/>
        <v>0.10565371024734983</v>
      </c>
    </row>
    <row r="764" spans="1:6" x14ac:dyDescent="0.45">
      <c r="A764" s="8">
        <v>1397</v>
      </c>
      <c r="B764" s="8" t="s">
        <v>23</v>
      </c>
      <c r="C764" s="71">
        <f t="shared" si="24"/>
        <v>43278</v>
      </c>
      <c r="D764" s="68">
        <v>43278</v>
      </c>
      <c r="E764" s="11">
        <v>3.01</v>
      </c>
      <c r="F764" s="35">
        <f t="shared" si="25"/>
        <v>0.10636042402826854</v>
      </c>
    </row>
    <row r="765" spans="1:6" x14ac:dyDescent="0.45">
      <c r="A765" s="8">
        <v>1397</v>
      </c>
      <c r="B765" s="8" t="s">
        <v>23</v>
      </c>
      <c r="C765" s="71">
        <f t="shared" si="24"/>
        <v>43277</v>
      </c>
      <c r="D765" s="68">
        <v>43277</v>
      </c>
      <c r="E765" s="11">
        <v>2.98</v>
      </c>
      <c r="F765" s="35">
        <f t="shared" si="25"/>
        <v>0.10530035335689046</v>
      </c>
    </row>
    <row r="766" spans="1:6" x14ac:dyDescent="0.45">
      <c r="A766" s="8">
        <v>1397</v>
      </c>
      <c r="B766" s="8" t="s">
        <v>23</v>
      </c>
      <c r="C766" s="71">
        <f t="shared" si="24"/>
        <v>43276</v>
      </c>
      <c r="D766" s="68">
        <v>43276</v>
      </c>
      <c r="E766" s="11">
        <v>2.96</v>
      </c>
      <c r="F766" s="35">
        <f t="shared" si="25"/>
        <v>0.10459363957597173</v>
      </c>
    </row>
    <row r="767" spans="1:6" x14ac:dyDescent="0.45">
      <c r="A767" s="8">
        <v>1397</v>
      </c>
      <c r="B767" s="8" t="s">
        <v>23</v>
      </c>
      <c r="C767" s="71">
        <f t="shared" si="24"/>
        <v>43273</v>
      </c>
      <c r="D767" s="68">
        <v>43273</v>
      </c>
      <c r="E767" s="11">
        <v>2.95</v>
      </c>
      <c r="F767" s="35">
        <f t="shared" si="25"/>
        <v>0.10424028268551237</v>
      </c>
    </row>
    <row r="768" spans="1:6" x14ac:dyDescent="0.45">
      <c r="A768" s="8">
        <v>1397</v>
      </c>
      <c r="B768" s="8" t="s">
        <v>12</v>
      </c>
      <c r="C768" s="71">
        <f t="shared" si="24"/>
        <v>43272</v>
      </c>
      <c r="D768" s="68">
        <v>43272</v>
      </c>
      <c r="E768" s="11">
        <v>3.08</v>
      </c>
      <c r="F768" s="35">
        <f t="shared" si="25"/>
        <v>0.1088339222614841</v>
      </c>
    </row>
    <row r="769" spans="1:6" x14ac:dyDescent="0.45">
      <c r="A769" s="8">
        <v>1397</v>
      </c>
      <c r="B769" s="8" t="s">
        <v>12</v>
      </c>
      <c r="C769" s="71">
        <f t="shared" si="24"/>
        <v>43271</v>
      </c>
      <c r="D769" s="68">
        <v>43271</v>
      </c>
      <c r="E769" s="11">
        <v>2.96</v>
      </c>
      <c r="F769" s="35">
        <f t="shared" si="25"/>
        <v>0.10459363957597173</v>
      </c>
    </row>
    <row r="770" spans="1:6" x14ac:dyDescent="0.45">
      <c r="A770" s="8">
        <v>1397</v>
      </c>
      <c r="B770" s="8" t="s">
        <v>12</v>
      </c>
      <c r="C770" s="71">
        <f t="shared" si="24"/>
        <v>43270</v>
      </c>
      <c r="D770" s="68">
        <v>43270</v>
      </c>
      <c r="E770" s="11">
        <v>2.95</v>
      </c>
      <c r="F770" s="35">
        <f t="shared" si="25"/>
        <v>0.10424028268551237</v>
      </c>
    </row>
    <row r="771" spans="1:6" x14ac:dyDescent="0.45">
      <c r="A771" s="8">
        <v>1397</v>
      </c>
      <c r="B771" s="8" t="s">
        <v>12</v>
      </c>
      <c r="C771" s="71">
        <f t="shared" si="24"/>
        <v>43269</v>
      </c>
      <c r="D771" s="68">
        <v>43269</v>
      </c>
      <c r="E771" s="11">
        <v>2.99</v>
      </c>
      <c r="F771" s="35">
        <f t="shared" si="25"/>
        <v>0.10565371024734983</v>
      </c>
    </row>
    <row r="772" spans="1:6" x14ac:dyDescent="0.45">
      <c r="A772" s="8">
        <v>1397</v>
      </c>
      <c r="B772" s="8" t="s">
        <v>12</v>
      </c>
      <c r="C772" s="71">
        <f t="shared" si="24"/>
        <v>43266</v>
      </c>
      <c r="D772" s="68">
        <v>43266</v>
      </c>
      <c r="E772" s="11">
        <v>3.02</v>
      </c>
      <c r="F772" s="35">
        <f t="shared" si="25"/>
        <v>0.10671378091872791</v>
      </c>
    </row>
    <row r="773" spans="1:6" x14ac:dyDescent="0.45">
      <c r="A773" s="8">
        <v>1397</v>
      </c>
      <c r="B773" s="8" t="s">
        <v>12</v>
      </c>
      <c r="C773" s="71">
        <f t="shared" si="24"/>
        <v>43265</v>
      </c>
      <c r="D773" s="68">
        <v>43265</v>
      </c>
      <c r="E773" s="11">
        <v>2.99</v>
      </c>
      <c r="F773" s="35">
        <f t="shared" si="25"/>
        <v>0.10565371024734983</v>
      </c>
    </row>
    <row r="774" spans="1:6" x14ac:dyDescent="0.45">
      <c r="A774" s="8">
        <v>1397</v>
      </c>
      <c r="B774" s="8" t="s">
        <v>12</v>
      </c>
      <c r="C774" s="71">
        <f t="shared" ref="C774:C832" si="26">D774</f>
        <v>43264</v>
      </c>
      <c r="D774" s="68">
        <v>43264</v>
      </c>
      <c r="E774" s="11">
        <v>2.98</v>
      </c>
      <c r="F774" s="35">
        <f t="shared" ref="F774:F832" si="27">E774/28.3</f>
        <v>0.10530035335689046</v>
      </c>
    </row>
    <row r="775" spans="1:6" x14ac:dyDescent="0.45">
      <c r="A775" s="8">
        <v>1397</v>
      </c>
      <c r="B775" s="8" t="s">
        <v>12</v>
      </c>
      <c r="C775" s="71">
        <f t="shared" si="26"/>
        <v>43263</v>
      </c>
      <c r="D775" s="68">
        <v>43263</v>
      </c>
      <c r="E775" s="11">
        <v>2.98</v>
      </c>
      <c r="F775" s="35">
        <f t="shared" si="27"/>
        <v>0.10530035335689046</v>
      </c>
    </row>
    <row r="776" spans="1:6" x14ac:dyDescent="0.45">
      <c r="A776" s="8">
        <v>1397</v>
      </c>
      <c r="B776" s="8" t="s">
        <v>12</v>
      </c>
      <c r="C776" s="71">
        <f t="shared" si="26"/>
        <v>43262</v>
      </c>
      <c r="D776" s="68">
        <v>43262</v>
      </c>
      <c r="E776" s="11">
        <v>3</v>
      </c>
      <c r="F776" s="35">
        <f t="shared" si="27"/>
        <v>0.10600706713780919</v>
      </c>
    </row>
    <row r="777" spans="1:6" x14ac:dyDescent="0.45">
      <c r="A777" s="8">
        <v>1397</v>
      </c>
      <c r="B777" s="8" t="s">
        <v>12</v>
      </c>
      <c r="C777" s="71">
        <f t="shared" si="26"/>
        <v>43259</v>
      </c>
      <c r="D777" s="68">
        <v>43259</v>
      </c>
      <c r="E777" s="11">
        <v>2.91</v>
      </c>
      <c r="F777" s="35">
        <f t="shared" si="27"/>
        <v>0.10282685512367491</v>
      </c>
    </row>
    <row r="778" spans="1:6" x14ac:dyDescent="0.45">
      <c r="A778" s="8">
        <v>1397</v>
      </c>
      <c r="B778" s="8" t="s">
        <v>12</v>
      </c>
      <c r="C778" s="71">
        <f t="shared" si="26"/>
        <v>43258</v>
      </c>
      <c r="D778" s="68">
        <v>43258</v>
      </c>
      <c r="E778" s="11">
        <v>3.02</v>
      </c>
      <c r="F778" s="35">
        <f t="shared" si="27"/>
        <v>0.10671378091872791</v>
      </c>
    </row>
    <row r="779" spans="1:6" x14ac:dyDescent="0.45">
      <c r="A779" s="8">
        <v>1397</v>
      </c>
      <c r="B779" s="8" t="s">
        <v>12</v>
      </c>
      <c r="C779" s="71">
        <f t="shared" si="26"/>
        <v>43257</v>
      </c>
      <c r="D779" s="68">
        <v>43257</v>
      </c>
      <c r="E779" s="11">
        <v>2.89</v>
      </c>
      <c r="F779" s="35">
        <f t="shared" si="27"/>
        <v>0.10212014134275618</v>
      </c>
    </row>
    <row r="780" spans="1:6" x14ac:dyDescent="0.45">
      <c r="A780" s="8">
        <v>1397</v>
      </c>
      <c r="B780" s="8" t="s">
        <v>12</v>
      </c>
      <c r="C780" s="71">
        <f t="shared" si="26"/>
        <v>43256</v>
      </c>
      <c r="D780" s="68">
        <v>43256</v>
      </c>
      <c r="E780" s="11">
        <v>2.89</v>
      </c>
      <c r="F780" s="35">
        <f t="shared" si="27"/>
        <v>0.10212014134275618</v>
      </c>
    </row>
    <row r="781" spans="1:6" x14ac:dyDescent="0.45">
      <c r="A781" s="8">
        <v>1397</v>
      </c>
      <c r="B781" s="8" t="s">
        <v>12</v>
      </c>
      <c r="C781" s="71">
        <f t="shared" si="26"/>
        <v>43255</v>
      </c>
      <c r="D781" s="68">
        <v>43255</v>
      </c>
      <c r="E781" s="11">
        <v>2.89</v>
      </c>
      <c r="F781" s="35">
        <f t="shared" si="27"/>
        <v>0.10212014134275618</v>
      </c>
    </row>
    <row r="782" spans="1:6" x14ac:dyDescent="0.45">
      <c r="A782" s="8">
        <v>1397</v>
      </c>
      <c r="B782" s="8" t="s">
        <v>12</v>
      </c>
      <c r="C782" s="71">
        <f t="shared" si="26"/>
        <v>43252</v>
      </c>
      <c r="D782" s="68">
        <v>43252</v>
      </c>
      <c r="E782" s="11">
        <v>2.91</v>
      </c>
      <c r="F782" s="35">
        <f t="shared" si="27"/>
        <v>0.10282685512367491</v>
      </c>
    </row>
    <row r="783" spans="1:6" x14ac:dyDescent="0.45">
      <c r="A783" s="8">
        <v>1397</v>
      </c>
      <c r="B783" s="8" t="s">
        <v>12</v>
      </c>
      <c r="C783" s="71">
        <f t="shared" si="26"/>
        <v>43251</v>
      </c>
      <c r="D783" s="68">
        <v>43251</v>
      </c>
      <c r="E783" s="11">
        <v>2.94</v>
      </c>
      <c r="F783" s="35">
        <f t="shared" si="27"/>
        <v>0.103886925795053</v>
      </c>
    </row>
    <row r="784" spans="1:6" x14ac:dyDescent="0.45">
      <c r="A784" s="8">
        <v>1397</v>
      </c>
      <c r="B784" s="8" t="s">
        <v>12</v>
      </c>
      <c r="C784" s="71">
        <f t="shared" si="26"/>
        <v>43250</v>
      </c>
      <c r="D784" s="68">
        <v>43250</v>
      </c>
      <c r="E784" s="11">
        <v>2.83</v>
      </c>
      <c r="F784" s="35">
        <f t="shared" si="27"/>
        <v>0.1</v>
      </c>
    </row>
    <row r="785" spans="1:6" x14ac:dyDescent="0.45">
      <c r="A785" s="8">
        <v>1397</v>
      </c>
      <c r="B785" s="8" t="s">
        <v>12</v>
      </c>
      <c r="C785" s="71">
        <f t="shared" si="26"/>
        <v>43249</v>
      </c>
      <c r="D785" s="68">
        <v>43249</v>
      </c>
      <c r="E785" s="11">
        <v>2.84</v>
      </c>
      <c r="F785" s="35">
        <f t="shared" si="27"/>
        <v>0.10035335689045935</v>
      </c>
    </row>
    <row r="786" spans="1:6" x14ac:dyDescent="0.45">
      <c r="A786" s="8">
        <v>1397</v>
      </c>
      <c r="B786" s="8" t="s">
        <v>12</v>
      </c>
      <c r="C786" s="71">
        <f t="shared" si="26"/>
        <v>43245</v>
      </c>
      <c r="D786" s="68">
        <v>43245</v>
      </c>
      <c r="E786" s="11">
        <v>2.88</v>
      </c>
      <c r="F786" s="35">
        <f t="shared" si="27"/>
        <v>0.10176678445229681</v>
      </c>
    </row>
    <row r="787" spans="1:6" x14ac:dyDescent="0.45">
      <c r="A787" s="8">
        <v>1397</v>
      </c>
      <c r="B787" s="8" t="s">
        <v>12</v>
      </c>
      <c r="C787" s="71">
        <f t="shared" si="26"/>
        <v>43244</v>
      </c>
      <c r="D787" s="68">
        <v>43244</v>
      </c>
      <c r="E787" s="11">
        <v>2.88</v>
      </c>
      <c r="F787" s="35">
        <f t="shared" si="27"/>
        <v>0.10176678445229681</v>
      </c>
    </row>
    <row r="788" spans="1:6" x14ac:dyDescent="0.45">
      <c r="A788" s="8">
        <v>1397</v>
      </c>
      <c r="B788" s="8" t="s">
        <v>12</v>
      </c>
      <c r="C788" s="71">
        <f t="shared" si="26"/>
        <v>43243</v>
      </c>
      <c r="D788" s="68">
        <v>43243</v>
      </c>
      <c r="E788" s="11">
        <v>2.89</v>
      </c>
      <c r="F788" s="35">
        <f t="shared" si="27"/>
        <v>0.10212014134275618</v>
      </c>
    </row>
    <row r="789" spans="1:6" x14ac:dyDescent="0.45">
      <c r="A789" s="8">
        <v>1397</v>
      </c>
      <c r="B789" s="8" t="s">
        <v>12</v>
      </c>
      <c r="C789" s="71">
        <f t="shared" si="26"/>
        <v>43242</v>
      </c>
      <c r="D789" s="68">
        <v>43242</v>
      </c>
      <c r="E789" s="11">
        <v>2.76</v>
      </c>
      <c r="F789" s="35">
        <f t="shared" si="27"/>
        <v>9.7526501766784443E-2</v>
      </c>
    </row>
    <row r="790" spans="1:6" x14ac:dyDescent="0.45">
      <c r="A790" s="8">
        <v>1397</v>
      </c>
      <c r="B790" s="8" t="s">
        <v>13</v>
      </c>
      <c r="C790" s="71">
        <f t="shared" si="26"/>
        <v>43241</v>
      </c>
      <c r="D790" s="68">
        <v>43241</v>
      </c>
      <c r="E790" s="11">
        <v>2.77</v>
      </c>
      <c r="F790" s="35">
        <f t="shared" si="27"/>
        <v>9.7879858657243815E-2</v>
      </c>
    </row>
    <row r="791" spans="1:6" x14ac:dyDescent="0.45">
      <c r="A791" s="8">
        <v>1397</v>
      </c>
      <c r="B791" s="8" t="s">
        <v>13</v>
      </c>
      <c r="C791" s="71">
        <f t="shared" si="26"/>
        <v>43238</v>
      </c>
      <c r="D791" s="68">
        <v>43238</v>
      </c>
      <c r="E791" s="11">
        <v>2.75</v>
      </c>
      <c r="F791" s="35">
        <f t="shared" si="27"/>
        <v>9.7173144876325085E-2</v>
      </c>
    </row>
    <row r="792" spans="1:6" x14ac:dyDescent="0.45">
      <c r="A792" s="8">
        <v>1397</v>
      </c>
      <c r="B792" s="8" t="s">
        <v>13</v>
      </c>
      <c r="C792" s="71">
        <f t="shared" si="26"/>
        <v>43237</v>
      </c>
      <c r="D792" s="68">
        <v>43237</v>
      </c>
      <c r="E792" s="11">
        <v>2.75</v>
      </c>
      <c r="F792" s="35">
        <f t="shared" si="27"/>
        <v>9.7173144876325085E-2</v>
      </c>
    </row>
    <row r="793" spans="1:6" x14ac:dyDescent="0.45">
      <c r="A793" s="8">
        <v>1397</v>
      </c>
      <c r="B793" s="8" t="s">
        <v>13</v>
      </c>
      <c r="C793" s="71">
        <f t="shared" si="26"/>
        <v>43236</v>
      </c>
      <c r="D793" s="68">
        <v>43236</v>
      </c>
      <c r="E793" s="11">
        <v>2.85</v>
      </c>
      <c r="F793" s="35">
        <f t="shared" si="27"/>
        <v>0.10070671378091872</v>
      </c>
    </row>
    <row r="794" spans="1:6" x14ac:dyDescent="0.45">
      <c r="A794" s="8">
        <v>1397</v>
      </c>
      <c r="B794" s="8" t="s">
        <v>13</v>
      </c>
      <c r="C794" s="71">
        <f t="shared" si="26"/>
        <v>43235</v>
      </c>
      <c r="D794" s="68">
        <v>43235</v>
      </c>
      <c r="E794" s="11">
        <v>2.83</v>
      </c>
      <c r="F794" s="35">
        <f t="shared" si="27"/>
        <v>0.1</v>
      </c>
    </row>
    <row r="795" spans="1:6" x14ac:dyDescent="0.45">
      <c r="A795" s="8">
        <v>1397</v>
      </c>
      <c r="B795" s="8" t="s">
        <v>13</v>
      </c>
      <c r="C795" s="71">
        <f t="shared" si="26"/>
        <v>43234</v>
      </c>
      <c r="D795" s="68">
        <v>43234</v>
      </c>
      <c r="E795" s="11">
        <v>2.84</v>
      </c>
      <c r="F795" s="35">
        <f t="shared" si="27"/>
        <v>0.10035335689045935</v>
      </c>
    </row>
    <row r="796" spans="1:6" x14ac:dyDescent="0.45">
      <c r="A796" s="8">
        <v>1397</v>
      </c>
      <c r="B796" s="8" t="s">
        <v>13</v>
      </c>
      <c r="C796" s="71">
        <f t="shared" si="26"/>
        <v>43231</v>
      </c>
      <c r="D796" s="68">
        <v>43231</v>
      </c>
      <c r="E796" s="11">
        <v>2.75</v>
      </c>
      <c r="F796" s="35">
        <f t="shared" si="27"/>
        <v>9.7173144876325085E-2</v>
      </c>
    </row>
    <row r="797" spans="1:6" x14ac:dyDescent="0.45">
      <c r="A797" s="8">
        <v>1397</v>
      </c>
      <c r="B797" s="8" t="s">
        <v>13</v>
      </c>
      <c r="C797" s="71">
        <f t="shared" si="26"/>
        <v>43230</v>
      </c>
      <c r="D797" s="68">
        <v>43230</v>
      </c>
      <c r="E797" s="11">
        <v>2.78</v>
      </c>
      <c r="F797" s="35">
        <f t="shared" si="27"/>
        <v>9.8233215547703173E-2</v>
      </c>
    </row>
    <row r="798" spans="1:6" x14ac:dyDescent="0.45">
      <c r="A798" s="8">
        <v>1397</v>
      </c>
      <c r="B798" s="8" t="s">
        <v>13</v>
      </c>
      <c r="C798" s="71">
        <f t="shared" si="26"/>
        <v>43229</v>
      </c>
      <c r="D798" s="68">
        <v>43229</v>
      </c>
      <c r="E798" s="11">
        <v>2.75</v>
      </c>
      <c r="F798" s="35">
        <f t="shared" si="27"/>
        <v>9.7173144876325085E-2</v>
      </c>
    </row>
    <row r="799" spans="1:6" x14ac:dyDescent="0.45">
      <c r="A799" s="8">
        <v>1397</v>
      </c>
      <c r="B799" s="8" t="s">
        <v>13</v>
      </c>
      <c r="C799" s="71">
        <f t="shared" si="26"/>
        <v>43228</v>
      </c>
      <c r="D799" s="68">
        <v>43228</v>
      </c>
      <c r="E799" s="11">
        <v>2.77</v>
      </c>
      <c r="F799" s="35">
        <f t="shared" si="27"/>
        <v>9.7879858657243815E-2</v>
      </c>
    </row>
    <row r="800" spans="1:6" x14ac:dyDescent="0.45">
      <c r="A800" s="8">
        <v>1397</v>
      </c>
      <c r="B800" s="8" t="s">
        <v>13</v>
      </c>
      <c r="C800" s="71">
        <f t="shared" si="26"/>
        <v>43227</v>
      </c>
      <c r="D800" s="68">
        <v>43227</v>
      </c>
      <c r="E800" s="11">
        <v>2.74</v>
      </c>
      <c r="F800" s="35">
        <f t="shared" si="27"/>
        <v>9.6819787985865727E-2</v>
      </c>
    </row>
    <row r="801" spans="1:6" x14ac:dyDescent="0.45">
      <c r="A801" s="8">
        <v>1397</v>
      </c>
      <c r="B801" s="8" t="s">
        <v>13</v>
      </c>
      <c r="C801" s="71">
        <f t="shared" si="26"/>
        <v>43224</v>
      </c>
      <c r="D801" s="68">
        <v>43224</v>
      </c>
      <c r="E801" s="11">
        <v>2.75</v>
      </c>
      <c r="F801" s="35">
        <f t="shared" si="27"/>
        <v>9.7173144876325085E-2</v>
      </c>
    </row>
    <row r="802" spans="1:6" x14ac:dyDescent="0.45">
      <c r="A802" s="8">
        <v>1397</v>
      </c>
      <c r="B802" s="8" t="s">
        <v>13</v>
      </c>
      <c r="C802" s="71">
        <f t="shared" si="26"/>
        <v>43223</v>
      </c>
      <c r="D802" s="68">
        <v>43223</v>
      </c>
      <c r="E802" s="11">
        <v>2.75</v>
      </c>
      <c r="F802" s="35">
        <f t="shared" si="27"/>
        <v>9.7173144876325085E-2</v>
      </c>
    </row>
    <row r="803" spans="1:6" x14ac:dyDescent="0.45">
      <c r="A803" s="8">
        <v>1397</v>
      </c>
      <c r="B803" s="8" t="s">
        <v>13</v>
      </c>
      <c r="C803" s="71">
        <f t="shared" si="26"/>
        <v>43222</v>
      </c>
      <c r="D803" s="68">
        <v>43222</v>
      </c>
      <c r="E803" s="11">
        <v>2.77</v>
      </c>
      <c r="F803" s="35">
        <f t="shared" si="27"/>
        <v>9.7879858657243815E-2</v>
      </c>
    </row>
    <row r="804" spans="1:6" x14ac:dyDescent="0.45">
      <c r="A804" s="8">
        <v>1397</v>
      </c>
      <c r="B804" s="8" t="s">
        <v>13</v>
      </c>
      <c r="C804" s="71">
        <f t="shared" si="26"/>
        <v>43221</v>
      </c>
      <c r="D804" s="68">
        <v>43221</v>
      </c>
      <c r="E804" s="11">
        <v>2.75</v>
      </c>
      <c r="F804" s="35">
        <f t="shared" si="27"/>
        <v>9.7173144876325085E-2</v>
      </c>
    </row>
    <row r="805" spans="1:6" x14ac:dyDescent="0.45">
      <c r="A805" s="8">
        <v>1397</v>
      </c>
      <c r="B805" s="8" t="s">
        <v>13</v>
      </c>
      <c r="C805" s="71">
        <f t="shared" si="26"/>
        <v>43220</v>
      </c>
      <c r="D805" s="68">
        <v>43220</v>
      </c>
      <c r="E805" s="11">
        <v>2.75</v>
      </c>
      <c r="F805" s="35">
        <f t="shared" si="27"/>
        <v>9.7173144876325085E-2</v>
      </c>
    </row>
    <row r="806" spans="1:6" x14ac:dyDescent="0.45">
      <c r="A806" s="8">
        <v>1397</v>
      </c>
      <c r="B806" s="8" t="s">
        <v>13</v>
      </c>
      <c r="C806" s="71">
        <f t="shared" si="26"/>
        <v>43217</v>
      </c>
      <c r="D806" s="68">
        <v>43217</v>
      </c>
      <c r="E806" s="11">
        <v>2.82</v>
      </c>
      <c r="F806" s="35">
        <f t="shared" si="27"/>
        <v>9.9646643109540634E-2</v>
      </c>
    </row>
    <row r="807" spans="1:6" x14ac:dyDescent="0.45">
      <c r="A807" s="8">
        <v>1397</v>
      </c>
      <c r="B807" s="8" t="s">
        <v>13</v>
      </c>
      <c r="C807" s="71">
        <f t="shared" si="26"/>
        <v>43216</v>
      </c>
      <c r="D807" s="68">
        <v>43216</v>
      </c>
      <c r="E807" s="11">
        <v>2.81</v>
      </c>
      <c r="F807" s="35">
        <f t="shared" si="27"/>
        <v>9.9293286219081275E-2</v>
      </c>
    </row>
    <row r="808" spans="1:6" x14ac:dyDescent="0.45">
      <c r="A808" s="8">
        <v>1397</v>
      </c>
      <c r="B808" s="8" t="s">
        <v>13</v>
      </c>
      <c r="C808" s="71">
        <f t="shared" si="26"/>
        <v>43215</v>
      </c>
      <c r="D808" s="68">
        <v>43215</v>
      </c>
      <c r="E808" s="11">
        <v>2.81</v>
      </c>
      <c r="F808" s="35">
        <f t="shared" si="27"/>
        <v>9.9293286219081275E-2</v>
      </c>
    </row>
    <row r="809" spans="1:6" x14ac:dyDescent="0.45">
      <c r="A809" s="8">
        <v>1397</v>
      </c>
      <c r="B809" s="8" t="s">
        <v>13</v>
      </c>
      <c r="C809" s="71">
        <f t="shared" si="26"/>
        <v>43214</v>
      </c>
      <c r="D809" s="68">
        <v>43214</v>
      </c>
      <c r="E809" s="11">
        <v>2.79</v>
      </c>
      <c r="F809" s="35">
        <f t="shared" si="27"/>
        <v>9.8586572438162545E-2</v>
      </c>
    </row>
    <row r="810" spans="1:6" x14ac:dyDescent="0.45">
      <c r="A810" s="8">
        <v>1397</v>
      </c>
      <c r="B810" s="8" t="s">
        <v>13</v>
      </c>
      <c r="C810" s="71">
        <f t="shared" si="26"/>
        <v>43213</v>
      </c>
      <c r="D810" s="68">
        <v>43213</v>
      </c>
      <c r="E810" s="11">
        <v>2.78</v>
      </c>
      <c r="F810" s="35">
        <f t="shared" si="27"/>
        <v>9.8233215547703173E-2</v>
      </c>
    </row>
    <row r="811" spans="1:6" x14ac:dyDescent="0.45">
      <c r="A811" s="8">
        <v>1397</v>
      </c>
      <c r="B811" s="8" t="s">
        <v>14</v>
      </c>
      <c r="C811" s="71">
        <f t="shared" si="26"/>
        <v>43210</v>
      </c>
      <c r="D811" s="68">
        <v>43210</v>
      </c>
      <c r="E811" s="11">
        <v>2.78</v>
      </c>
      <c r="F811" s="35">
        <f t="shared" si="27"/>
        <v>9.8233215547703173E-2</v>
      </c>
    </row>
    <row r="812" spans="1:6" x14ac:dyDescent="0.45">
      <c r="A812" s="8">
        <v>1397</v>
      </c>
      <c r="B812" s="8" t="s">
        <v>14</v>
      </c>
      <c r="C812" s="71">
        <f t="shared" si="26"/>
        <v>43209</v>
      </c>
      <c r="D812" s="68">
        <v>43209</v>
      </c>
      <c r="E812" s="11">
        <v>2.8</v>
      </c>
      <c r="F812" s="35">
        <f t="shared" si="27"/>
        <v>9.8939929328621903E-2</v>
      </c>
    </row>
    <row r="813" spans="1:6" x14ac:dyDescent="0.45">
      <c r="A813" s="8">
        <v>1397</v>
      </c>
      <c r="B813" s="8" t="s">
        <v>14</v>
      </c>
      <c r="C813" s="71">
        <f t="shared" si="26"/>
        <v>43208</v>
      </c>
      <c r="D813" s="68">
        <v>43208</v>
      </c>
      <c r="E813" s="11">
        <v>2.85</v>
      </c>
      <c r="F813" s="35">
        <f t="shared" si="27"/>
        <v>0.10070671378091872</v>
      </c>
    </row>
    <row r="814" spans="1:6" x14ac:dyDescent="0.45">
      <c r="A814" s="8">
        <v>1397</v>
      </c>
      <c r="B814" s="8" t="s">
        <v>14</v>
      </c>
      <c r="C814" s="71">
        <f t="shared" si="26"/>
        <v>43207</v>
      </c>
      <c r="D814" s="68">
        <v>43207</v>
      </c>
      <c r="E814" s="11">
        <v>2.84</v>
      </c>
      <c r="F814" s="35">
        <f t="shared" si="27"/>
        <v>0.10035335689045935</v>
      </c>
    </row>
    <row r="815" spans="1:6" x14ac:dyDescent="0.45">
      <c r="A815" s="8">
        <v>1397</v>
      </c>
      <c r="B815" s="8" t="s">
        <v>14</v>
      </c>
      <c r="C815" s="71">
        <f t="shared" si="26"/>
        <v>43206</v>
      </c>
      <c r="D815" s="68">
        <v>43206</v>
      </c>
      <c r="E815" s="11">
        <v>2.88</v>
      </c>
      <c r="F815" s="35">
        <f t="shared" si="27"/>
        <v>0.10176678445229681</v>
      </c>
    </row>
    <row r="816" spans="1:6" x14ac:dyDescent="0.45">
      <c r="A816" s="8">
        <v>1397</v>
      </c>
      <c r="B816" s="8" t="s">
        <v>14</v>
      </c>
      <c r="C816" s="71">
        <f t="shared" si="26"/>
        <v>43203</v>
      </c>
      <c r="D816" s="68">
        <v>43203</v>
      </c>
      <c r="E816" s="11">
        <v>2.82</v>
      </c>
      <c r="F816" s="35">
        <f t="shared" si="27"/>
        <v>9.9646643109540634E-2</v>
      </c>
    </row>
    <row r="817" spans="1:6" x14ac:dyDescent="0.45">
      <c r="A817" s="8">
        <v>1397</v>
      </c>
      <c r="B817" s="8" t="s">
        <v>14</v>
      </c>
      <c r="C817" s="71">
        <f t="shared" si="26"/>
        <v>43202</v>
      </c>
      <c r="D817" s="68">
        <v>43202</v>
      </c>
      <c r="E817" s="11">
        <v>2.76</v>
      </c>
      <c r="F817" s="35">
        <f t="shared" si="27"/>
        <v>9.7526501766784443E-2</v>
      </c>
    </row>
    <row r="818" spans="1:6" x14ac:dyDescent="0.45">
      <c r="A818" s="8">
        <v>1397</v>
      </c>
      <c r="B818" s="8" t="s">
        <v>14</v>
      </c>
      <c r="C818" s="71">
        <f t="shared" si="26"/>
        <v>43201</v>
      </c>
      <c r="D818" s="68">
        <v>43201</v>
      </c>
      <c r="E818" s="11">
        <v>2.74</v>
      </c>
      <c r="F818" s="35">
        <f t="shared" si="27"/>
        <v>9.6819787985865727E-2</v>
      </c>
    </row>
    <row r="819" spans="1:6" x14ac:dyDescent="0.45">
      <c r="A819" s="8">
        <v>1397</v>
      </c>
      <c r="B819" s="8" t="s">
        <v>14</v>
      </c>
      <c r="C819" s="71">
        <f t="shared" si="26"/>
        <v>43200</v>
      </c>
      <c r="D819" s="68">
        <v>43200</v>
      </c>
      <c r="E819" s="11">
        <v>2.78</v>
      </c>
      <c r="F819" s="35">
        <f t="shared" si="27"/>
        <v>9.8233215547703173E-2</v>
      </c>
    </row>
    <row r="820" spans="1:6" x14ac:dyDescent="0.45">
      <c r="A820" s="8">
        <v>1397</v>
      </c>
      <c r="B820" s="8" t="s">
        <v>14</v>
      </c>
      <c r="C820" s="71">
        <f t="shared" si="26"/>
        <v>43199</v>
      </c>
      <c r="D820" s="68">
        <v>43199</v>
      </c>
      <c r="E820" s="11">
        <v>2.78</v>
      </c>
      <c r="F820" s="35">
        <f t="shared" si="27"/>
        <v>9.8233215547703173E-2</v>
      </c>
    </row>
    <row r="821" spans="1:6" x14ac:dyDescent="0.45">
      <c r="A821" s="8">
        <v>1397</v>
      </c>
      <c r="B821" s="8" t="s">
        <v>14</v>
      </c>
      <c r="C821" s="71">
        <f t="shared" si="26"/>
        <v>43196</v>
      </c>
      <c r="D821" s="68">
        <v>43196</v>
      </c>
      <c r="E821" s="11">
        <v>2.81</v>
      </c>
      <c r="F821" s="35">
        <f t="shared" si="27"/>
        <v>9.9293286219081275E-2</v>
      </c>
    </row>
    <row r="822" spans="1:6" x14ac:dyDescent="0.45">
      <c r="A822" s="8">
        <v>1397</v>
      </c>
      <c r="B822" s="8" t="s">
        <v>14</v>
      </c>
      <c r="C822" s="71">
        <f t="shared" si="26"/>
        <v>43195</v>
      </c>
      <c r="D822" s="68">
        <v>43195</v>
      </c>
      <c r="E822" s="11">
        <v>2.81</v>
      </c>
      <c r="F822" s="35">
        <f t="shared" si="27"/>
        <v>9.9293286219081275E-2</v>
      </c>
    </row>
    <row r="823" spans="1:6" x14ac:dyDescent="0.45">
      <c r="A823" s="8">
        <v>1397</v>
      </c>
      <c r="B823" s="8" t="s">
        <v>14</v>
      </c>
      <c r="C823" s="71">
        <f t="shared" si="26"/>
        <v>43194</v>
      </c>
      <c r="D823" s="68">
        <v>43194</v>
      </c>
      <c r="E823" s="11">
        <v>2.81</v>
      </c>
      <c r="F823" s="35">
        <f t="shared" si="27"/>
        <v>9.9293286219081275E-2</v>
      </c>
    </row>
    <row r="824" spans="1:6" x14ac:dyDescent="0.45">
      <c r="A824" s="8">
        <v>1397</v>
      </c>
      <c r="B824" s="8" t="s">
        <v>14</v>
      </c>
      <c r="C824" s="71">
        <f t="shared" si="26"/>
        <v>43193</v>
      </c>
      <c r="D824" s="68">
        <v>43193</v>
      </c>
      <c r="E824" s="11">
        <v>2.75</v>
      </c>
      <c r="F824" s="35">
        <f t="shared" si="27"/>
        <v>9.7173144876325085E-2</v>
      </c>
    </row>
    <row r="825" spans="1:6" x14ac:dyDescent="0.45">
      <c r="A825" s="8">
        <v>1397</v>
      </c>
      <c r="B825" s="8" t="s">
        <v>14</v>
      </c>
      <c r="C825" s="71">
        <f t="shared" si="26"/>
        <v>43192</v>
      </c>
      <c r="D825" s="68">
        <v>43192</v>
      </c>
      <c r="E825" s="11">
        <v>2.75</v>
      </c>
      <c r="F825" s="35">
        <f t="shared" si="27"/>
        <v>9.7173144876325085E-2</v>
      </c>
    </row>
    <row r="826" spans="1:6" x14ac:dyDescent="0.45">
      <c r="A826" s="8">
        <v>1397</v>
      </c>
      <c r="B826" s="8" t="s">
        <v>14</v>
      </c>
      <c r="C826" s="71">
        <f t="shared" si="26"/>
        <v>43188</v>
      </c>
      <c r="D826" s="68">
        <v>43188</v>
      </c>
      <c r="E826" s="11">
        <v>2.81</v>
      </c>
      <c r="F826" s="35">
        <f t="shared" si="27"/>
        <v>9.9293286219081275E-2</v>
      </c>
    </row>
    <row r="827" spans="1:6" x14ac:dyDescent="0.45">
      <c r="A827" s="8">
        <v>1397</v>
      </c>
      <c r="B827" s="8" t="s">
        <v>14</v>
      </c>
      <c r="C827" s="71">
        <f t="shared" si="26"/>
        <v>43187</v>
      </c>
      <c r="D827" s="68">
        <v>43187</v>
      </c>
      <c r="E827" s="11">
        <v>2.64</v>
      </c>
      <c r="F827" s="35">
        <f t="shared" si="27"/>
        <v>9.328621908127209E-2</v>
      </c>
    </row>
    <row r="828" spans="1:6" x14ac:dyDescent="0.45">
      <c r="A828" s="8">
        <v>1397</v>
      </c>
      <c r="B828" s="8" t="s">
        <v>14</v>
      </c>
      <c r="C828" s="71">
        <f t="shared" si="26"/>
        <v>43186</v>
      </c>
      <c r="D828" s="68">
        <v>43186</v>
      </c>
      <c r="E828" s="11">
        <v>2.6</v>
      </c>
      <c r="F828" s="35">
        <f t="shared" si="27"/>
        <v>9.187279151943463E-2</v>
      </c>
    </row>
    <row r="829" spans="1:6" x14ac:dyDescent="0.45">
      <c r="A829" s="8">
        <v>1397</v>
      </c>
      <c r="B829" s="8" t="s">
        <v>14</v>
      </c>
      <c r="C829" s="71">
        <f t="shared" si="26"/>
        <v>43185</v>
      </c>
      <c r="D829" s="68">
        <v>43185</v>
      </c>
      <c r="E829" s="11">
        <v>2.63</v>
      </c>
      <c r="F829" s="35">
        <f t="shared" si="27"/>
        <v>9.2932862190812718E-2</v>
      </c>
    </row>
    <row r="830" spans="1:6" x14ac:dyDescent="0.45">
      <c r="A830" s="8">
        <v>1397</v>
      </c>
      <c r="B830" s="8" t="s">
        <v>14</v>
      </c>
      <c r="C830" s="71">
        <f t="shared" si="26"/>
        <v>43182</v>
      </c>
      <c r="D830" s="68">
        <v>43182</v>
      </c>
      <c r="E830" s="11">
        <v>2.58</v>
      </c>
      <c r="F830" s="35">
        <f t="shared" si="27"/>
        <v>9.1166077738515899E-2</v>
      </c>
    </row>
    <row r="831" spans="1:6" x14ac:dyDescent="0.45">
      <c r="A831" s="8">
        <v>1397</v>
      </c>
      <c r="B831" s="8" t="s">
        <v>14</v>
      </c>
      <c r="C831" s="71">
        <f t="shared" si="26"/>
        <v>43181</v>
      </c>
      <c r="D831" s="68">
        <v>43181</v>
      </c>
      <c r="E831" s="11">
        <v>2.62</v>
      </c>
      <c r="F831" s="35">
        <f t="shared" si="27"/>
        <v>9.257950530035336E-2</v>
      </c>
    </row>
    <row r="832" spans="1:6" x14ac:dyDescent="0.45">
      <c r="A832" s="8">
        <v>1397</v>
      </c>
      <c r="B832" s="8" t="s">
        <v>14</v>
      </c>
      <c r="C832" s="71">
        <f t="shared" si="26"/>
        <v>43180</v>
      </c>
      <c r="D832" s="68">
        <v>43180</v>
      </c>
      <c r="E832" s="11">
        <v>2.74</v>
      </c>
      <c r="F832" s="35">
        <f t="shared" si="27"/>
        <v>9.6819787985865727E-2</v>
      </c>
    </row>
  </sheetData>
  <hyperlinks>
    <hyperlink ref="L1" r:id="rId2" xr:uid="{00000000-0004-0000-0400-000000000000}"/>
  </hyperlinks>
  <pageMargins left="0.7" right="0.7" top="0.75" bottom="0.75" header="0.3" footer="0.3"/>
  <pageSetup paperSize="9" orientation="portrait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38"/>
  <sheetViews>
    <sheetView rightToLeft="1" workbookViewId="0">
      <selection activeCell="F38" sqref="F38"/>
    </sheetView>
  </sheetViews>
  <sheetFormatPr defaultColWidth="9" defaultRowHeight="18" x14ac:dyDescent="0.45"/>
  <cols>
    <col min="1" max="3" width="9" style="23"/>
    <col min="4" max="4" width="14.28515625" style="11" customWidth="1"/>
    <col min="5" max="5" width="15.28515625" style="8" customWidth="1"/>
    <col min="6" max="6" width="16" style="11" customWidth="1"/>
    <col min="7" max="7" width="16.7109375" style="11" customWidth="1"/>
    <col min="8" max="8" width="17.85546875" style="8" customWidth="1"/>
    <col min="9" max="16384" width="9" style="23"/>
  </cols>
  <sheetData>
    <row r="2" spans="2:8" x14ac:dyDescent="0.45">
      <c r="B2" s="66" t="s">
        <v>56</v>
      </c>
      <c r="C2" s="66" t="s">
        <v>5</v>
      </c>
      <c r="D2" s="65" t="s">
        <v>61</v>
      </c>
      <c r="E2" s="66" t="s">
        <v>62</v>
      </c>
      <c r="F2" s="65" t="s">
        <v>63</v>
      </c>
      <c r="G2" s="65" t="s">
        <v>64</v>
      </c>
      <c r="H2" s="66" t="s">
        <v>87</v>
      </c>
    </row>
    <row r="3" spans="2:8" x14ac:dyDescent="0.45">
      <c r="B3" s="72">
        <f>Alberta!S730</f>
        <v>1397</v>
      </c>
      <c r="C3" s="37" t="str">
        <f>Alberta!S731</f>
        <v>1-فروردین</v>
      </c>
      <c r="D3" s="38">
        <f>GETPIVOTDATA("$/m3",Alberta!$S$729,"سال",1397,"ماه","1-فروردین")</f>
        <v>4.737618131708294E-2</v>
      </c>
      <c r="E3" s="39">
        <f>GETPIVOTDATA("$/m3",TTF!$N$733,"سال",1397,"ماه","1-فروردین")</f>
        <v>0.24582251947776443</v>
      </c>
      <c r="F3" s="46">
        <f>GETPIVOTDATA("NBP ($/m3)",NBP!$P$268,"سال",1397,"ماه","1-فروردین")</f>
        <v>0.24079695053003536</v>
      </c>
      <c r="G3" s="46">
        <f>GETPIVOTDATA("Henry Hub
($/ m3)",'Henry Hub'!$M$266,"سال ",1397,"ماه","1-فروردین")</f>
        <v>9.7301638291037579E-2</v>
      </c>
      <c r="H3" s="39">
        <f>AVERAGE(D3:G3)</f>
        <v>0.15782432240398006</v>
      </c>
    </row>
    <row r="4" spans="2:8" x14ac:dyDescent="0.45">
      <c r="B4" s="72"/>
      <c r="C4" s="37" t="str">
        <f>Alberta!S732</f>
        <v>2-اردیبهشت</v>
      </c>
      <c r="D4" s="38">
        <f>GETPIVOTDATA("$/m3",Alberta!$S$729,"سال",1397,"ماه","2-اردیبهشت")</f>
        <v>2.9471610615670635E-2</v>
      </c>
      <c r="E4" s="39">
        <f>GETPIVOTDATA("$/m3",TTF!$N$733,"سال",1397,"ماه","2-اردیبهشت")</f>
        <v>0.26370501697072551</v>
      </c>
      <c r="F4" s="46">
        <f>GETPIVOTDATA("NBP ($/m3)",NBP!$P$268,"سال",1397,"ماه","2-اردیبهشت")</f>
        <v>0.25338851802120138</v>
      </c>
      <c r="G4" s="46">
        <f>GETPIVOTDATA("Henry Hub
($/ m3)",'Henry Hub'!$M$266,"سال ",1397,"ماه","2-اردیبهشت")</f>
        <v>9.8199562510516564E-2</v>
      </c>
      <c r="H4" s="39">
        <f t="shared" ref="H4:H36" si="0">AVERAGE(D4:G4)</f>
        <v>0.16119117702952851</v>
      </c>
    </row>
    <row r="5" spans="2:8" x14ac:dyDescent="0.45">
      <c r="B5" s="72"/>
      <c r="C5" s="37" t="str">
        <f>Alberta!S733</f>
        <v>3-خرداد</v>
      </c>
      <c r="D5" s="38">
        <f>GETPIVOTDATA("$/m3",Alberta!$S$729,"سال",1397,"ماه","3-خرداد")</f>
        <v>2.9561718839196657E-2</v>
      </c>
      <c r="E5" s="39">
        <f>GETPIVOTDATA("$/m3",TTF!$N$733,"سال",1397,"ماه","3-خرداد")</f>
        <v>0.27233505363961447</v>
      </c>
      <c r="F5" s="46">
        <f>GETPIVOTDATA("NBP ($/m3)",NBP!$P$268,"سال",1397,"ماه","3-خرداد")</f>
        <v>0.26317697526501765</v>
      </c>
      <c r="G5" s="46">
        <f>GETPIVOTDATA("Henry Hub
($/ m3)",'Henry Hub'!$M$266,"سال ",1397,"ماه","3-خرداد")</f>
        <v>0.10356569225827177</v>
      </c>
      <c r="H5" s="39">
        <f t="shared" si="0"/>
        <v>0.16715986000052513</v>
      </c>
    </row>
    <row r="6" spans="2:8" x14ac:dyDescent="0.45">
      <c r="B6" s="72"/>
      <c r="C6" s="37" t="str">
        <f>Alberta!S734</f>
        <v>4-تیر</v>
      </c>
      <c r="D6" s="38">
        <f>GETPIVOTDATA("$/m3",Alberta!$S$729,"سال",1397,"ماه","4-تیر")</f>
        <v>3.8410962934200057E-2</v>
      </c>
      <c r="E6" s="39">
        <f>GETPIVOTDATA("$/m3",TTF!$N$733,"سال",1397,"ماه","4-تیر")</f>
        <v>0.27406563765572572</v>
      </c>
      <c r="F6" s="46">
        <f>GETPIVOTDATA("NBP ($/m3)",NBP!$P$268,"سال",1397,"ماه","4-تیر")</f>
        <v>0.26401392367491167</v>
      </c>
      <c r="G6" s="46">
        <f>GETPIVOTDATA("Henry Hub
($/ m3)",'Henry Hub'!$M$266,"سال ",1397,"ماه","4-تیر")</f>
        <v>0.1021554770318021</v>
      </c>
      <c r="H6" s="39">
        <f t="shared" si="0"/>
        <v>0.16966150032415989</v>
      </c>
    </row>
    <row r="7" spans="2:8" x14ac:dyDescent="0.45">
      <c r="B7" s="72"/>
      <c r="C7" s="37" t="str">
        <f>Alberta!S735</f>
        <v>5-مرداد</v>
      </c>
      <c r="D7" s="38">
        <f>GETPIVOTDATA("$/m3",Alberta!$S$729,"سال",1397,"ماه","5-مرداد")</f>
        <v>3.7383588821634464E-2</v>
      </c>
      <c r="E7" s="39">
        <f>GETPIVOTDATA("$/m3",TTF!$N$733,"سال",1397,"ماه","5-مرداد")</f>
        <v>0.2802260297725554</v>
      </c>
      <c r="F7" s="46">
        <f>GETPIVOTDATA("NBP ($/m3)",NBP!$P$268,"سال",1397,"ماه","5-مرداد")</f>
        <v>0.27183146148409892</v>
      </c>
      <c r="G7" s="46">
        <f>GETPIVOTDATA("Henry Hub
($/ m3)",'Henry Hub'!$M$266,"سال ",1397,"ماه","5-مرداد")</f>
        <v>0.10258104163465973</v>
      </c>
      <c r="H7" s="39">
        <f t="shared" si="0"/>
        <v>0.17300553042823713</v>
      </c>
    </row>
    <row r="8" spans="2:8" x14ac:dyDescent="0.45">
      <c r="B8" s="72"/>
      <c r="C8" s="37" t="str">
        <f>Alberta!S736</f>
        <v>6-شهریور</v>
      </c>
      <c r="D8" s="38">
        <f>GETPIVOTDATA("$/m3",Alberta!$S$729,"سال",1397,"ماه","6-شهریور")</f>
        <v>3.3941772049711001E-2</v>
      </c>
      <c r="E8" s="39">
        <f>GETPIVOTDATA("$/m3",TTF!$N$733,"سال",1397,"ماه","6-شهریور")</f>
        <v>0.33360406718864499</v>
      </c>
      <c r="F8" s="46">
        <f>GETPIVOTDATA("NBP ($/m3)",NBP!$P$268,"سال",1397,"ماه","6-شهریور")</f>
        <v>0.31916806572438167</v>
      </c>
      <c r="G8" s="46">
        <f>GETPIVOTDATA("Henry Hub
($/ m3)",'Henry Hub'!$M$266,"سال ",1397,"ماه","6-شهریور")</f>
        <v>0.1050816086151775</v>
      </c>
      <c r="H8" s="39">
        <f t="shared" si="0"/>
        <v>0.19794887839447878</v>
      </c>
    </row>
    <row r="9" spans="2:8" x14ac:dyDescent="0.45">
      <c r="B9" s="72"/>
      <c r="C9" s="37" t="str">
        <f>Alberta!S737</f>
        <v>7-مهر</v>
      </c>
      <c r="D9" s="38">
        <f>GETPIVOTDATA("$/m3",Alberta!$S$729,"سال",1397,"ماه","7-مهر")</f>
        <v>4.6820402984124848E-2</v>
      </c>
      <c r="E9" s="39">
        <f>GETPIVOTDATA("$/m3",TTF!$N$733,"سال",1397,"ماه","7-مهر")</f>
        <v>0.33289327838050792</v>
      </c>
      <c r="F9" s="46">
        <f>GETPIVOTDATA("NBP ($/m3)",NBP!$P$268,"سال",1397,"ماه","7-مهر")</f>
        <v>0.33898112296819782</v>
      </c>
      <c r="G9" s="46">
        <f>GETPIVOTDATA("Henry Hub
($/ m3)",'Henry Hub'!$M$266,"سال ",1397,"ماه","7-مهر")</f>
        <v>0.11354534746760893</v>
      </c>
      <c r="H9" s="39">
        <f t="shared" si="0"/>
        <v>0.20806003795010988</v>
      </c>
    </row>
    <row r="10" spans="2:8" x14ac:dyDescent="0.45">
      <c r="B10" s="72"/>
      <c r="C10" s="37" t="str">
        <f>Alberta!S738</f>
        <v>8-آبان</v>
      </c>
      <c r="D10" s="38">
        <f>GETPIVOTDATA("$/m3",Alberta!$S$729,"سال",1397,"ماه","8-آبان")</f>
        <v>4.9746202705921679E-2</v>
      </c>
      <c r="E10" s="39">
        <f>GETPIVOTDATA("$/m3",TTF!$N$733,"سال",1397,"ماه","8-آبان")</f>
        <v>0.2996978651598719</v>
      </c>
      <c r="F10" s="46">
        <f>GETPIVOTDATA("NBP ($/m3)",NBP!$P$268,"سال",1397,"ماه","8-آبان")</f>
        <v>0.31247679010600704</v>
      </c>
      <c r="G10" s="46">
        <f>GETPIVOTDATA("Henry Hub
($/ m3)",'Henry Hub'!$M$266,"سال ",1397,"ماه","8-آبان")</f>
        <v>0.13302280758111149</v>
      </c>
      <c r="H10" s="39">
        <f t="shared" si="0"/>
        <v>0.19873591638822802</v>
      </c>
    </row>
    <row r="11" spans="2:8" x14ac:dyDescent="0.45">
      <c r="B11" s="72"/>
      <c r="C11" s="37" t="str">
        <f>Alberta!S739</f>
        <v>9-آذر</v>
      </c>
      <c r="D11" s="38">
        <f>GETPIVOTDATA("$/m3",Alberta!$S$729,"سال",1397,"ماه","9-آذر")</f>
        <v>5.0434999523899397E-2</v>
      </c>
      <c r="E11" s="39">
        <f>GETPIVOTDATA("$/m3",TTF!$N$733,"سال",1397,"ماه","9-آذر")</f>
        <v>0.29204333229127127</v>
      </c>
      <c r="F11" s="46">
        <f>GETPIVOTDATA("NBP ($/m3)",NBP!$P$268,"سال",1397,"ماه","9-آذر")</f>
        <v>0.30087662473498239</v>
      </c>
      <c r="G11" s="46">
        <f>GETPIVOTDATA("Henry Hub
($/ m3)",'Henry Hub'!$M$266,"سال ",1397,"ماه","9-آذر")</f>
        <v>0.15044169611307417</v>
      </c>
      <c r="H11" s="39">
        <f t="shared" si="0"/>
        <v>0.1984491631658068</v>
      </c>
    </row>
    <row r="12" spans="2:8" x14ac:dyDescent="0.45">
      <c r="B12" s="72"/>
      <c r="C12" s="37" t="str">
        <f>Alberta!S740</f>
        <v>10-دی</v>
      </c>
      <c r="D12" s="38">
        <f>GETPIVOTDATA("$/m3",Alberta!$S$729,"سال",1397,"ماه","11-بهمن")</f>
        <v>6.1811641641821409E-2</v>
      </c>
      <c r="E12" s="39">
        <f>GETPIVOTDATA("$/m3",TTF!$N$733,"سال",1397,"ماه","10-دی")</f>
        <v>0.26880643092588363</v>
      </c>
      <c r="F12" s="46">
        <f>GETPIVOTDATA("NBP ($/m3)",NBP!$P$268,"سال",1397,"ماه","10-دی")</f>
        <v>0.28314927349823321</v>
      </c>
      <c r="G12" s="46">
        <f>GETPIVOTDATA("Henry Hub
($/ m3)",'Henry Hub'!$M$266,"سال ",1397,"ماه","11-بهمن")</f>
        <v>9.9310954063604254E-2</v>
      </c>
      <c r="H12" s="39">
        <f t="shared" si="0"/>
        <v>0.17826957503238564</v>
      </c>
    </row>
    <row r="13" spans="2:8" x14ac:dyDescent="0.45">
      <c r="B13" s="72"/>
      <c r="C13" s="37" t="str">
        <f>Alberta!S741</f>
        <v>11-بهمن</v>
      </c>
      <c r="D13" s="38">
        <f>GETPIVOTDATA("$/m3",Alberta!$S$729,"سال",1397,"ماه","11-بهمن")</f>
        <v>6.1811641641821409E-2</v>
      </c>
      <c r="E13" s="39">
        <f>GETPIVOTDATA("$/m3",TTF!$N$733,"سال",1397,"ماه","11-بهمن")</f>
        <v>0.23450625168743003</v>
      </c>
      <c r="F13" s="46">
        <f>GETPIVOTDATA("NBP ($/m3)",NBP!$P$268,"سال",1397,"ماه","بهمن-11")</f>
        <v>0.24026828551236751</v>
      </c>
      <c r="G13" s="46">
        <f>GETPIVOTDATA("Henry Hub
($/ m3)",'Henry Hub'!$M$266,"سال ",1397,"ماه","11-بهمن")</f>
        <v>9.9310954063604254E-2</v>
      </c>
      <c r="H13" s="39">
        <f t="shared" si="0"/>
        <v>0.1589742832263058</v>
      </c>
    </row>
    <row r="14" spans="2:8" x14ac:dyDescent="0.45">
      <c r="B14" s="72"/>
      <c r="C14" s="37" t="str">
        <f>Alberta!S742</f>
        <v>12-اسفند</v>
      </c>
      <c r="D14" s="38">
        <f>GETPIVOTDATA("$/m3",Alberta!$S$729,"سال",1397,"ماه","12-اسفند")</f>
        <v>6.8268316212187916E-2</v>
      </c>
      <c r="E14" s="39">
        <f>GETPIVOTDATA("$/m3",TTF!$N$733,"سال",1397,"ماه","12-اسفند")</f>
        <v>0.19985185314261469</v>
      </c>
      <c r="F14" s="46">
        <f>GETPIVOTDATA("NBP ($/m3)",NBP!$P$268,"سال",1397,"ماه","12-اسفند")</f>
        <v>0.21046977974087161</v>
      </c>
      <c r="G14" s="46">
        <f>GETPIVOTDATA("Henry Hub
($/ m3)",'Henry Hub'!$M$266,"سال ",1397,"ماه","12-اسفند")</f>
        <v>0.10476190476190476</v>
      </c>
      <c r="H14" s="39">
        <f t="shared" si="0"/>
        <v>0.14583796346439473</v>
      </c>
    </row>
    <row r="15" spans="2:8" x14ac:dyDescent="0.45">
      <c r="B15" s="73">
        <v>1398</v>
      </c>
      <c r="C15" s="40" t="str">
        <f>Alberta!S744</f>
        <v>1-فروردین</v>
      </c>
      <c r="D15" s="41">
        <f>GETPIVOTDATA("$/m3",Alberta!$S$729,"سال",1398,"ماه","1-فروردین")</f>
        <v>4.1801740423646143E-2</v>
      </c>
      <c r="E15" s="42">
        <f>GETPIVOTDATA("$/m3",TTF!$N$733,"سال",1398,"ماه","1-فروردین")</f>
        <v>0.17857927803705276</v>
      </c>
      <c r="F15" s="47">
        <f>GETPIVOTDATA("NBP ($/m3)",NBP!$P$268,"سال",1398,"ماه","1-فروردین")</f>
        <v>0.17031862332155479</v>
      </c>
      <c r="G15" s="47">
        <f>GETPIVOTDATA("Henry Hub
($/ m3)",'Henry Hub'!$M$266,"سال ",1398,"ماه","1-فروردین")</f>
        <v>9.5591452128554591E-2</v>
      </c>
      <c r="H15" s="42">
        <f t="shared" si="0"/>
        <v>0.12157277347770207</v>
      </c>
    </row>
    <row r="16" spans="2:8" x14ac:dyDescent="0.45">
      <c r="B16" s="73"/>
      <c r="C16" s="40" t="str">
        <f>Alberta!S745</f>
        <v>2-اردیبهشت</v>
      </c>
      <c r="D16" s="41">
        <f>GETPIVOTDATA("$/m3",Alberta!$S$729,"سال",1398,"ماه","2-اردیبهشت")</f>
        <v>3.9881402618024184E-2</v>
      </c>
      <c r="E16" s="42">
        <f>GETPIVOTDATA("$/m3",TTF!$N$733,"سال",1398,"ماه","2-اردیبهشت")</f>
        <v>0.1664863491726771</v>
      </c>
      <c r="F16" s="47">
        <f>GETPIVOTDATA("NBP ($/m3)",NBP!$P$268,"سال",1398,"ماه","2-اردیبهشت")</f>
        <v>0.15083177561837458</v>
      </c>
      <c r="G16" s="47">
        <f>GETPIVOTDATA("Henry Hub
($/ m3)",'Henry Hub'!$M$266,"سال ",1398,"ماه","2-اردیبهشت")</f>
        <v>9.2370703501445522E-2</v>
      </c>
      <c r="H16" s="42">
        <f t="shared" si="0"/>
        <v>0.11239255772763035</v>
      </c>
    </row>
    <row r="17" spans="2:8" x14ac:dyDescent="0.45">
      <c r="B17" s="73"/>
      <c r="C17" s="40" t="str">
        <f>Alberta!S746</f>
        <v>3-خرداد</v>
      </c>
      <c r="D17" s="41">
        <f>GETPIVOTDATA("$/m3",Alberta!$S$729,"سال",1398,"ماه","3-خرداد")</f>
        <v>2.5872564256404097E-2</v>
      </c>
      <c r="E17" s="42">
        <f>GETPIVOTDATA("$/m3",TTF!$N$733,"سال",1398,"ماه","3-خرداد")</f>
        <v>0.13728985399642138</v>
      </c>
      <c r="F17" s="47">
        <f>GETPIVOTDATA("NBP ($/m3)",NBP!$P$268,"سال",1398,"ماه","3-خرداد")</f>
        <v>0.12519012779740871</v>
      </c>
      <c r="G17" s="47">
        <f>GETPIVOTDATA("Henry Hub
($/ m3)",'Henry Hub'!$M$266,"سال ",1398,"ماه","3-خرداد")</f>
        <v>8.7985865724381621E-2</v>
      </c>
      <c r="H17" s="42">
        <f t="shared" si="0"/>
        <v>9.408460294365395E-2</v>
      </c>
    </row>
    <row r="18" spans="2:8" x14ac:dyDescent="0.45">
      <c r="B18" s="73"/>
      <c r="C18" s="40" t="str">
        <f>Alberta!S747</f>
        <v>4-تیر</v>
      </c>
      <c r="D18" s="41">
        <f>GETPIVOTDATA("$/m3",Alberta!$S$729,"سال",1398,"ماه","4-تیر")</f>
        <v>2.942232124170446E-2</v>
      </c>
      <c r="E18" s="42">
        <f>GETPIVOTDATA("$/m3",TTF!$N$733,"سال",1398,"ماه","4-تیر")</f>
        <v>0.13071238009603886</v>
      </c>
      <c r="F18" s="47">
        <f>GETPIVOTDATA("NBP ($/m3)",NBP!$P$268,"سال",1398,"ماه","4-تیر")</f>
        <v>0.1314566768747546</v>
      </c>
      <c r="G18" s="47">
        <f>GETPIVOTDATA("Henry Hub
($/ m3)",'Henry Hub'!$M$266,"سال ",1398,"ماه","4-تیر")</f>
        <v>8.4611307420494691E-2</v>
      </c>
      <c r="H18" s="42">
        <f t="shared" si="0"/>
        <v>9.405067140824816E-2</v>
      </c>
    </row>
    <row r="19" spans="2:8" x14ac:dyDescent="0.45">
      <c r="B19" s="73"/>
      <c r="C19" s="40" t="str">
        <f>Alberta!S748</f>
        <v>5-مرداد</v>
      </c>
      <c r="D19" s="41">
        <f>GETPIVOTDATA("$/m3",Alberta!$S$729,"سال",1398,"ماه","5-مرداد")</f>
        <v>3.3632796953628988E-2</v>
      </c>
      <c r="E19" s="42">
        <f>GETPIVOTDATA("$/m3",TTF!$N$733,"سال",1398,"ماه","5-مرداد")</f>
        <v>0.1202731200678829</v>
      </c>
      <c r="F19" s="47">
        <f>GETPIVOTDATA("NBP ($/m3)",NBP!$P$268,"سال",1398,"ماه","5-مرداد")</f>
        <v>0.13210666993254094</v>
      </c>
      <c r="G19" s="47">
        <f>GETPIVOTDATA("Henry Hub
($/ m3)",'Henry Hub'!$M$266,"سال ",1398,"ماه","5-مرداد")</f>
        <v>7.8660316484867113E-2</v>
      </c>
      <c r="H19" s="42">
        <f t="shared" si="0"/>
        <v>9.1168225859729987E-2</v>
      </c>
    </row>
    <row r="20" spans="2:8" x14ac:dyDescent="0.45">
      <c r="B20" s="73"/>
      <c r="C20" s="40" t="str">
        <f>Alberta!S749</f>
        <v>6-شهریور</v>
      </c>
      <c r="D20" s="41">
        <f>GETPIVOTDATA("$/m3",Alberta!$S$729,"سال",1398,"ماه","6-شهریور")</f>
        <v>2.591789713821847E-2</v>
      </c>
      <c r="E20" s="42">
        <f>GETPIVOTDATA("$/m3",TTF!$N$733,"سال",1398,"ماه","6-شهریور")</f>
        <v>0.11175245836868901</v>
      </c>
      <c r="F20" s="47">
        <f>GETPIVOTDATA("NBP ($/m3)",NBP!$P$268,"سال",1398,"ماه","6-شهریور")</f>
        <v>0.14316817937068821</v>
      </c>
      <c r="G20" s="47">
        <f>GETPIVOTDATA("Henry Hub
($/ m3)",'Henry Hub'!$M$266,"سال ",1398,"ماه","6-شهریور")</f>
        <v>8.7879858657243834E-2</v>
      </c>
      <c r="H20" s="42">
        <f t="shared" si="0"/>
        <v>9.2179598383709885E-2</v>
      </c>
    </row>
    <row r="21" spans="2:8" x14ac:dyDescent="0.45">
      <c r="B21" s="73"/>
      <c r="C21" s="40" t="str">
        <f>Alberta!S750</f>
        <v>7-مهر</v>
      </c>
      <c r="D21" s="41">
        <f>GETPIVOTDATA("$/m3",Alberta!$S$729,"سال",1398,"ماه","7-مهر")</f>
        <v>4.625962315100858E-2</v>
      </c>
      <c r="E21" s="42">
        <f>GETPIVOTDATA("$/m3",TTF!$N$733,"سال",1398,"ماه","7-مهر")</f>
        <v>0.1175447251899564</v>
      </c>
      <c r="F21" s="47">
        <f>GETPIVOTDATA("NBP ($/m3)",NBP!$P$268,"سال",1398,"ماه","7-مهر")</f>
        <v>0.17497615740443301</v>
      </c>
      <c r="G21" s="47">
        <f>GETPIVOTDATA("Henry Hub
($/ m3)",'Henry Hub'!$M$266,"سال ",1398,"ماه","7-مهر")</f>
        <v>8.2139415354963052E-2</v>
      </c>
      <c r="H21" s="42">
        <f t="shared" si="0"/>
        <v>0.10522998027509026</v>
      </c>
    </row>
    <row r="22" spans="2:8" x14ac:dyDescent="0.45">
      <c r="B22" s="73"/>
      <c r="C22" s="40" t="str">
        <f>Alberta!S751</f>
        <v>8-آبان</v>
      </c>
      <c r="D22" s="41">
        <f>GETPIVOTDATA("$/m3",Alberta!$S$729,"سال",1398,"ماه","8-آبان")</f>
        <v>6.8102648283152586E-2</v>
      </c>
      <c r="E22" s="42">
        <f>GETPIVOTDATA("$/m3",TTF!$N$733,"سال",1398,"ماه","8-آبان")</f>
        <v>0.15040460282716864</v>
      </c>
      <c r="F22" s="47">
        <f>GETPIVOTDATA("NBP ($/m3)",NBP!$P$268,"سال",1398,"ماه","آبان-8")</f>
        <v>0.18565373819466754</v>
      </c>
      <c r="G22" s="47">
        <f>GETPIVOTDATA("Henry Hub
($/ m3)",'Henry Hub'!$M$266,"سال ",1398,"ماه","8-آبان")</f>
        <v>9.3109540636042404E-2</v>
      </c>
      <c r="H22" s="42">
        <f t="shared" si="0"/>
        <v>0.12431763248525779</v>
      </c>
    </row>
    <row r="23" spans="2:8" x14ac:dyDescent="0.45">
      <c r="B23" s="73"/>
      <c r="C23" s="40" t="str">
        <f>Alberta!S752</f>
        <v>9-آذر</v>
      </c>
      <c r="D23" s="41">
        <f>GETPIVOTDATA("$/m3",Alberta!$S$729,"سال",1398,"ماه","9-آذر")</f>
        <v>7.2827580818064161E-2</v>
      </c>
      <c r="E23" s="42">
        <f>GETPIVOTDATA("$/m3",TTF!$N$733,"سال",1398,"ماه","9-آذر")</f>
        <v>0.16910288790229711</v>
      </c>
      <c r="F23" s="47">
        <f>GETPIVOTDATA("NBP ($/m3)",NBP!$P$268,"سال",1398,"ماه","9-آذر")</f>
        <v>0.18171139475012618</v>
      </c>
      <c r="G23" s="47">
        <f>GETPIVOTDATA("Henry Hub
($/ m3)",'Henry Hub'!$M$266,"سال ",1398,"ماه","9-آذر")</f>
        <v>8.2834294216105636E-2</v>
      </c>
      <c r="H23" s="42">
        <f t="shared" si="0"/>
        <v>0.12661903942164829</v>
      </c>
    </row>
    <row r="24" spans="2:8" x14ac:dyDescent="0.45">
      <c r="B24" s="73"/>
      <c r="C24" s="40" t="str">
        <f>Alberta!S753</f>
        <v>10-دی</v>
      </c>
      <c r="D24" s="41">
        <f>GETPIVOTDATA("$/m3",Alberta!$S$729,"سال",1398,"ماه","10-دی")</f>
        <v>7.0457970244741902E-2</v>
      </c>
      <c r="E24" s="42">
        <f>GETPIVOTDATA("$/m3",TTF!$N$733,"سال",1398,"ماه","10-دی")</f>
        <v>0.13757247348324139</v>
      </c>
      <c r="F24" s="47">
        <f>GETPIVOTDATA("NBP ($/m3)",NBP!$P$268,"سال",1398,"ماه","10-دی")</f>
        <v>0.14286158303886923</v>
      </c>
      <c r="G24" s="47">
        <f>GETPIVOTDATA("Henry Hub
($/ m3)",'Henry Hub'!$M$266,"سال ",1398,"ماه","10-دی")</f>
        <v>7.3027090694935223E-2</v>
      </c>
      <c r="H24" s="42">
        <f t="shared" si="0"/>
        <v>0.10597977936544693</v>
      </c>
    </row>
    <row r="25" spans="2:8" x14ac:dyDescent="0.45">
      <c r="B25" s="73"/>
      <c r="C25" s="40" t="str">
        <f>Alberta!S754</f>
        <v>11-بهمن</v>
      </c>
      <c r="D25" s="41">
        <f>GETPIVOTDATA("$/m3",Alberta!$S$729,"سال",1398,"ماه","11-بهمن")</f>
        <v>6.1599655306984309E-2</v>
      </c>
      <c r="E25" s="42">
        <f>GETPIVOTDATA("$/m3",TTF!$N$733,"سال",1398,"ماه","11-بهمن")</f>
        <v>0.11401006036178502</v>
      </c>
      <c r="F25" s="47">
        <f>GETPIVOTDATA("NBP ($/m3)",NBP!$P$268,"سال",1398,"ماه","بهمن-11")</f>
        <v>0.10975929151943463</v>
      </c>
      <c r="G25" s="47">
        <f>GETPIVOTDATA("Henry Hub
($/ m3)",'Henry Hub'!$M$266,"سال ",1398,"ماه","11-بهمن")</f>
        <v>6.8164226821470636E-2</v>
      </c>
      <c r="H25" s="42">
        <f t="shared" si="0"/>
        <v>8.8383308502418656E-2</v>
      </c>
    </row>
    <row r="26" spans="2:8" x14ac:dyDescent="0.45">
      <c r="B26" s="73"/>
      <c r="C26" s="40" t="str">
        <f>Alberta!S755</f>
        <v>12-اسفند</v>
      </c>
      <c r="D26" s="41">
        <f>GETPIVOTDATA("$/m3",Alberta!$S$729,"سال",1398,"ماه","12-اسفند")</f>
        <v>5.2440713248014491E-2</v>
      </c>
      <c r="E26" s="42">
        <f>GETPIVOTDATA("$/m3",TTF!$N$733,"سال",1398,"ماه","12-اسفند")</f>
        <v>0.10795575221730608</v>
      </c>
      <c r="F26" s="47">
        <f>GETPIVOTDATA("NBP ($/m3)",NBP!$P$268,"سال",1398,"ماه","12-اسفند")</f>
        <v>0.10207901171657058</v>
      </c>
      <c r="G26" s="47">
        <f>GETPIVOTDATA("Henry Hub
($/ m3)",'Henry Hub'!$M$266,"سال ",1398,"ماه","12-اسفند")</f>
        <v>6.5471983846542153E-2</v>
      </c>
      <c r="H26" s="42">
        <f t="shared" si="0"/>
        <v>8.1986865257108327E-2</v>
      </c>
    </row>
    <row r="27" spans="2:8" x14ac:dyDescent="0.45">
      <c r="B27" s="74">
        <f>Alberta!S756</f>
        <v>1399</v>
      </c>
      <c r="C27" s="43" t="str">
        <f>Alberta!S757</f>
        <v>1-فروردین</v>
      </c>
      <c r="D27" s="44">
        <f>GETPIVOTDATA("$/m3",Alberta!$S$729,"سال",1399,"ماه","1-فروردین")</f>
        <v>4.8966350529471916E-2</v>
      </c>
      <c r="E27" s="45">
        <f>GETPIVOTDATA("$/m3",TTF!$N$733,"سال",1399,"ماه","1-فروردین")</f>
        <v>8.5786587544380663E-2</v>
      </c>
      <c r="F27" s="48">
        <f>GETPIVOTDATA("NBP ($/m3)",NBP!$P$268,"سال",1399,"ماه","1-فروردین")</f>
        <v>7.6094134982332154E-2</v>
      </c>
      <c r="G27" s="48">
        <f>GETPIVOTDATA("Henry Hub
($/ m3)",'Henry Hub'!$M$266,"سال ",1399,"ماه","1-فروردین")</f>
        <v>6.0457681305737851E-2</v>
      </c>
      <c r="H27" s="45">
        <f t="shared" si="0"/>
        <v>6.7826188590480646E-2</v>
      </c>
    </row>
    <row r="28" spans="2:8" x14ac:dyDescent="0.45">
      <c r="B28" s="74"/>
      <c r="C28" s="43" t="str">
        <f>Alberta!S758</f>
        <v>2-اردیبهشت</v>
      </c>
      <c r="D28" s="44">
        <f>GETPIVOTDATA("$/m3",Alberta!$S$729,"سال",1399,"ماه","2-اردیبهشت")</f>
        <v>5.1255785729724182E-2</v>
      </c>
      <c r="E28" s="45">
        <f>GETPIVOTDATA("$/m3",TTF!$N$733,"سال",1399,"ماه","2-اردیبهشت")</f>
        <v>6.3129308491148228E-2</v>
      </c>
      <c r="F28" s="48">
        <f>GETPIVOTDATA("NBP ($/m3)",NBP!$P$268,"سال",1399,"ماه","اردیبهشت-2")</f>
        <v>5.7187581502534945E-2</v>
      </c>
      <c r="G28" s="48">
        <f>GETPIVOTDATA("Henry Hub
($/ m3)",'Henry Hub'!$M$266,"سال ",1399,"ماه","2-اردیبهشت")</f>
        <v>6.2329082808419117E-2</v>
      </c>
      <c r="H28" s="45">
        <f t="shared" si="0"/>
        <v>5.8475439632956615E-2</v>
      </c>
    </row>
    <row r="29" spans="2:8" x14ac:dyDescent="0.45">
      <c r="B29" s="74"/>
      <c r="C29" s="43" t="str">
        <f>Alberta!S759</f>
        <v>3-خرداد</v>
      </c>
      <c r="D29" s="44">
        <f>GETPIVOTDATA("$/m3",Alberta!$S$729,"سال",1399,"ماه","3-خرداد")</f>
        <v>5.3048419162829825E-2</v>
      </c>
      <c r="E29" s="45">
        <f>GETPIVOTDATA("$/m3",TTF!$N$733,"سال",1399,"ماه","3-خرداد")</f>
        <v>5.281160252136493E-2</v>
      </c>
      <c r="F29" s="48">
        <f>GETPIVOTDATA("NBP ($/m3)",NBP!$P$268,"سال",1399,"ماه","3-خرداد")</f>
        <v>5.1411791747406829E-2</v>
      </c>
      <c r="G29" s="48">
        <f>GETPIVOTDATA("Henry Hub
($/ m3)",'Henry Hub'!$M$266,"سال ",1399,"ماه","3-خرداد")</f>
        <v>5.9067593753562062E-2</v>
      </c>
      <c r="H29" s="45">
        <f t="shared" si="0"/>
        <v>5.4084851796290911E-2</v>
      </c>
    </row>
    <row r="30" spans="2:8" x14ac:dyDescent="0.45">
      <c r="B30" s="74"/>
      <c r="C30" s="43" t="s">
        <v>23</v>
      </c>
      <c r="D30" s="44">
        <f>GETPIVOTDATA("$/m3",Alberta!$S$729,"سال",1399,"ماه",C30)</f>
        <v>5.2153844661121641E-2</v>
      </c>
      <c r="E30" s="45">
        <f>GETPIVOTDATA("$/m3",TTF!$N$733,"سال",1399,"ماه",C30)</f>
        <v>6.0222109023225258E-2</v>
      </c>
      <c r="F30" s="48">
        <f>GETPIVOTDATA("NBP ($/m3)",NBP!$P$268,"سال",1399,"ماه",C30)</f>
        <v>8.0168333409324041E-2</v>
      </c>
      <c r="G30" s="48">
        <f>GETPIVOTDATA("Henry Hub
($/ m3)",'Henry Hub'!$M$266,"سال ",1399,"ماه",C30)</f>
        <v>5.9648922831414569E-2</v>
      </c>
      <c r="H30" s="45">
        <f t="shared" si="0"/>
        <v>6.3048302481271384E-2</v>
      </c>
    </row>
    <row r="31" spans="2:8" x14ac:dyDescent="0.45">
      <c r="B31" s="74"/>
      <c r="C31" s="43" t="s">
        <v>22</v>
      </c>
      <c r="D31" s="44">
        <f>GETPIVOTDATA("$/m3",Alberta!$S$729,"سال",1399,"ماه",C31)</f>
        <v>5.773489754662401E-2</v>
      </c>
      <c r="E31" s="45">
        <f>GETPIVOTDATA("$/m3",TTF!$N$733,"سال",1399,"ماه",C31)</f>
        <v>7.6473102973982757E-2</v>
      </c>
      <c r="F31" s="48">
        <f>GETPIVOTDATA("NBP ($/m3)",NBP!$P$268,"سال",1399,"ماه",C31)</f>
        <v>8.5243982560127635E-2</v>
      </c>
      <c r="G31" s="48">
        <f>GETPIVOTDATA("Henry Hub
($/ m3)",'Henry Hub'!$M$266,"سال ",1399,"ماه",C31)</f>
        <v>7.2609141684714495E-2</v>
      </c>
      <c r="H31" s="45">
        <f t="shared" si="0"/>
        <v>7.3015281191362219E-2</v>
      </c>
    </row>
    <row r="32" spans="2:8" x14ac:dyDescent="0.45">
      <c r="B32" s="74"/>
      <c r="C32" s="43" t="s">
        <v>21</v>
      </c>
      <c r="D32" s="44">
        <f>GETPIVOTDATA("$/m3",Alberta!$S$729,"سال",1399,"ماه",C32)</f>
        <v>6.5794105932092714E-2</v>
      </c>
      <c r="E32" s="45">
        <f>GETPIVOTDATA("$/m3",TTF!$N$733,"سال",1399,"ماه",C32)</f>
        <v>0.12525842890771485</v>
      </c>
      <c r="F32" s="48">
        <f>GETPIVOTDATA("NBP ($/m3)",NBP!$P$268,"سال",1399,"ماه",C32)</f>
        <v>0.13038270192636497</v>
      </c>
      <c r="G32" s="48">
        <f>GETPIVOTDATA("Henry Hub
($/ m3)",'Henry Hub'!$M$266,"سال ",1399,"ماه",C32)</f>
        <v>7.417075116835746E-2</v>
      </c>
      <c r="H32" s="45">
        <f t="shared" si="0"/>
        <v>9.89014969836325E-2</v>
      </c>
    </row>
    <row r="33" spans="2:8" x14ac:dyDescent="0.45">
      <c r="B33" s="74"/>
      <c r="C33" s="43" t="s">
        <v>20</v>
      </c>
      <c r="D33" s="44">
        <f>GETPIVOTDATA("$/m3",Alberta!$S$729,"سال",1399,"ماه",C33)</f>
        <v>6.0498887961151881E-2</v>
      </c>
      <c r="E33" s="45">
        <f>GETPIVOTDATA("$/m3",TTF!$N$733,"سال",1399,"ماه",C33)</f>
        <v>0.16503532894922923</v>
      </c>
      <c r="F33" s="48">
        <f>GETPIVOTDATA("NBP ($/m3)",NBP!$P$268,"سال",1399,"ماه",C33)</f>
        <v>0.16909213380447588</v>
      </c>
      <c r="G33" s="48">
        <f>GETPIVOTDATA("Henry Hub
($/ m3)",'Henry Hub'!$M$266,"سال ",1399,"ماه",C33)</f>
        <v>6.943462897526502E-2</v>
      </c>
      <c r="H33" s="45">
        <f t="shared" si="0"/>
        <v>0.1160152449225305</v>
      </c>
    </row>
    <row r="34" spans="2:8" x14ac:dyDescent="0.45">
      <c r="B34" s="74"/>
      <c r="C34" s="43" t="s">
        <v>19</v>
      </c>
      <c r="D34" s="44">
        <f>GETPIVOTDATA("$/m3",Alberta!$S$729,"سال",1399,"ماه",C34)</f>
        <v>8.1308879686938978E-2</v>
      </c>
      <c r="E34" s="45">
        <f>GETPIVOTDATA("$/m3",TTF!$N$733,"سال",1399,"ماه",C34)</f>
        <v>0.18016575562155276</v>
      </c>
      <c r="F34" s="48">
        <f>GETPIVOTDATA("NBP ($/m3)",NBP!$P$268,"سال",1399,"ماه",C34)</f>
        <v>0.18783805064782097</v>
      </c>
      <c r="G34" s="48">
        <f>GETPIVOTDATA("Henry Hub
($/ m3)",'Henry Hub'!$M$266,"سال ",1399,"ماه",C34)</f>
        <v>9.8704358068315651E-2</v>
      </c>
      <c r="H34" s="45">
        <f t="shared" si="0"/>
        <v>0.13700426100615709</v>
      </c>
    </row>
    <row r="35" spans="2:8" x14ac:dyDescent="0.45">
      <c r="B35" s="74"/>
      <c r="C35" s="43" t="s">
        <v>18</v>
      </c>
      <c r="D35" s="44">
        <f>GETPIVOTDATA("$/m3",Alberta!$S$729,"سال",1399,"ماه",C35)</f>
        <v>8.0972854050694459E-2</v>
      </c>
      <c r="E35" s="45">
        <f>GETPIVOTDATA("$/m3",TTF!$N$733,"سال",1399,"ماه",C35)</f>
        <v>0.19030754207325701</v>
      </c>
      <c r="F35" s="48">
        <f>GETPIVOTDATA("NBP ($/m3)",NBP!$P$268,"سال",1399,"ماه",C35)</f>
        <v>0.20365074982332163</v>
      </c>
      <c r="G35" s="48">
        <f>GETPIVOTDATA("Henry Hub
($/ m3)",'Henry Hub'!$M$266,"سال ",1399,"ماه",C35)</f>
        <v>8.9670200235571235E-2</v>
      </c>
      <c r="H35" s="45">
        <f t="shared" si="0"/>
        <v>0.1411503365457111</v>
      </c>
    </row>
    <row r="36" spans="2:8" x14ac:dyDescent="0.45">
      <c r="B36" s="74"/>
      <c r="C36" s="43" t="s">
        <v>17</v>
      </c>
      <c r="D36" s="44">
        <f>GETPIVOTDATA("$/m3",Alberta!$S$729,"سال",1399,"ماه",C36)</f>
        <v>7.8945764524993231E-2</v>
      </c>
      <c r="E36" s="45">
        <f>GETPIVOTDATA("$/m3",TTF!$N$733,"سال",1399,"ماه",C36)</f>
        <v>0.24917944247631171</v>
      </c>
      <c r="F36" s="48">
        <f>GETPIVOTDATA("NBP ($/m3)",NBP!$P$268,"سال",1399,"ماه",C36)</f>
        <v>0.27745345818610129</v>
      </c>
      <c r="G36" s="48">
        <f>GETPIVOTDATA("Henry Hub
($/ m3)",'Henry Hub'!$M$266,"سال ",1399,"ماه",C36)</f>
        <v>9.4334511189634859E-2</v>
      </c>
      <c r="H36" s="45">
        <f t="shared" si="0"/>
        <v>0.17497829409426027</v>
      </c>
    </row>
    <row r="37" spans="2:8" x14ac:dyDescent="0.45">
      <c r="B37" s="74"/>
      <c r="C37" s="43" t="s">
        <v>16</v>
      </c>
      <c r="D37" s="44">
        <f>GETPIVOTDATA("$/m3",Alberta!$S$729,"سال",1399,"ماه",C37)</f>
        <v>9.4432843977072245E-2</v>
      </c>
      <c r="E37" s="45">
        <f>GETPIVOTDATA("$/m3",TTF!$N$733,"سال",1399,"ماه",C37)</f>
        <v>0.24714148175647005</v>
      </c>
      <c r="F37" s="48">
        <v>0.24491445041224971</v>
      </c>
      <c r="G37" s="48">
        <f>GETPIVOTDATA("Henry Hub
($/ m3)",'Henry Hub'!$M$266,"سال ",1399,"ماه",C37)</f>
        <v>0.16391048292108357</v>
      </c>
      <c r="H37" s="45">
        <f>AVERAGE(D37:G37)</f>
        <v>0.18759981476671889</v>
      </c>
    </row>
    <row r="38" spans="2:8" x14ac:dyDescent="0.45">
      <c r="B38" s="74"/>
      <c r="C38" s="43" t="s">
        <v>15</v>
      </c>
      <c r="D38" s="44"/>
      <c r="E38" s="45"/>
      <c r="F38" s="48"/>
      <c r="G38" s="48"/>
      <c r="H38" s="45"/>
    </row>
  </sheetData>
  <mergeCells count="3">
    <mergeCell ref="B3:B14"/>
    <mergeCell ref="B15:B26"/>
    <mergeCell ref="B27:B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O21"/>
  <sheetViews>
    <sheetView rightToLeft="1" zoomScale="80" zoomScaleNormal="80" workbookViewId="0">
      <selection activeCell="F24" sqref="F24"/>
    </sheetView>
  </sheetViews>
  <sheetFormatPr defaultColWidth="9" defaultRowHeight="18" x14ac:dyDescent="0.45"/>
  <cols>
    <col min="1" max="2" width="9" style="23"/>
    <col min="3" max="3" width="13.140625" style="23" customWidth="1"/>
    <col min="4" max="4" width="24.5703125" style="23" customWidth="1"/>
    <col min="5" max="5" width="17.42578125" style="23" customWidth="1"/>
    <col min="6" max="6" width="18.140625" style="23" customWidth="1"/>
    <col min="7" max="10" width="9" style="23"/>
    <col min="11" max="15" width="12.28515625" style="23" customWidth="1"/>
    <col min="16" max="16384" width="9" style="23"/>
  </cols>
  <sheetData>
    <row r="6" spans="3:15" ht="24" x14ac:dyDescent="0.45">
      <c r="C6" s="49" t="s">
        <v>65</v>
      </c>
      <c r="D6" s="49" t="s">
        <v>66</v>
      </c>
      <c r="E6" s="49" t="s">
        <v>67</v>
      </c>
      <c r="F6" s="49" t="s">
        <v>68</v>
      </c>
      <c r="K6" s="81" t="s">
        <v>77</v>
      </c>
      <c r="L6" s="82"/>
      <c r="M6" s="82"/>
      <c r="N6" s="82"/>
      <c r="O6" s="83"/>
    </row>
    <row r="7" spans="3:15" ht="35.25" customHeight="1" x14ac:dyDescent="0.45">
      <c r="C7" s="50" t="s">
        <v>69</v>
      </c>
      <c r="D7" s="51">
        <f>O10</f>
        <v>0.04</v>
      </c>
      <c r="E7" s="52">
        <v>0.41</v>
      </c>
      <c r="F7" s="51">
        <f>E7*D7</f>
        <v>1.6399999999999998E-2</v>
      </c>
      <c r="K7" s="54" t="s">
        <v>65</v>
      </c>
      <c r="L7" s="54" t="s">
        <v>78</v>
      </c>
      <c r="M7" s="54" t="s">
        <v>79</v>
      </c>
      <c r="N7" s="54" t="s">
        <v>80</v>
      </c>
      <c r="O7" s="54" t="s">
        <v>81</v>
      </c>
    </row>
    <row r="8" spans="3:15" ht="19.5" x14ac:dyDescent="0.45">
      <c r="C8" s="50" t="s">
        <v>70</v>
      </c>
      <c r="D8" s="51">
        <f>O8</f>
        <v>0.14016816000000001</v>
      </c>
      <c r="E8" s="52">
        <v>7.0999999999999994E-2</v>
      </c>
      <c r="F8" s="51">
        <f t="shared" ref="F8:F9" si="0">E8*D8</f>
        <v>9.9519393600000002E-3</v>
      </c>
      <c r="K8" s="55" t="s">
        <v>82</v>
      </c>
      <c r="L8" s="56">
        <v>45</v>
      </c>
      <c r="M8" s="57">
        <v>0.11</v>
      </c>
      <c r="N8" s="56">
        <f>L8*M8</f>
        <v>4.95</v>
      </c>
      <c r="O8" s="58">
        <f>N8*0.0283168</f>
        <v>0.14016816000000001</v>
      </c>
    </row>
    <row r="9" spans="3:15" ht="19.5" x14ac:dyDescent="0.45">
      <c r="C9" s="50" t="s">
        <v>71</v>
      </c>
      <c r="D9" s="51">
        <f>O9</f>
        <v>0.13733648000000001</v>
      </c>
      <c r="E9" s="52">
        <v>1.9E-2</v>
      </c>
      <c r="F9" s="51">
        <f t="shared" si="0"/>
        <v>2.6093931200000002E-3</v>
      </c>
      <c r="K9" s="55" t="s">
        <v>83</v>
      </c>
      <c r="L9" s="59">
        <f>L8</f>
        <v>45</v>
      </c>
      <c r="M9" s="57">
        <v>0.11</v>
      </c>
      <c r="N9" s="59">
        <f>L9*M9-0.1</f>
        <v>4.8500000000000005</v>
      </c>
      <c r="O9" s="58">
        <f>N9*0.0283168</f>
        <v>0.13733648000000001</v>
      </c>
    </row>
    <row r="10" spans="3:15" ht="19.5" x14ac:dyDescent="0.45">
      <c r="C10" s="50" t="s">
        <v>72</v>
      </c>
      <c r="D10" s="51">
        <f>AVERAGE(result!G33:G35)</f>
        <v>8.5936395759717302E-2</v>
      </c>
      <c r="E10" s="52">
        <f>0.5*0.25</f>
        <v>0.125</v>
      </c>
      <c r="F10" s="51">
        <f>E10*D10</f>
        <v>1.0742049469964663E-2</v>
      </c>
      <c r="K10" s="60" t="s">
        <v>84</v>
      </c>
      <c r="L10" s="61" t="s">
        <v>85</v>
      </c>
      <c r="M10" s="62" t="s">
        <v>85</v>
      </c>
      <c r="N10" s="61" t="s">
        <v>85</v>
      </c>
      <c r="O10" s="63">
        <v>0.04</v>
      </c>
    </row>
    <row r="11" spans="3:15" ht="19.5" x14ac:dyDescent="0.45">
      <c r="C11" s="50" t="s">
        <v>73</v>
      </c>
      <c r="D11" s="51">
        <f>AVERAGE(result!D33:D35)</f>
        <v>7.4260207232928435E-2</v>
      </c>
      <c r="E11" s="52">
        <f t="shared" ref="E11:E13" si="1">0.5*0.25</f>
        <v>0.125</v>
      </c>
      <c r="F11" s="51">
        <f>E11*D11</f>
        <v>9.2825259041160544E-3</v>
      </c>
    </row>
    <row r="12" spans="3:15" ht="19.5" x14ac:dyDescent="0.45">
      <c r="C12" s="50" t="s">
        <v>74</v>
      </c>
      <c r="D12" s="51">
        <f>AVERAGE(result!E33:E35)</f>
        <v>0.178502875548013</v>
      </c>
      <c r="E12" s="52">
        <f t="shared" si="1"/>
        <v>0.125</v>
      </c>
      <c r="F12" s="51">
        <f>E12*D12</f>
        <v>2.2312859443501625E-2</v>
      </c>
    </row>
    <row r="13" spans="3:15" ht="19.5" x14ac:dyDescent="0.45">
      <c r="C13" s="50" t="s">
        <v>75</v>
      </c>
      <c r="D13" s="51">
        <f>AVERAGE(result!F33:F35)</f>
        <v>0.18686031142520618</v>
      </c>
      <c r="E13" s="52">
        <f t="shared" si="1"/>
        <v>0.125</v>
      </c>
      <c r="F13" s="51">
        <f>E13*D13</f>
        <v>2.3357538928150772E-2</v>
      </c>
    </row>
    <row r="14" spans="3:15" ht="26.25" x14ac:dyDescent="0.45">
      <c r="C14" s="75" t="s">
        <v>76</v>
      </c>
      <c r="D14" s="76"/>
      <c r="E14" s="77"/>
      <c r="F14" s="53">
        <f>SUM(F7:F13)</f>
        <v>9.4656306225733122E-2</v>
      </c>
    </row>
    <row r="15" spans="3:15" x14ac:dyDescent="0.45">
      <c r="C15" s="78"/>
      <c r="D15" s="79"/>
      <c r="E15" s="79"/>
      <c r="F15" s="80"/>
    </row>
    <row r="21" spans="6:6" x14ac:dyDescent="0.45">
      <c r="F21" s="23">
        <f>F14*1.1</f>
        <v>0.10412193684830644</v>
      </c>
    </row>
  </sheetData>
  <mergeCells count="3">
    <mergeCell ref="C14:E14"/>
    <mergeCell ref="C15:F15"/>
    <mergeCell ref="K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Alberta</vt:lpstr>
      <vt:lpstr>TTF</vt:lpstr>
      <vt:lpstr>Sheet1</vt:lpstr>
      <vt:lpstr>NBP</vt:lpstr>
      <vt:lpstr>Henry Hub</vt:lpstr>
      <vt:lpstr>result</vt:lpstr>
      <vt:lpstr>نرخ گاز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rezayati</dc:creator>
  <cp:lastModifiedBy>USER</cp:lastModifiedBy>
  <dcterms:created xsi:type="dcterms:W3CDTF">2020-06-20T05:16:41Z</dcterms:created>
  <dcterms:modified xsi:type="dcterms:W3CDTF">2022-06-18T12:18:07Z</dcterms:modified>
</cp:coreProperties>
</file>