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 Thesis\BUS4\4.2.1 (Customer Type)\0.1\Small Industrial\"/>
    </mc:Choice>
  </mc:AlternateContent>
  <bookViews>
    <workbookView xWindow="0" yWindow="0" windowWidth="20490" windowHeight="8205" firstSheet="2" activeTab="3"/>
  </bookViews>
  <sheets>
    <sheet name="F2_(8-10)" sheetId="2" r:id="rId1"/>
    <sheet name="F5_(26-28)" sheetId="5" r:id="rId2"/>
    <sheet name="F6_(29-31)" sheetId="6" r:id="rId3"/>
    <sheet name="ENS_Deviation" sheetId="8" r:id="rId4"/>
  </sheets>
  <calcPr calcId="162913"/>
  <extLst>
    <ext uri="GoogleSheetsCustomDataVersion1">
      <go:sheetsCustomData xmlns:go="http://customooxmlschemas.google.com/" r:id="rId12" roundtripDataSignature="AMtx7mge3VwCXIqHwjsnZV2UE/SymRqnrg=="/>
    </ext>
  </extLst>
</workbook>
</file>

<file path=xl/calcChain.xml><?xml version="1.0" encoding="utf-8"?>
<calcChain xmlns="http://schemas.openxmlformats.org/spreadsheetml/2006/main">
  <c r="E10" i="8" l="1"/>
  <c r="K6" i="8" l="1"/>
  <c r="M10" i="8" l="1"/>
  <c r="I10" i="8" l="1"/>
  <c r="K10" i="8"/>
  <c r="G10" i="8"/>
  <c r="C10" i="8"/>
  <c r="K5" i="8" l="1"/>
  <c r="K4" i="8"/>
  <c r="F175" i="2" l="1"/>
  <c r="F176" i="2"/>
  <c r="F177" i="2"/>
  <c r="F178" i="2"/>
  <c r="F179" i="2"/>
  <c r="F174" i="2"/>
  <c r="F167" i="2"/>
  <c r="F168" i="2"/>
  <c r="F169" i="2"/>
  <c r="F170" i="2"/>
  <c r="F171" i="2"/>
  <c r="F166" i="2"/>
  <c r="F159" i="2"/>
  <c r="F160" i="2"/>
  <c r="F161" i="2"/>
  <c r="F162" i="2"/>
  <c r="F163" i="2"/>
  <c r="F158" i="2"/>
  <c r="F136" i="2"/>
  <c r="F137" i="2"/>
  <c r="F138" i="2"/>
  <c r="F139" i="2"/>
  <c r="F140" i="2"/>
  <c r="F135" i="2"/>
  <c r="F128" i="2"/>
  <c r="F129" i="2"/>
  <c r="F130" i="2"/>
  <c r="F131" i="2"/>
  <c r="F132" i="2"/>
  <c r="F127" i="2"/>
  <c r="F120" i="2"/>
  <c r="F121" i="2"/>
  <c r="F122" i="2"/>
  <c r="F123" i="2"/>
  <c r="F124" i="2"/>
  <c r="F119" i="2"/>
  <c r="F101" i="2"/>
  <c r="F97" i="2"/>
  <c r="F98" i="2"/>
  <c r="F96" i="2"/>
  <c r="F92" i="2"/>
  <c r="F89" i="2"/>
  <c r="F90" i="2"/>
  <c r="F88" i="2"/>
  <c r="F81" i="2"/>
  <c r="F82" i="2"/>
  <c r="F83" i="2"/>
  <c r="F80" i="2"/>
  <c r="F58" i="2"/>
  <c r="F59" i="2"/>
  <c r="F60" i="2"/>
  <c r="F61" i="2"/>
  <c r="F62" i="2"/>
  <c r="F57" i="2"/>
  <c r="F50" i="2"/>
  <c r="F51" i="2"/>
  <c r="F52" i="2"/>
  <c r="F53" i="2"/>
  <c r="F54" i="2"/>
  <c r="F49" i="2"/>
  <c r="F42" i="2"/>
  <c r="F43" i="2"/>
  <c r="F44" i="2"/>
  <c r="F45" i="2"/>
  <c r="F46" i="2"/>
  <c r="F41" i="2"/>
  <c r="F24" i="2"/>
  <c r="F20" i="2"/>
  <c r="F21" i="2"/>
  <c r="F19" i="2"/>
  <c r="G19" i="2" s="1"/>
  <c r="I19" i="2" s="1"/>
  <c r="F15" i="2"/>
  <c r="F12" i="2"/>
  <c r="F13" i="2"/>
  <c r="F11" i="2"/>
  <c r="F4" i="2"/>
  <c r="F5" i="2"/>
  <c r="F6" i="2"/>
  <c r="F3" i="2"/>
  <c r="F175" i="6"/>
  <c r="F176" i="6"/>
  <c r="F177" i="6"/>
  <c r="F178" i="6"/>
  <c r="F179" i="6"/>
  <c r="F174" i="6"/>
  <c r="F167" i="6"/>
  <c r="F168" i="6"/>
  <c r="F169" i="6"/>
  <c r="F170" i="6"/>
  <c r="F171" i="6"/>
  <c r="F166" i="6"/>
  <c r="F163" i="6"/>
  <c r="F159" i="6"/>
  <c r="F160" i="6"/>
  <c r="F161" i="6"/>
  <c r="F162" i="6"/>
  <c r="F158" i="6"/>
  <c r="F136" i="6"/>
  <c r="F137" i="6"/>
  <c r="F138" i="6"/>
  <c r="F139" i="6"/>
  <c r="F140" i="6"/>
  <c r="F135" i="6"/>
  <c r="F128" i="6"/>
  <c r="F129" i="6"/>
  <c r="F130" i="6"/>
  <c r="F131" i="6"/>
  <c r="F132" i="6"/>
  <c r="F127" i="6"/>
  <c r="F120" i="6"/>
  <c r="F121" i="6"/>
  <c r="F122" i="6"/>
  <c r="F123" i="6"/>
  <c r="F124" i="6"/>
  <c r="F119" i="6"/>
  <c r="F101" i="6"/>
  <c r="F97" i="6"/>
  <c r="F98" i="6"/>
  <c r="F96" i="6"/>
  <c r="F92" i="6"/>
  <c r="F89" i="6"/>
  <c r="F90" i="6"/>
  <c r="F88" i="6"/>
  <c r="F81" i="6"/>
  <c r="F82" i="6"/>
  <c r="F83" i="6"/>
  <c r="F80" i="6"/>
  <c r="F58" i="6"/>
  <c r="F59" i="6"/>
  <c r="F60" i="6"/>
  <c r="F61" i="6"/>
  <c r="F62" i="6"/>
  <c r="F57" i="6"/>
  <c r="F50" i="6"/>
  <c r="F51" i="6"/>
  <c r="F52" i="6"/>
  <c r="F53" i="6"/>
  <c r="F54" i="6"/>
  <c r="F49" i="6"/>
  <c r="F42" i="6"/>
  <c r="F43" i="6"/>
  <c r="F44" i="6"/>
  <c r="F45" i="6"/>
  <c r="F46" i="6"/>
  <c r="F41" i="6"/>
  <c r="F24" i="6"/>
  <c r="F20" i="6"/>
  <c r="F21" i="6"/>
  <c r="F19" i="6"/>
  <c r="F15" i="6"/>
  <c r="F12" i="6"/>
  <c r="F13" i="6"/>
  <c r="F11" i="6"/>
  <c r="F4" i="6"/>
  <c r="F5" i="6"/>
  <c r="F6" i="6"/>
  <c r="F3" i="6"/>
  <c r="F175" i="5"/>
  <c r="F176" i="5"/>
  <c r="F177" i="5"/>
  <c r="F178" i="5"/>
  <c r="F179" i="5"/>
  <c r="F174" i="5"/>
  <c r="F167" i="5"/>
  <c r="F168" i="5"/>
  <c r="F169" i="5"/>
  <c r="F170" i="5"/>
  <c r="F171" i="5"/>
  <c r="F166" i="5"/>
  <c r="F159" i="5"/>
  <c r="F160" i="5"/>
  <c r="F161" i="5"/>
  <c r="F162" i="5"/>
  <c r="F163" i="5"/>
  <c r="F158" i="5"/>
  <c r="F136" i="5"/>
  <c r="F137" i="5"/>
  <c r="F138" i="5"/>
  <c r="F139" i="5"/>
  <c r="F140" i="5"/>
  <c r="F135" i="5"/>
  <c r="F128" i="5"/>
  <c r="F129" i="5"/>
  <c r="F130" i="5"/>
  <c r="F131" i="5"/>
  <c r="F132" i="5"/>
  <c r="F127" i="5"/>
  <c r="F120" i="5"/>
  <c r="F121" i="5"/>
  <c r="F122" i="5"/>
  <c r="F123" i="5"/>
  <c r="F124" i="5"/>
  <c r="F119" i="5"/>
  <c r="F101" i="5"/>
  <c r="F97" i="5"/>
  <c r="F98" i="5"/>
  <c r="F96" i="5"/>
  <c r="F92" i="5"/>
  <c r="F89" i="5"/>
  <c r="F90" i="5"/>
  <c r="F88" i="5"/>
  <c r="F81" i="5"/>
  <c r="F82" i="5"/>
  <c r="F83" i="5"/>
  <c r="F80" i="5"/>
  <c r="F58" i="5"/>
  <c r="F59" i="5"/>
  <c r="F60" i="5"/>
  <c r="F61" i="5"/>
  <c r="F62" i="5"/>
  <c r="F57" i="5"/>
  <c r="F50" i="5"/>
  <c r="F51" i="5"/>
  <c r="F52" i="5"/>
  <c r="F53" i="5"/>
  <c r="F54" i="5"/>
  <c r="F49" i="5"/>
  <c r="F42" i="5"/>
  <c r="F43" i="5"/>
  <c r="F44" i="5"/>
  <c r="F45" i="5"/>
  <c r="F46" i="5"/>
  <c r="F41" i="5"/>
  <c r="F24" i="5"/>
  <c r="F20" i="5"/>
  <c r="F21" i="5"/>
  <c r="F19" i="5"/>
  <c r="F15" i="5"/>
  <c r="F12" i="5"/>
  <c r="F13" i="5"/>
  <c r="F11" i="5"/>
  <c r="F4" i="5"/>
  <c r="F5" i="5"/>
  <c r="F6" i="5"/>
  <c r="F3" i="5"/>
  <c r="M7" i="8" l="1"/>
  <c r="M9" i="8" s="1"/>
  <c r="M11" i="8" s="1"/>
  <c r="K7" i="8"/>
  <c r="K9" i="8" s="1"/>
  <c r="K11" i="8" s="1"/>
  <c r="I7" i="8"/>
  <c r="I9" i="8" s="1"/>
  <c r="I11" i="8" s="1"/>
  <c r="G7" i="8"/>
  <c r="G9" i="8" s="1"/>
  <c r="G11" i="8" s="1"/>
  <c r="E7" i="8"/>
  <c r="E9" i="8" s="1"/>
  <c r="E11" i="8" s="1"/>
  <c r="C7" i="8"/>
  <c r="C9" i="8" s="1"/>
  <c r="C11" i="8" s="1"/>
  <c r="B184" i="6"/>
  <c r="B183" i="6"/>
  <c r="G179" i="6"/>
  <c r="I179" i="6" s="1"/>
  <c r="G178" i="6"/>
  <c r="I178" i="6" s="1"/>
  <c r="G177" i="6"/>
  <c r="I177" i="6" s="1"/>
  <c r="G176" i="6"/>
  <c r="I176" i="6" s="1"/>
  <c r="G175" i="6"/>
  <c r="I175" i="6" s="1"/>
  <c r="G174" i="6"/>
  <c r="I174" i="6" s="1"/>
  <c r="G171" i="6"/>
  <c r="I171" i="6" s="1"/>
  <c r="G170" i="6"/>
  <c r="I170" i="6" s="1"/>
  <c r="G169" i="6"/>
  <c r="I169" i="6" s="1"/>
  <c r="G168" i="6"/>
  <c r="I168" i="6" s="1"/>
  <c r="G167" i="6"/>
  <c r="I167" i="6" s="1"/>
  <c r="G166" i="6"/>
  <c r="I166" i="6" s="1"/>
  <c r="G163" i="6"/>
  <c r="I163" i="6" s="1"/>
  <c r="G162" i="6"/>
  <c r="I162" i="6" s="1"/>
  <c r="G161" i="6"/>
  <c r="I161" i="6" s="1"/>
  <c r="G160" i="6"/>
  <c r="I160" i="6" s="1"/>
  <c r="G159" i="6"/>
  <c r="I159" i="6" s="1"/>
  <c r="G158" i="6"/>
  <c r="I158" i="6" s="1"/>
  <c r="B144" i="6"/>
  <c r="B145" i="6" s="1"/>
  <c r="G140" i="6"/>
  <c r="I140" i="6" s="1"/>
  <c r="G139" i="6"/>
  <c r="I139" i="6" s="1"/>
  <c r="G138" i="6"/>
  <c r="I138" i="6" s="1"/>
  <c r="G137" i="6"/>
  <c r="I137" i="6" s="1"/>
  <c r="G136" i="6"/>
  <c r="I136" i="6" s="1"/>
  <c r="G135" i="6"/>
  <c r="G132" i="6"/>
  <c r="I132" i="6" s="1"/>
  <c r="G131" i="6"/>
  <c r="I131" i="6" s="1"/>
  <c r="G130" i="6"/>
  <c r="I130" i="6" s="1"/>
  <c r="G129" i="6"/>
  <c r="I129" i="6" s="1"/>
  <c r="G128" i="6"/>
  <c r="I128" i="6" s="1"/>
  <c r="G127" i="6"/>
  <c r="I127" i="6" s="1"/>
  <c r="G124" i="6"/>
  <c r="I124" i="6" s="1"/>
  <c r="G123" i="6"/>
  <c r="I123" i="6" s="1"/>
  <c r="G122" i="6"/>
  <c r="I122" i="6" s="1"/>
  <c r="G121" i="6"/>
  <c r="I121" i="6" s="1"/>
  <c r="G120" i="6"/>
  <c r="I120" i="6" s="1"/>
  <c r="G119" i="6"/>
  <c r="B105" i="6"/>
  <c r="B106" i="6" s="1"/>
  <c r="G101" i="6"/>
  <c r="I101" i="6" s="1"/>
  <c r="G100" i="6"/>
  <c r="I100" i="6" s="1"/>
  <c r="G99" i="6"/>
  <c r="I99" i="6" s="1"/>
  <c r="G98" i="6"/>
  <c r="G97" i="6"/>
  <c r="I97" i="6" s="1"/>
  <c r="G96" i="6"/>
  <c r="I96" i="6" s="1"/>
  <c r="G93" i="6"/>
  <c r="I93" i="6" s="1"/>
  <c r="G92" i="6"/>
  <c r="I92" i="6" s="1"/>
  <c r="G91" i="6"/>
  <c r="I91" i="6" s="1"/>
  <c r="G90" i="6"/>
  <c r="I90" i="6" s="1"/>
  <c r="G89" i="6"/>
  <c r="I89" i="6" s="1"/>
  <c r="G88" i="6"/>
  <c r="I88" i="6" s="1"/>
  <c r="G85" i="6"/>
  <c r="I85" i="6" s="1"/>
  <c r="G84" i="6"/>
  <c r="I84" i="6" s="1"/>
  <c r="G83" i="6"/>
  <c r="I83" i="6" s="1"/>
  <c r="G82" i="6"/>
  <c r="I82" i="6" s="1"/>
  <c r="G81" i="6"/>
  <c r="I81" i="6" s="1"/>
  <c r="G80" i="6"/>
  <c r="I80" i="6" s="1"/>
  <c r="B66" i="6"/>
  <c r="B67" i="6" s="1"/>
  <c r="G62" i="6"/>
  <c r="I62" i="6" s="1"/>
  <c r="G61" i="6"/>
  <c r="I61" i="6" s="1"/>
  <c r="G60" i="6"/>
  <c r="I60" i="6" s="1"/>
  <c r="G59" i="6"/>
  <c r="I59" i="6" s="1"/>
  <c r="G58" i="6"/>
  <c r="I58" i="6" s="1"/>
  <c r="G57" i="6"/>
  <c r="I57" i="6" s="1"/>
  <c r="G54" i="6"/>
  <c r="I54" i="6" s="1"/>
  <c r="G53" i="6"/>
  <c r="I53" i="6" s="1"/>
  <c r="G52" i="6"/>
  <c r="I52" i="6" s="1"/>
  <c r="G51" i="6"/>
  <c r="I51" i="6" s="1"/>
  <c r="G50" i="6"/>
  <c r="I50" i="6" s="1"/>
  <c r="G49" i="6"/>
  <c r="G46" i="6"/>
  <c r="I46" i="6" s="1"/>
  <c r="G45" i="6"/>
  <c r="I45" i="6" s="1"/>
  <c r="G44" i="6"/>
  <c r="I44" i="6" s="1"/>
  <c r="G43" i="6"/>
  <c r="I43" i="6" s="1"/>
  <c r="G42" i="6"/>
  <c r="I42" i="6" s="1"/>
  <c r="G41" i="6"/>
  <c r="I41" i="6" s="1"/>
  <c r="B28" i="6"/>
  <c r="B29" i="6" s="1"/>
  <c r="G24" i="6"/>
  <c r="I24" i="6" s="1"/>
  <c r="G23" i="6"/>
  <c r="I23" i="6" s="1"/>
  <c r="G22" i="6"/>
  <c r="I22" i="6" s="1"/>
  <c r="G21" i="6"/>
  <c r="I21" i="6" s="1"/>
  <c r="G20" i="6"/>
  <c r="I20" i="6" s="1"/>
  <c r="G19" i="6"/>
  <c r="I19" i="6" s="1"/>
  <c r="G16" i="6"/>
  <c r="I16" i="6" s="1"/>
  <c r="G15" i="6"/>
  <c r="I15" i="6" s="1"/>
  <c r="G14" i="6"/>
  <c r="I14" i="6" s="1"/>
  <c r="G13" i="6"/>
  <c r="I13" i="6" s="1"/>
  <c r="G12" i="6"/>
  <c r="I12" i="6" s="1"/>
  <c r="G11" i="6"/>
  <c r="G8" i="6"/>
  <c r="I8" i="6" s="1"/>
  <c r="G7" i="6"/>
  <c r="I7" i="6" s="1"/>
  <c r="G6" i="6"/>
  <c r="I6" i="6" s="1"/>
  <c r="G5" i="6"/>
  <c r="I5" i="6" s="1"/>
  <c r="G4" i="6"/>
  <c r="I4" i="6" s="1"/>
  <c r="G3" i="6"/>
  <c r="I3" i="6" s="1"/>
  <c r="B184" i="5"/>
  <c r="B183" i="5"/>
  <c r="G179" i="5"/>
  <c r="I179" i="5" s="1"/>
  <c r="G178" i="5"/>
  <c r="I178" i="5" s="1"/>
  <c r="G177" i="5"/>
  <c r="I177" i="5" s="1"/>
  <c r="G176" i="5"/>
  <c r="I176" i="5" s="1"/>
  <c r="G175" i="5"/>
  <c r="I175" i="5" s="1"/>
  <c r="G174" i="5"/>
  <c r="I174" i="5" s="1"/>
  <c r="G171" i="5"/>
  <c r="I171" i="5" s="1"/>
  <c r="G170" i="5"/>
  <c r="I170" i="5" s="1"/>
  <c r="G169" i="5"/>
  <c r="I169" i="5" s="1"/>
  <c r="G168" i="5"/>
  <c r="I168" i="5" s="1"/>
  <c r="G167" i="5"/>
  <c r="I167" i="5" s="1"/>
  <c r="G166" i="5"/>
  <c r="I166" i="5" s="1"/>
  <c r="G163" i="5"/>
  <c r="I163" i="5" s="1"/>
  <c r="G162" i="5"/>
  <c r="I162" i="5" s="1"/>
  <c r="G161" i="5"/>
  <c r="I161" i="5" s="1"/>
  <c r="G160" i="5"/>
  <c r="I160" i="5" s="1"/>
  <c r="G159" i="5"/>
  <c r="I159" i="5" s="1"/>
  <c r="G158" i="5"/>
  <c r="I158" i="5" s="1"/>
  <c r="B144" i="5"/>
  <c r="B145" i="5" s="1"/>
  <c r="G140" i="5"/>
  <c r="I140" i="5" s="1"/>
  <c r="G139" i="5"/>
  <c r="I139" i="5" s="1"/>
  <c r="G138" i="5"/>
  <c r="I138" i="5" s="1"/>
  <c r="G137" i="5"/>
  <c r="I137" i="5" s="1"/>
  <c r="G136" i="5"/>
  <c r="I136" i="5" s="1"/>
  <c r="G135" i="5"/>
  <c r="I135" i="5" s="1"/>
  <c r="G132" i="5"/>
  <c r="I132" i="5" s="1"/>
  <c r="G131" i="5"/>
  <c r="I131" i="5" s="1"/>
  <c r="G130" i="5"/>
  <c r="I130" i="5" s="1"/>
  <c r="G129" i="5"/>
  <c r="I129" i="5" s="1"/>
  <c r="G128" i="5"/>
  <c r="I128" i="5" s="1"/>
  <c r="G127" i="5"/>
  <c r="I127" i="5" s="1"/>
  <c r="G124" i="5"/>
  <c r="I124" i="5" s="1"/>
  <c r="G123" i="5"/>
  <c r="I123" i="5" s="1"/>
  <c r="G122" i="5"/>
  <c r="I122" i="5" s="1"/>
  <c r="G121" i="5"/>
  <c r="I121" i="5" s="1"/>
  <c r="G120" i="5"/>
  <c r="I120" i="5" s="1"/>
  <c r="G119" i="5"/>
  <c r="B106" i="5"/>
  <c r="B105" i="5"/>
  <c r="G101" i="5"/>
  <c r="I101" i="5" s="1"/>
  <c r="G100" i="5"/>
  <c r="I100" i="5" s="1"/>
  <c r="G99" i="5"/>
  <c r="I99" i="5" s="1"/>
  <c r="G98" i="5"/>
  <c r="I98" i="5" s="1"/>
  <c r="G97" i="5"/>
  <c r="I97" i="5" s="1"/>
  <c r="G96" i="5"/>
  <c r="I96" i="5" s="1"/>
  <c r="G93" i="5"/>
  <c r="I93" i="5" s="1"/>
  <c r="G92" i="5"/>
  <c r="I92" i="5" s="1"/>
  <c r="G91" i="5"/>
  <c r="I91" i="5" s="1"/>
  <c r="G90" i="5"/>
  <c r="I90" i="5" s="1"/>
  <c r="G89" i="5"/>
  <c r="I89" i="5" s="1"/>
  <c r="G88" i="5"/>
  <c r="G85" i="5"/>
  <c r="I85" i="5" s="1"/>
  <c r="G84" i="5"/>
  <c r="I84" i="5" s="1"/>
  <c r="G83" i="5"/>
  <c r="I83" i="5" s="1"/>
  <c r="G82" i="5"/>
  <c r="I82" i="5" s="1"/>
  <c r="G81" i="5"/>
  <c r="I81" i="5" s="1"/>
  <c r="G80" i="5"/>
  <c r="I80" i="5" s="1"/>
  <c r="B66" i="5"/>
  <c r="B67" i="5" s="1"/>
  <c r="G62" i="5"/>
  <c r="I62" i="5" s="1"/>
  <c r="G61" i="5"/>
  <c r="I61" i="5" s="1"/>
  <c r="G60" i="5"/>
  <c r="I60" i="5" s="1"/>
  <c r="G59" i="5"/>
  <c r="I59" i="5" s="1"/>
  <c r="G58" i="5"/>
  <c r="I58" i="5" s="1"/>
  <c r="G57" i="5"/>
  <c r="G54" i="5"/>
  <c r="I54" i="5" s="1"/>
  <c r="G53" i="5"/>
  <c r="I53" i="5" s="1"/>
  <c r="G52" i="5"/>
  <c r="I52" i="5" s="1"/>
  <c r="G51" i="5"/>
  <c r="I51" i="5" s="1"/>
  <c r="G50" i="5"/>
  <c r="I50" i="5" s="1"/>
  <c r="G49" i="5"/>
  <c r="G46" i="5"/>
  <c r="I46" i="5" s="1"/>
  <c r="G45" i="5"/>
  <c r="I45" i="5" s="1"/>
  <c r="G44" i="5"/>
  <c r="I44" i="5" s="1"/>
  <c r="G43" i="5"/>
  <c r="I43" i="5" s="1"/>
  <c r="G42" i="5"/>
  <c r="I42" i="5" s="1"/>
  <c r="G41" i="5"/>
  <c r="B29" i="5"/>
  <c r="B28" i="5"/>
  <c r="G24" i="5"/>
  <c r="I24" i="5" s="1"/>
  <c r="G23" i="5"/>
  <c r="I23" i="5" s="1"/>
  <c r="G22" i="5"/>
  <c r="I22" i="5" s="1"/>
  <c r="G21" i="5"/>
  <c r="I21" i="5" s="1"/>
  <c r="G20" i="5"/>
  <c r="I20" i="5" s="1"/>
  <c r="G19" i="5"/>
  <c r="G16" i="5"/>
  <c r="I16" i="5" s="1"/>
  <c r="G15" i="5"/>
  <c r="I15" i="5" s="1"/>
  <c r="G14" i="5"/>
  <c r="I14" i="5" s="1"/>
  <c r="G13" i="5"/>
  <c r="I13" i="5" s="1"/>
  <c r="G12" i="5"/>
  <c r="I12" i="5" s="1"/>
  <c r="G11" i="5"/>
  <c r="I11" i="5" s="1"/>
  <c r="G8" i="5"/>
  <c r="I8" i="5" s="1"/>
  <c r="G7" i="5"/>
  <c r="I7" i="5" s="1"/>
  <c r="G6" i="5"/>
  <c r="I6" i="5" s="1"/>
  <c r="G5" i="5"/>
  <c r="I5" i="5" s="1"/>
  <c r="G4" i="5"/>
  <c r="I4" i="5" s="1"/>
  <c r="G3" i="5"/>
  <c r="B183" i="2"/>
  <c r="B184" i="2" s="1"/>
  <c r="G179" i="2"/>
  <c r="I179" i="2" s="1"/>
  <c r="G178" i="2"/>
  <c r="I178" i="2" s="1"/>
  <c r="G177" i="2"/>
  <c r="I177" i="2" s="1"/>
  <c r="G176" i="2"/>
  <c r="I176" i="2" s="1"/>
  <c r="G175" i="2"/>
  <c r="I175" i="2" s="1"/>
  <c r="G174" i="2"/>
  <c r="I174" i="2" s="1"/>
  <c r="G171" i="2"/>
  <c r="I171" i="2" s="1"/>
  <c r="G170" i="2"/>
  <c r="I170" i="2" s="1"/>
  <c r="G169" i="2"/>
  <c r="I169" i="2" s="1"/>
  <c r="G168" i="2"/>
  <c r="I168" i="2" s="1"/>
  <c r="G167" i="2"/>
  <c r="I167" i="2" s="1"/>
  <c r="G166" i="2"/>
  <c r="I166" i="2" s="1"/>
  <c r="G163" i="2"/>
  <c r="I163" i="2" s="1"/>
  <c r="G162" i="2"/>
  <c r="I162" i="2" s="1"/>
  <c r="G161" i="2"/>
  <c r="I161" i="2" s="1"/>
  <c r="G160" i="2"/>
  <c r="I160" i="2" s="1"/>
  <c r="G159" i="2"/>
  <c r="I159" i="2" s="1"/>
  <c r="G158" i="2"/>
  <c r="I158" i="2" s="1"/>
  <c r="B145" i="2"/>
  <c r="B144" i="2"/>
  <c r="G140" i="2"/>
  <c r="I140" i="2" s="1"/>
  <c r="G139" i="2"/>
  <c r="I139" i="2" s="1"/>
  <c r="G138" i="2"/>
  <c r="I138" i="2" s="1"/>
  <c r="G137" i="2"/>
  <c r="I137" i="2" s="1"/>
  <c r="G136" i="2"/>
  <c r="I136" i="2" s="1"/>
  <c r="G135" i="2"/>
  <c r="I135" i="2" s="1"/>
  <c r="G132" i="2"/>
  <c r="I132" i="2" s="1"/>
  <c r="G131" i="2"/>
  <c r="I131" i="2" s="1"/>
  <c r="G130" i="2"/>
  <c r="I130" i="2" s="1"/>
  <c r="G129" i="2"/>
  <c r="I129" i="2" s="1"/>
  <c r="G128" i="2"/>
  <c r="I128" i="2" s="1"/>
  <c r="G127" i="2"/>
  <c r="G124" i="2"/>
  <c r="I124" i="2" s="1"/>
  <c r="G123" i="2"/>
  <c r="I123" i="2" s="1"/>
  <c r="G122" i="2"/>
  <c r="I122" i="2" s="1"/>
  <c r="G121" i="2"/>
  <c r="I121" i="2" s="1"/>
  <c r="G120" i="2"/>
  <c r="I120" i="2" s="1"/>
  <c r="G119" i="2"/>
  <c r="I119" i="2" s="1"/>
  <c r="B106" i="2"/>
  <c r="B105" i="2"/>
  <c r="G101" i="2"/>
  <c r="I101" i="2" s="1"/>
  <c r="G100" i="2"/>
  <c r="I100" i="2" s="1"/>
  <c r="G99" i="2"/>
  <c r="I99" i="2" s="1"/>
  <c r="G98" i="2"/>
  <c r="I98" i="2" s="1"/>
  <c r="G97" i="2"/>
  <c r="I97" i="2" s="1"/>
  <c r="G96" i="2"/>
  <c r="I96" i="2" s="1"/>
  <c r="G93" i="2"/>
  <c r="I93" i="2" s="1"/>
  <c r="G92" i="2"/>
  <c r="I92" i="2" s="1"/>
  <c r="G91" i="2"/>
  <c r="I91" i="2" s="1"/>
  <c r="G90" i="2"/>
  <c r="I90" i="2" s="1"/>
  <c r="G89" i="2"/>
  <c r="I89" i="2" s="1"/>
  <c r="G88" i="2"/>
  <c r="G85" i="2"/>
  <c r="I85" i="2" s="1"/>
  <c r="G84" i="2"/>
  <c r="I84" i="2" s="1"/>
  <c r="G83" i="2"/>
  <c r="I83" i="2" s="1"/>
  <c r="G82" i="2"/>
  <c r="I82" i="2" s="1"/>
  <c r="G81" i="2"/>
  <c r="I81" i="2" s="1"/>
  <c r="G80" i="2"/>
  <c r="I80" i="2" s="1"/>
  <c r="B66" i="2"/>
  <c r="B67" i="2" s="1"/>
  <c r="G62" i="2"/>
  <c r="I62" i="2" s="1"/>
  <c r="G61" i="2"/>
  <c r="I61" i="2" s="1"/>
  <c r="G60" i="2"/>
  <c r="I60" i="2" s="1"/>
  <c r="G59" i="2"/>
  <c r="I59" i="2" s="1"/>
  <c r="G58" i="2"/>
  <c r="I58" i="2" s="1"/>
  <c r="G57" i="2"/>
  <c r="G54" i="2"/>
  <c r="I54" i="2" s="1"/>
  <c r="G53" i="2"/>
  <c r="I53" i="2" s="1"/>
  <c r="G52" i="2"/>
  <c r="I52" i="2" s="1"/>
  <c r="G51" i="2"/>
  <c r="I51" i="2" s="1"/>
  <c r="G50" i="2"/>
  <c r="I50" i="2" s="1"/>
  <c r="G49" i="2"/>
  <c r="I49" i="2" s="1"/>
  <c r="G46" i="2"/>
  <c r="I46" i="2" s="1"/>
  <c r="G45" i="2"/>
  <c r="I45" i="2" s="1"/>
  <c r="G44" i="2"/>
  <c r="I44" i="2" s="1"/>
  <c r="G43" i="2"/>
  <c r="I43" i="2" s="1"/>
  <c r="G42" i="2"/>
  <c r="I42" i="2" s="1"/>
  <c r="G41" i="2"/>
  <c r="B28" i="2"/>
  <c r="B29" i="2" s="1"/>
  <c r="G24" i="2"/>
  <c r="I24" i="2" s="1"/>
  <c r="G23" i="2"/>
  <c r="I23" i="2" s="1"/>
  <c r="G22" i="2"/>
  <c r="I22" i="2" s="1"/>
  <c r="G21" i="2"/>
  <c r="I21" i="2" s="1"/>
  <c r="G20" i="2"/>
  <c r="I20" i="2" s="1"/>
  <c r="G16" i="2"/>
  <c r="I16" i="2" s="1"/>
  <c r="G15" i="2"/>
  <c r="I15" i="2" s="1"/>
  <c r="G14" i="2"/>
  <c r="I14" i="2" s="1"/>
  <c r="G13" i="2"/>
  <c r="I13" i="2" s="1"/>
  <c r="G12" i="2"/>
  <c r="I12" i="2" s="1"/>
  <c r="G11" i="2"/>
  <c r="I11" i="2" s="1"/>
  <c r="G8" i="2"/>
  <c r="I8" i="2" s="1"/>
  <c r="G7" i="2"/>
  <c r="I7" i="2" s="1"/>
  <c r="G6" i="2"/>
  <c r="I6" i="2" s="1"/>
  <c r="G5" i="2"/>
  <c r="I5" i="2" s="1"/>
  <c r="G4" i="2"/>
  <c r="I4" i="2" s="1"/>
  <c r="G3" i="2"/>
  <c r="G102" i="6" l="1"/>
  <c r="M102" i="6" s="1"/>
  <c r="G86" i="6"/>
  <c r="M86" i="6" s="1"/>
  <c r="G125" i="5"/>
  <c r="M125" i="5" s="1"/>
  <c r="G141" i="5"/>
  <c r="M141" i="5" s="1"/>
  <c r="G141" i="6"/>
  <c r="M141" i="6" s="1"/>
  <c r="I135" i="6"/>
  <c r="I141" i="6" s="1"/>
  <c r="L141" i="6" s="1"/>
  <c r="G125" i="6"/>
  <c r="M125" i="6" s="1"/>
  <c r="I119" i="6"/>
  <c r="I125" i="6" s="1"/>
  <c r="L125" i="6" s="1"/>
  <c r="I98" i="6"/>
  <c r="I102" i="6" s="1"/>
  <c r="L102" i="6" s="1"/>
  <c r="I86" i="6"/>
  <c r="L86" i="6" s="1"/>
  <c r="I63" i="6"/>
  <c r="N63" i="6" s="1"/>
  <c r="G55" i="6"/>
  <c r="M55" i="6" s="1"/>
  <c r="I49" i="6"/>
  <c r="I55" i="6" s="1"/>
  <c r="L55" i="6" s="1"/>
  <c r="I47" i="6"/>
  <c r="L47" i="6" s="1"/>
  <c r="G17" i="6"/>
  <c r="M17" i="6" s="1"/>
  <c r="I180" i="5"/>
  <c r="L180" i="5" s="1"/>
  <c r="I164" i="5"/>
  <c r="L164" i="5" s="1"/>
  <c r="I141" i="5"/>
  <c r="L141" i="5" s="1"/>
  <c r="I133" i="5"/>
  <c r="N133" i="5" s="1"/>
  <c r="G133" i="5"/>
  <c r="M133" i="5" s="1"/>
  <c r="I119" i="5"/>
  <c r="I125" i="5" s="1"/>
  <c r="L125" i="5" s="1"/>
  <c r="G94" i="5"/>
  <c r="M94" i="5" s="1"/>
  <c r="I86" i="5"/>
  <c r="N86" i="5" s="1"/>
  <c r="G63" i="5"/>
  <c r="M63" i="5" s="1"/>
  <c r="I57" i="5"/>
  <c r="I63" i="5" s="1"/>
  <c r="N63" i="5" s="1"/>
  <c r="G55" i="5"/>
  <c r="M55" i="5" s="1"/>
  <c r="I49" i="5"/>
  <c r="I55" i="5" s="1"/>
  <c r="L55" i="5" s="1"/>
  <c r="G47" i="5"/>
  <c r="M47" i="5" s="1"/>
  <c r="I41" i="5"/>
  <c r="I47" i="5" s="1"/>
  <c r="L47" i="5" s="1"/>
  <c r="G25" i="5"/>
  <c r="M25" i="5" s="1"/>
  <c r="G9" i="5"/>
  <c r="M9" i="5" s="1"/>
  <c r="I172" i="2"/>
  <c r="L172" i="2" s="1"/>
  <c r="G172" i="2"/>
  <c r="M172" i="2" s="1"/>
  <c r="I164" i="2"/>
  <c r="N164" i="2" s="1"/>
  <c r="G133" i="2"/>
  <c r="M133" i="2" s="1"/>
  <c r="I127" i="2"/>
  <c r="I133" i="2" s="1"/>
  <c r="I125" i="2"/>
  <c r="N125" i="2" s="1"/>
  <c r="G94" i="2"/>
  <c r="M94" i="2" s="1"/>
  <c r="G63" i="2"/>
  <c r="M63" i="2" s="1"/>
  <c r="I57" i="2"/>
  <c r="I63" i="2" s="1"/>
  <c r="L63" i="2" s="1"/>
  <c r="G47" i="2"/>
  <c r="M47" i="2" s="1"/>
  <c r="I41" i="2"/>
  <c r="I47" i="2" s="1"/>
  <c r="L47" i="2" s="1"/>
  <c r="G25" i="2"/>
  <c r="M25" i="2" s="1"/>
  <c r="G9" i="2"/>
  <c r="M9" i="2" s="1"/>
  <c r="I86" i="2"/>
  <c r="I102" i="2"/>
  <c r="I55" i="2"/>
  <c r="I17" i="2"/>
  <c r="I3" i="2"/>
  <c r="I9" i="2" s="1"/>
  <c r="I25" i="2"/>
  <c r="N25" i="2" s="1"/>
  <c r="G55" i="2"/>
  <c r="M55" i="2" s="1"/>
  <c r="I88" i="2"/>
  <c r="I94" i="2" s="1"/>
  <c r="G125" i="2"/>
  <c r="M125" i="2" s="1"/>
  <c r="I180" i="2"/>
  <c r="G17" i="2"/>
  <c r="M17" i="2" s="1"/>
  <c r="G86" i="2"/>
  <c r="M86" i="2" s="1"/>
  <c r="G102" i="2"/>
  <c r="M102" i="2" s="1"/>
  <c r="G164" i="2"/>
  <c r="M164" i="2" s="1"/>
  <c r="G180" i="2"/>
  <c r="M180" i="2" s="1"/>
  <c r="G141" i="2"/>
  <c r="M141" i="2" s="1"/>
  <c r="I141" i="2"/>
  <c r="I17" i="5"/>
  <c r="I102" i="5"/>
  <c r="I3" i="5"/>
  <c r="I9" i="5" s="1"/>
  <c r="I19" i="5"/>
  <c r="I25" i="5" s="1"/>
  <c r="I88" i="5"/>
  <c r="I94" i="5" s="1"/>
  <c r="G172" i="5"/>
  <c r="M172" i="5" s="1"/>
  <c r="I164" i="6"/>
  <c r="I180" i="6"/>
  <c r="G17" i="5"/>
  <c r="M17" i="5" s="1"/>
  <c r="G86" i="5"/>
  <c r="M86" i="5" s="1"/>
  <c r="G102" i="5"/>
  <c r="M102" i="5" s="1"/>
  <c r="I94" i="6"/>
  <c r="I9" i="6"/>
  <c r="I11" i="6"/>
  <c r="I17" i="6" s="1"/>
  <c r="I25" i="6"/>
  <c r="G47" i="6"/>
  <c r="M47" i="6" s="1"/>
  <c r="G63" i="6"/>
  <c r="M63" i="6" s="1"/>
  <c r="I133" i="6"/>
  <c r="I172" i="6"/>
  <c r="G164" i="5"/>
  <c r="M164" i="5" s="1"/>
  <c r="I172" i="5"/>
  <c r="G180" i="5"/>
  <c r="M180" i="5" s="1"/>
  <c r="G172" i="6"/>
  <c r="M172" i="6" s="1"/>
  <c r="G133" i="6"/>
  <c r="M133" i="6" s="1"/>
  <c r="G9" i="6"/>
  <c r="M9" i="6" s="1"/>
  <c r="G25" i="6"/>
  <c r="M25" i="6" s="1"/>
  <c r="G94" i="6"/>
  <c r="M94" i="6" s="1"/>
  <c r="G164" i="6"/>
  <c r="M164" i="6" s="1"/>
  <c r="G180" i="6"/>
  <c r="M180" i="6" s="1"/>
  <c r="L63" i="6" l="1"/>
  <c r="N47" i="6"/>
  <c r="N180" i="5"/>
  <c r="J141" i="6"/>
  <c r="N125" i="6"/>
  <c r="M104" i="6"/>
  <c r="B107" i="6" s="1"/>
  <c r="B108" i="6" s="1"/>
  <c r="N86" i="6"/>
  <c r="J102" i="6"/>
  <c r="L86" i="5"/>
  <c r="L125" i="2"/>
  <c r="J133" i="2"/>
  <c r="N55" i="6"/>
  <c r="N65" i="6" s="1"/>
  <c r="N141" i="6"/>
  <c r="J86" i="6"/>
  <c r="N102" i="6"/>
  <c r="J55" i="6"/>
  <c r="M143" i="6"/>
  <c r="B146" i="6" s="1"/>
  <c r="B147" i="6" s="1"/>
  <c r="J125" i="6"/>
  <c r="J133" i="5"/>
  <c r="N55" i="5"/>
  <c r="L133" i="5"/>
  <c r="L143" i="5" s="1"/>
  <c r="B152" i="5" s="1"/>
  <c r="J55" i="5"/>
  <c r="N141" i="5"/>
  <c r="M27" i="5"/>
  <c r="B30" i="5" s="1"/>
  <c r="B31" i="5" s="1"/>
  <c r="J141" i="5"/>
  <c r="M143" i="5"/>
  <c r="B146" i="5" s="1"/>
  <c r="B147" i="5" s="1"/>
  <c r="J63" i="5"/>
  <c r="N47" i="5"/>
  <c r="N65" i="5" s="1"/>
  <c r="J9" i="2"/>
  <c r="J172" i="2"/>
  <c r="M65" i="2"/>
  <c r="B68" i="2" s="1"/>
  <c r="B69" i="2" s="1"/>
  <c r="L164" i="2"/>
  <c r="M27" i="2"/>
  <c r="B30" i="2" s="1"/>
  <c r="B31" i="2" s="1"/>
  <c r="N63" i="2"/>
  <c r="N47" i="2"/>
  <c r="N172" i="2"/>
  <c r="L133" i="2"/>
  <c r="N133" i="2"/>
  <c r="J47" i="2"/>
  <c r="M104" i="5"/>
  <c r="B107" i="5" s="1"/>
  <c r="B108" i="5" s="1"/>
  <c r="L63" i="5"/>
  <c r="L65" i="5" s="1"/>
  <c r="B74" i="5" s="1"/>
  <c r="N125" i="5"/>
  <c r="J47" i="5"/>
  <c r="N164" i="5"/>
  <c r="J125" i="5"/>
  <c r="M65" i="6"/>
  <c r="B68" i="6" s="1"/>
  <c r="B69" i="6" s="1"/>
  <c r="J63" i="6"/>
  <c r="M27" i="6"/>
  <c r="B30" i="6" s="1"/>
  <c r="B31" i="6" s="1"/>
  <c r="M65" i="5"/>
  <c r="B68" i="5" s="1"/>
  <c r="B69" i="5" s="1"/>
  <c r="J63" i="2"/>
  <c r="L65" i="6"/>
  <c r="B74" i="6" s="1"/>
  <c r="J133" i="6"/>
  <c r="N133" i="6"/>
  <c r="L133" i="6"/>
  <c r="L143" i="6" s="1"/>
  <c r="B152" i="6" s="1"/>
  <c r="N25" i="6"/>
  <c r="J25" i="6"/>
  <c r="L25" i="6"/>
  <c r="N180" i="6"/>
  <c r="L180" i="6"/>
  <c r="J180" i="6"/>
  <c r="L25" i="5"/>
  <c r="J25" i="5"/>
  <c r="N25" i="5"/>
  <c r="M104" i="2"/>
  <c r="B107" i="2" s="1"/>
  <c r="B108" i="2" s="1"/>
  <c r="L25" i="2"/>
  <c r="J25" i="2"/>
  <c r="J17" i="2"/>
  <c r="N17" i="2"/>
  <c r="L17" i="2"/>
  <c r="J125" i="2"/>
  <c r="L17" i="6"/>
  <c r="J17" i="6"/>
  <c r="N17" i="6"/>
  <c r="N164" i="6"/>
  <c r="L164" i="6"/>
  <c r="J164" i="6"/>
  <c r="L9" i="5"/>
  <c r="J9" i="5"/>
  <c r="N9" i="5"/>
  <c r="J86" i="5"/>
  <c r="J164" i="5"/>
  <c r="N141" i="2"/>
  <c r="L141" i="2"/>
  <c r="J141" i="2"/>
  <c r="M143" i="2"/>
  <c r="B146" i="2" s="1"/>
  <c r="B147" i="2" s="1"/>
  <c r="L9" i="2"/>
  <c r="N9" i="2"/>
  <c r="M182" i="6"/>
  <c r="B185" i="6" s="1"/>
  <c r="B186" i="6" s="1"/>
  <c r="J172" i="5"/>
  <c r="N172" i="5"/>
  <c r="L172" i="5"/>
  <c r="L182" i="5" s="1"/>
  <c r="B191" i="5" s="1"/>
  <c r="N9" i="6"/>
  <c r="J9" i="6"/>
  <c r="L9" i="6"/>
  <c r="N94" i="6"/>
  <c r="L94" i="6"/>
  <c r="L104" i="6" s="1"/>
  <c r="B113" i="6" s="1"/>
  <c r="J94" i="6"/>
  <c r="J47" i="6"/>
  <c r="J180" i="5"/>
  <c r="J102" i="5"/>
  <c r="N102" i="5"/>
  <c r="L102" i="5"/>
  <c r="M182" i="2"/>
  <c r="B185" i="2" s="1"/>
  <c r="B186" i="2" s="1"/>
  <c r="N180" i="2"/>
  <c r="J180" i="2"/>
  <c r="L180" i="2"/>
  <c r="L94" i="2"/>
  <c r="J94" i="2"/>
  <c r="N94" i="2"/>
  <c r="L55" i="2"/>
  <c r="L65" i="2" s="1"/>
  <c r="B74" i="2" s="1"/>
  <c r="J55" i="2"/>
  <c r="N55" i="2"/>
  <c r="J102" i="2"/>
  <c r="N102" i="2"/>
  <c r="L102" i="2"/>
  <c r="M182" i="5"/>
  <c r="B185" i="5" s="1"/>
  <c r="B186" i="5" s="1"/>
  <c r="L172" i="6"/>
  <c r="J172" i="6"/>
  <c r="N172" i="6"/>
  <c r="L94" i="5"/>
  <c r="J94" i="5"/>
  <c r="N94" i="5"/>
  <c r="J17" i="5"/>
  <c r="N17" i="5"/>
  <c r="L17" i="5"/>
  <c r="J164" i="2"/>
  <c r="J86" i="2"/>
  <c r="N86" i="2"/>
  <c r="L86" i="2"/>
  <c r="B192" i="5" l="1"/>
  <c r="Q7" i="5"/>
  <c r="B153" i="5"/>
  <c r="Q5" i="5"/>
  <c r="B75" i="5"/>
  <c r="Q3" i="5"/>
  <c r="B75" i="2"/>
  <c r="Q3" i="2"/>
  <c r="B114" i="6"/>
  <c r="Q4" i="6"/>
  <c r="B75" i="6"/>
  <c r="Q3" i="6"/>
  <c r="B153" i="6"/>
  <c r="Q5" i="6"/>
  <c r="N143" i="6"/>
  <c r="B148" i="6" s="1"/>
  <c r="B149" i="6" s="1"/>
  <c r="B70" i="6"/>
  <c r="B71" i="6" s="1"/>
  <c r="B72" i="6"/>
  <c r="B73" i="6" s="1"/>
  <c r="N104" i="6"/>
  <c r="B109" i="6" s="1"/>
  <c r="B110" i="6" s="1"/>
  <c r="N65" i="2"/>
  <c r="B72" i="2" s="1"/>
  <c r="B73" i="2" s="1"/>
  <c r="N143" i="2"/>
  <c r="B148" i="2" s="1"/>
  <c r="B149" i="2" s="1"/>
  <c r="L182" i="2"/>
  <c r="B191" i="2" s="1"/>
  <c r="L143" i="2"/>
  <c r="B152" i="2" s="1"/>
  <c r="N27" i="6"/>
  <c r="B34" i="6" s="1"/>
  <c r="B35" i="6" s="1"/>
  <c r="N143" i="5"/>
  <c r="B148" i="5" s="1"/>
  <c r="B149" i="5" s="1"/>
  <c r="N182" i="5"/>
  <c r="B189" i="5" s="1"/>
  <c r="B190" i="5" s="1"/>
  <c r="L104" i="2"/>
  <c r="B113" i="2" s="1"/>
  <c r="N182" i="2"/>
  <c r="B187" i="2" s="1"/>
  <c r="B188" i="2" s="1"/>
  <c r="L27" i="2"/>
  <c r="B36" i="2" s="1"/>
  <c r="N104" i="2"/>
  <c r="B109" i="2" s="1"/>
  <c r="B110" i="2" s="1"/>
  <c r="L27" i="6"/>
  <c r="B36" i="6" s="1"/>
  <c r="L104" i="5"/>
  <c r="B113" i="5" s="1"/>
  <c r="N104" i="5"/>
  <c r="B111" i="5" s="1"/>
  <c r="B112" i="5" s="1"/>
  <c r="N27" i="2"/>
  <c r="B32" i="2" s="1"/>
  <c r="B33" i="2" s="1"/>
  <c r="B70" i="5"/>
  <c r="B71" i="5" s="1"/>
  <c r="B72" i="5"/>
  <c r="B73" i="5" s="1"/>
  <c r="N27" i="5"/>
  <c r="L182" i="6"/>
  <c r="B191" i="6" s="1"/>
  <c r="N182" i="6"/>
  <c r="L27" i="5"/>
  <c r="B36" i="5" s="1"/>
  <c r="B150" i="5" l="1"/>
  <c r="B151" i="5" s="1"/>
  <c r="B150" i="6"/>
  <c r="B151" i="6" s="1"/>
  <c r="B111" i="6"/>
  <c r="B112" i="6" s="1"/>
  <c r="B70" i="2"/>
  <c r="B71" i="2" s="1"/>
  <c r="B150" i="2"/>
  <c r="B151" i="2" s="1"/>
  <c r="B189" i="2"/>
  <c r="B190" i="2" s="1"/>
  <c r="B114" i="5"/>
  <c r="Q4" i="5"/>
  <c r="B37" i="5"/>
  <c r="Q2" i="5"/>
  <c r="Q6" i="5" s="1"/>
  <c r="B192" i="2"/>
  <c r="Q7" i="2"/>
  <c r="B114" i="2"/>
  <c r="Q4" i="2"/>
  <c r="B37" i="2"/>
  <c r="Q2" i="2"/>
  <c r="Q6" i="2" s="1"/>
  <c r="B153" i="2"/>
  <c r="Q5" i="2"/>
  <c r="B192" i="6"/>
  <c r="Q7" i="6"/>
  <c r="B37" i="6"/>
  <c r="Q2" i="6"/>
  <c r="Q6" i="6" s="1"/>
  <c r="B32" i="6"/>
  <c r="B33" i="6" s="1"/>
  <c r="B187" i="5"/>
  <c r="B188" i="5" s="1"/>
  <c r="B111" i="2"/>
  <c r="B112" i="2" s="1"/>
  <c r="B34" i="2"/>
  <c r="B35" i="2" s="1"/>
  <c r="B109" i="5"/>
  <c r="B110" i="5" s="1"/>
  <c r="B187" i="6"/>
  <c r="B188" i="6" s="1"/>
  <c r="B189" i="6"/>
  <c r="B190" i="6" s="1"/>
  <c r="B32" i="5"/>
  <c r="B33" i="5" s="1"/>
  <c r="B34" i="5"/>
  <c r="B35" i="5" s="1"/>
</calcChain>
</file>

<file path=xl/sharedStrings.xml><?xml version="1.0" encoding="utf-8"?>
<sst xmlns="http://schemas.openxmlformats.org/spreadsheetml/2006/main" count="872" uniqueCount="57">
  <si>
    <t>CASE A</t>
  </si>
  <si>
    <t>CASE A &amp; E</t>
  </si>
  <si>
    <t>Load Point</t>
  </si>
  <si>
    <t>Customers</t>
  </si>
  <si>
    <t>Main</t>
  </si>
  <si>
    <t>Length</t>
  </si>
  <si>
    <t>Failure Rate</t>
  </si>
  <si>
    <t>E*F</t>
  </si>
  <si>
    <t>Reapir Time</t>
  </si>
  <si>
    <t>Unavailability</t>
  </si>
  <si>
    <t>Overall Repair time</t>
  </si>
  <si>
    <t>Average Load</t>
  </si>
  <si>
    <t>ENS=OK*OI</t>
  </si>
  <si>
    <t>F=OG*B</t>
  </si>
  <si>
    <t>G=OI*B</t>
  </si>
  <si>
    <t>Calculation</t>
  </si>
  <si>
    <t>Total</t>
  </si>
  <si>
    <t>total customers</t>
  </si>
  <si>
    <t>total (customers*8760)</t>
  </si>
  <si>
    <t>total F</t>
  </si>
  <si>
    <t>SAIFI=total F/total customers</t>
  </si>
  <si>
    <t>SAIDI=total G/total customers</t>
  </si>
  <si>
    <t>CAIDI=SAIDI/SAIFI</t>
  </si>
  <si>
    <t>ASAI=total(customers*8760)-total G/total (customers*8760)</t>
  </si>
  <si>
    <t>ASUI=1-ASAI</t>
  </si>
  <si>
    <t>ENS=total ENS*1000</t>
  </si>
  <si>
    <t>AENS=ENS/total customers</t>
  </si>
  <si>
    <t>CASE B</t>
  </si>
  <si>
    <t>CASE C</t>
  </si>
  <si>
    <t>CASE D</t>
  </si>
  <si>
    <t>CASE F</t>
  </si>
  <si>
    <t>CASE E</t>
  </si>
  <si>
    <t>Feeder Number</t>
  </si>
  <si>
    <t>Case A_ENS</t>
  </si>
  <si>
    <t>Case B_ENS</t>
  </si>
  <si>
    <t>Case C_ENS</t>
  </si>
  <si>
    <t>Case D_ENS</t>
  </si>
  <si>
    <t>Case E_ENS</t>
  </si>
  <si>
    <t>Case F_ENS</t>
  </si>
  <si>
    <t>Feeder</t>
  </si>
  <si>
    <t>Customer</t>
  </si>
  <si>
    <t>Feeder 2</t>
  </si>
  <si>
    <t>Feeder 5</t>
  </si>
  <si>
    <t>Feeder 6</t>
  </si>
  <si>
    <t>TOTAL</t>
  </si>
  <si>
    <t>Analytic</t>
  </si>
  <si>
    <t>Monte Carlo_Code</t>
  </si>
  <si>
    <t>Deviation</t>
  </si>
  <si>
    <r>
      <rPr>
        <b/>
        <sz val="11"/>
        <color rgb="FFFF0000"/>
        <rFont val="Arial"/>
        <family val="2"/>
      </rPr>
      <t>N2</t>
    </r>
    <r>
      <rPr>
        <b/>
        <sz val="11"/>
        <color theme="1"/>
        <rFont val="Arial"/>
        <family val="2"/>
      </rPr>
      <t>\\\\\\\\\\\\</t>
    </r>
    <r>
      <rPr>
        <b/>
        <sz val="11"/>
        <color rgb="FF00B0F0"/>
        <rFont val="Arial"/>
        <family val="2"/>
      </rPr>
      <t>Eps</t>
    </r>
  </si>
  <si>
    <t>A</t>
  </si>
  <si>
    <t>B</t>
  </si>
  <si>
    <t>C</t>
  </si>
  <si>
    <t>D</t>
  </si>
  <si>
    <t>E</t>
  </si>
  <si>
    <t>F</t>
  </si>
  <si>
    <t>ENS</t>
  </si>
  <si>
    <t>Lfr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</si>
</sst>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Arial"/>
    </font>
    <font>
      <sz val="36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B0F0"/>
      <name val="Arial"/>
      <family val="2"/>
    </font>
    <font>
      <b/>
      <sz val="10"/>
      <color theme="1"/>
      <name val="Arial Unicode MS"/>
    </font>
    <font>
      <b/>
      <sz val="36"/>
      <color theme="1"/>
      <name val="Calibri"/>
      <family val="2"/>
    </font>
    <font>
      <b/>
      <sz val="10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1919"/>
        <bgColor rgb="FFFF1919"/>
      </patternFill>
    </fill>
    <fill>
      <patternFill patternType="solid">
        <fgColor theme="9"/>
        <bgColor theme="9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rgb="FFE36C09"/>
        <bgColor rgb="FFE36C09"/>
      </patternFill>
    </fill>
    <fill>
      <patternFill patternType="solid">
        <fgColor rgb="FFFABF8F"/>
        <bgColor rgb="FFFABF8F"/>
      </patternFill>
    </fill>
    <fill>
      <patternFill patternType="solid">
        <fgColor rgb="FF92CDDC"/>
        <bgColor rgb="FF92CDDC"/>
      </patternFill>
    </fill>
    <fill>
      <patternFill patternType="solid">
        <fgColor rgb="FF632423"/>
        <bgColor rgb="FF632423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00B050"/>
        <bgColor theme="0"/>
      </patternFill>
    </fill>
    <fill>
      <patternFill patternType="solid">
        <fgColor rgb="FF00B0F0"/>
        <bgColor theme="0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6" borderId="3" xfId="0" applyFont="1" applyFill="1" applyBorder="1" applyAlignment="1">
      <alignment horizontal="right"/>
    </xf>
    <xf numFmtId="0" fontId="3" fillId="6" borderId="4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left"/>
    </xf>
    <xf numFmtId="0" fontId="3" fillId="6" borderId="6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left"/>
    </xf>
    <xf numFmtId="0" fontId="3" fillId="6" borderId="8" xfId="0" applyFont="1" applyFill="1" applyBorder="1" applyAlignment="1">
      <alignment horizontal="left"/>
    </xf>
    <xf numFmtId="0" fontId="3" fillId="6" borderId="9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right"/>
    </xf>
    <xf numFmtId="0" fontId="2" fillId="11" borderId="17" xfId="0" applyFont="1" applyFill="1" applyBorder="1" applyAlignment="1">
      <alignment horizontal="right"/>
    </xf>
    <xf numFmtId="0" fontId="2" fillId="11" borderId="18" xfId="0" applyFont="1" applyFill="1" applyBorder="1" applyAlignment="1">
      <alignment horizontal="right"/>
    </xf>
    <xf numFmtId="0" fontId="2" fillId="12" borderId="17" xfId="0" applyFont="1" applyFill="1" applyBorder="1" applyAlignment="1">
      <alignment horizontal="right"/>
    </xf>
    <xf numFmtId="0" fontId="2" fillId="12" borderId="18" xfId="0" applyFont="1" applyFill="1" applyBorder="1" applyAlignment="1">
      <alignment horizontal="right"/>
    </xf>
    <xf numFmtId="0" fontId="3" fillId="8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right"/>
    </xf>
    <xf numFmtId="0" fontId="3" fillId="4" borderId="2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0" borderId="30" xfId="0" applyFont="1" applyBorder="1" applyAlignment="1"/>
    <xf numFmtId="0" fontId="8" fillId="0" borderId="31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9" fillId="15" borderId="30" xfId="0" applyFont="1" applyFill="1" applyBorder="1" applyAlignment="1">
      <alignment horizontal="center" vertical="center"/>
    </xf>
    <xf numFmtId="0" fontId="7" fillId="0" borderId="30" xfId="0" applyFont="1" applyBorder="1" applyAlignment="1">
      <alignment horizontal="center"/>
    </xf>
    <xf numFmtId="0" fontId="9" fillId="16" borderId="30" xfId="0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/>
    </xf>
    <xf numFmtId="0" fontId="9" fillId="15" borderId="34" xfId="0" applyFont="1" applyFill="1" applyBorder="1" applyAlignment="1">
      <alignment horizontal="center" vertical="center"/>
    </xf>
    <xf numFmtId="0" fontId="0" fillId="17" borderId="27" xfId="0" applyFont="1" applyFill="1" applyBorder="1" applyAlignment="1"/>
    <xf numFmtId="0" fontId="0" fillId="17" borderId="28" xfId="0" applyFont="1" applyFill="1" applyBorder="1" applyAlignment="1"/>
    <xf numFmtId="0" fontId="0" fillId="17" borderId="29" xfId="0" applyFont="1" applyFill="1" applyBorder="1" applyAlignment="1"/>
    <xf numFmtId="0" fontId="9" fillId="15" borderId="1" xfId="0" applyFont="1" applyFill="1" applyBorder="1" applyAlignment="1">
      <alignment horizontal="center" vertical="center"/>
    </xf>
    <xf numFmtId="0" fontId="0" fillId="18" borderId="34" xfId="0" applyFont="1" applyFill="1" applyBorder="1" applyAlignment="1"/>
    <xf numFmtId="0" fontId="0" fillId="18" borderId="36" xfId="0" applyFont="1" applyFill="1" applyBorder="1" applyAlignment="1"/>
    <xf numFmtId="0" fontId="0" fillId="18" borderId="37" xfId="0" applyFont="1" applyFill="1" applyBorder="1" applyAlignment="1"/>
    <xf numFmtId="0" fontId="3" fillId="20" borderId="34" xfId="0" applyFont="1" applyFill="1" applyBorder="1" applyAlignment="1">
      <alignment horizontal="center"/>
    </xf>
    <xf numFmtId="0" fontId="3" fillId="20" borderId="30" xfId="0" applyFont="1" applyFill="1" applyBorder="1" applyAlignment="1">
      <alignment horizontal="center"/>
    </xf>
    <xf numFmtId="0" fontId="3" fillId="20" borderId="36" xfId="0" applyFont="1" applyFill="1" applyBorder="1" applyAlignment="1">
      <alignment horizontal="center"/>
    </xf>
    <xf numFmtId="0" fontId="3" fillId="19" borderId="32" xfId="0" applyFont="1" applyFill="1" applyBorder="1" applyAlignment="1">
      <alignment horizontal="center"/>
    </xf>
    <xf numFmtId="0" fontId="3" fillId="19" borderId="29" xfId="0" applyFont="1" applyFill="1" applyBorder="1" applyAlignment="1">
      <alignment horizontal="center"/>
    </xf>
    <xf numFmtId="0" fontId="3" fillId="19" borderId="35" xfId="0" applyFont="1" applyFill="1" applyBorder="1" applyAlignment="1">
      <alignment horizontal="center"/>
    </xf>
    <xf numFmtId="0" fontId="11" fillId="15" borderId="30" xfId="0" applyFont="1" applyFill="1" applyBorder="1" applyAlignment="1">
      <alignment horizontal="center"/>
    </xf>
    <xf numFmtId="0" fontId="9" fillId="16" borderId="34" xfId="0" applyFont="1" applyFill="1" applyBorder="1" applyAlignment="1">
      <alignment horizontal="center" vertical="center"/>
    </xf>
    <xf numFmtId="0" fontId="9" fillId="15" borderId="35" xfId="0" applyFont="1" applyFill="1" applyBorder="1" applyAlignment="1">
      <alignment horizontal="center" vertical="center"/>
    </xf>
    <xf numFmtId="0" fontId="10" fillId="21" borderId="27" xfId="0" applyFont="1" applyFill="1" applyBorder="1" applyAlignment="1">
      <alignment horizontal="center" vertical="center"/>
    </xf>
    <xf numFmtId="0" fontId="10" fillId="21" borderId="29" xfId="0" applyFont="1" applyFill="1" applyBorder="1" applyAlignment="1">
      <alignment horizontal="center" vertical="center"/>
    </xf>
    <xf numFmtId="0" fontId="3" fillId="9" borderId="13" xfId="0" applyFont="1" applyFill="1" applyBorder="1" applyAlignment="1">
      <alignment horizontal="center" vertical="center"/>
    </xf>
    <xf numFmtId="0" fontId="4" fillId="0" borderId="14" xfId="0" applyFont="1" applyBorder="1"/>
    <xf numFmtId="0" fontId="3" fillId="13" borderId="19" xfId="0" applyFont="1" applyFill="1" applyBorder="1" applyAlignment="1">
      <alignment horizontal="center"/>
    </xf>
    <xf numFmtId="0" fontId="4" fillId="0" borderId="20" xfId="0" applyFont="1" applyBorder="1"/>
    <xf numFmtId="0" fontId="4" fillId="0" borderId="21" xfId="0" applyFont="1" applyBorder="1"/>
    <xf numFmtId="0" fontId="3" fillId="4" borderId="23" xfId="0" applyFont="1" applyFill="1" applyBorder="1" applyAlignment="1">
      <alignment horizontal="center"/>
    </xf>
    <xf numFmtId="0" fontId="4" fillId="0" borderId="24" xfId="0" applyFont="1" applyBorder="1"/>
    <xf numFmtId="0" fontId="3" fillId="3" borderId="12" xfId="0" applyFont="1" applyFill="1" applyBorder="1" applyAlignment="1">
      <alignment horizontal="center" vertical="center"/>
    </xf>
    <xf numFmtId="0" fontId="4" fillId="0" borderId="15" xfId="0" applyFont="1" applyBorder="1"/>
    <xf numFmtId="0" fontId="3" fillId="4" borderId="13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4" fillId="0" borderId="26" xfId="0" applyFont="1" applyBorder="1"/>
    <xf numFmtId="0" fontId="5" fillId="4" borderId="13" xfId="0" applyFont="1" applyFill="1" applyBorder="1" applyAlignment="1">
      <alignment horizontal="center"/>
    </xf>
    <xf numFmtId="0" fontId="6" fillId="14" borderId="27" xfId="0" applyFont="1" applyFill="1" applyBorder="1" applyAlignment="1">
      <alignment horizontal="center"/>
    </xf>
    <xf numFmtId="0" fontId="6" fillId="14" borderId="28" xfId="0" applyFont="1" applyFill="1" applyBorder="1" applyAlignment="1">
      <alignment horizontal="center"/>
    </xf>
    <xf numFmtId="0" fontId="6" fillId="14" borderId="29" xfId="0" applyFont="1" applyFill="1" applyBorder="1" applyAlignment="1">
      <alignment horizontal="center"/>
    </xf>
    <xf numFmtId="0" fontId="0" fillId="17" borderId="27" xfId="0" applyFont="1" applyFill="1" applyBorder="1" applyAlignment="1">
      <alignment horizontal="center"/>
    </xf>
    <xf numFmtId="0" fontId="0" fillId="17" borderId="28" xfId="0" applyFont="1" applyFill="1" applyBorder="1" applyAlignment="1">
      <alignment horizontal="center"/>
    </xf>
    <xf numFmtId="0" fontId="0" fillId="17" borderId="2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K1" workbookViewId="0">
      <selection activeCell="A2" sqref="A2:A9"/>
    </sheetView>
  </sheetViews>
  <sheetFormatPr defaultColWidth="12.625" defaultRowHeight="15" customHeight="1"/>
  <cols>
    <col min="1" max="1" width="8.375" bestFit="1" customWidth="1"/>
    <col min="2" max="2" width="12.375" customWidth="1"/>
    <col min="3" max="3" width="8.875" customWidth="1"/>
    <col min="4" max="4" width="7.5" customWidth="1"/>
    <col min="5" max="5" width="8" customWidth="1"/>
    <col min="6" max="6" width="11.125" customWidth="1"/>
    <col min="7" max="7" width="8" customWidth="1"/>
    <col min="8" max="8" width="13.5" customWidth="1"/>
    <col min="9" max="9" width="12.875" customWidth="1"/>
    <col min="10" max="10" width="17.625" customWidth="1"/>
    <col min="11" max="11" width="15.5" customWidth="1"/>
    <col min="12" max="12" width="9.75" customWidth="1"/>
    <col min="13" max="13" width="11.5" customWidth="1"/>
    <col min="14" max="14" width="9.625" customWidth="1"/>
    <col min="15" max="16" width="7.625" customWidth="1"/>
    <col min="17" max="17" width="6.25" customWidth="1"/>
    <col min="18" max="26" width="7.625" customWidth="1"/>
  </cols>
  <sheetData>
    <row r="1" spans="1:26" ht="47.25" thickBot="1">
      <c r="A1" s="1" t="s">
        <v>56</v>
      </c>
      <c r="B1" s="2"/>
      <c r="C1" s="2"/>
      <c r="D1" s="2"/>
      <c r="E1" s="2"/>
      <c r="F1" s="2"/>
      <c r="G1" s="2"/>
      <c r="H1" s="1" t="s">
        <v>1</v>
      </c>
      <c r="I1" s="2"/>
      <c r="J1" s="2"/>
      <c r="K1" s="2"/>
      <c r="L1" s="2"/>
      <c r="M1" s="2"/>
      <c r="N1" s="2"/>
      <c r="O1" s="2"/>
      <c r="P1" s="57" t="s">
        <v>55</v>
      </c>
      <c r="Q1" s="58"/>
      <c r="R1" s="2"/>
      <c r="S1" s="2"/>
      <c r="T1" s="2"/>
      <c r="U1" s="2"/>
      <c r="V1" s="2"/>
      <c r="W1" s="2"/>
      <c r="X1" s="2"/>
      <c r="Y1" s="2"/>
      <c r="Z1" s="2"/>
    </row>
    <row r="2" spans="1:26" ht="15.75" thickBot="1">
      <c r="A2" s="2">
        <v>0.1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2"/>
      <c r="P2" s="48" t="s">
        <v>49</v>
      </c>
      <c r="Q2" s="51">
        <f>B36</f>
        <v>1142.5000000000002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thickBot="1">
      <c r="A3" s="2">
        <v>0.1</v>
      </c>
      <c r="B3" s="4">
        <v>8</v>
      </c>
      <c r="C3" s="4">
        <v>1</v>
      </c>
      <c r="D3" s="4">
        <v>13</v>
      </c>
      <c r="E3" s="4">
        <v>0.8</v>
      </c>
      <c r="F3" s="4">
        <f>A2</f>
        <v>0.1</v>
      </c>
      <c r="G3" s="4">
        <f t="shared" ref="G3:G8" si="0">E3*F3</f>
        <v>8.0000000000000016E-2</v>
      </c>
      <c r="H3" s="4">
        <v>0.5</v>
      </c>
      <c r="I3" s="4">
        <f t="shared" ref="I3:I8" si="1">G3*H3</f>
        <v>4.0000000000000008E-2</v>
      </c>
      <c r="J3" s="4"/>
      <c r="K3" s="4"/>
      <c r="L3" s="4"/>
      <c r="M3" s="4"/>
      <c r="N3" s="4"/>
      <c r="O3" s="2"/>
      <c r="P3" s="49" t="s">
        <v>50</v>
      </c>
      <c r="Q3" s="52">
        <f>B74</f>
        <v>4567.5000000000009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thickBot="1">
      <c r="A4" s="2">
        <v>0.1</v>
      </c>
      <c r="B4" s="4"/>
      <c r="C4" s="4"/>
      <c r="D4" s="4">
        <v>15</v>
      </c>
      <c r="E4" s="4">
        <v>0.8</v>
      </c>
      <c r="F4" s="4">
        <f t="shared" ref="F4:F6" si="2">A3</f>
        <v>0.1</v>
      </c>
      <c r="G4" s="4">
        <f t="shared" si="0"/>
        <v>8.0000000000000016E-2</v>
      </c>
      <c r="H4" s="4">
        <v>0.5</v>
      </c>
      <c r="I4" s="4">
        <f t="shared" si="1"/>
        <v>4.0000000000000008E-2</v>
      </c>
      <c r="J4" s="4"/>
      <c r="K4" s="4"/>
      <c r="L4" s="4"/>
      <c r="M4" s="4"/>
      <c r="N4" s="4"/>
      <c r="O4" s="2"/>
      <c r="P4" s="50" t="s">
        <v>51</v>
      </c>
      <c r="Q4" s="53">
        <f>B113</f>
        <v>3067.5000000000009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thickBot="1">
      <c r="A5" s="2">
        <v>0.1</v>
      </c>
      <c r="B5" s="4"/>
      <c r="C5" s="4"/>
      <c r="D5" s="4">
        <v>17</v>
      </c>
      <c r="E5" s="4">
        <v>0.6</v>
      </c>
      <c r="F5" s="4">
        <f t="shared" si="2"/>
        <v>0.1</v>
      </c>
      <c r="G5" s="4">
        <f t="shared" si="0"/>
        <v>0.06</v>
      </c>
      <c r="H5" s="4">
        <v>0.5</v>
      </c>
      <c r="I5" s="4">
        <f t="shared" si="1"/>
        <v>0.03</v>
      </c>
      <c r="J5" s="4"/>
      <c r="K5" s="4"/>
      <c r="L5" s="4"/>
      <c r="M5" s="4"/>
      <c r="N5" s="4"/>
      <c r="O5" s="2"/>
      <c r="P5" s="49" t="s">
        <v>52</v>
      </c>
      <c r="Q5" s="52">
        <f>B152</f>
        <v>1392.5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thickBot="1">
      <c r="A6" s="2">
        <v>0.1</v>
      </c>
      <c r="B6" s="4"/>
      <c r="C6" s="4"/>
      <c r="D6" s="4">
        <v>14</v>
      </c>
      <c r="E6" s="4">
        <v>0.6</v>
      </c>
      <c r="F6" s="4">
        <f t="shared" si="2"/>
        <v>0.1</v>
      </c>
      <c r="G6" s="4">
        <f t="shared" si="0"/>
        <v>0.06</v>
      </c>
      <c r="H6" s="4">
        <v>3</v>
      </c>
      <c r="I6" s="4">
        <f t="shared" si="1"/>
        <v>0.18</v>
      </c>
      <c r="J6" s="4"/>
      <c r="K6" s="4"/>
      <c r="L6" s="4"/>
      <c r="M6" s="4"/>
      <c r="N6" s="4"/>
      <c r="O6" s="2"/>
      <c r="P6" s="50" t="s">
        <v>53</v>
      </c>
      <c r="Q6" s="53">
        <f>Q2</f>
        <v>1142.5000000000002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thickBot="1">
      <c r="A7" s="2">
        <v>0.1</v>
      </c>
      <c r="B7" s="4"/>
      <c r="C7" s="4"/>
      <c r="D7" s="4">
        <v>16</v>
      </c>
      <c r="E7" s="4">
        <v>0.75</v>
      </c>
      <c r="F7" s="4">
        <v>0</v>
      </c>
      <c r="G7" s="4">
        <f t="shared" si="0"/>
        <v>0</v>
      </c>
      <c r="H7" s="4">
        <v>0.5</v>
      </c>
      <c r="I7" s="4">
        <f t="shared" si="1"/>
        <v>0</v>
      </c>
      <c r="J7" s="4"/>
      <c r="K7" s="4"/>
      <c r="L7" s="4"/>
      <c r="M7" s="4"/>
      <c r="N7" s="4"/>
      <c r="O7" s="2"/>
      <c r="P7" s="49" t="s">
        <v>54</v>
      </c>
      <c r="Q7" s="52">
        <f>B191</f>
        <v>3305.0000000000009</v>
      </c>
      <c r="R7" s="2"/>
      <c r="S7" s="2"/>
      <c r="T7" s="2"/>
      <c r="U7" s="2"/>
      <c r="V7" s="2"/>
      <c r="W7" s="2"/>
      <c r="X7" s="2"/>
      <c r="Y7" s="2"/>
      <c r="Z7" s="2"/>
    </row>
    <row r="8" spans="1:26">
      <c r="A8" s="2">
        <v>0.1</v>
      </c>
      <c r="B8" s="4"/>
      <c r="C8" s="4"/>
      <c r="D8" s="4">
        <v>18</v>
      </c>
      <c r="E8" s="4">
        <v>0.8</v>
      </c>
      <c r="F8" s="4">
        <v>0</v>
      </c>
      <c r="G8" s="4">
        <f t="shared" si="0"/>
        <v>0</v>
      </c>
      <c r="H8" s="4">
        <v>0.5</v>
      </c>
      <c r="I8" s="4">
        <f t="shared" si="1"/>
        <v>0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>
        <v>0.1</v>
      </c>
      <c r="B9" s="5"/>
      <c r="C9" s="5"/>
      <c r="D9" s="5" t="s">
        <v>15</v>
      </c>
      <c r="E9" s="5"/>
      <c r="F9" s="5"/>
      <c r="G9" s="5">
        <f>SUM(G3:G8)</f>
        <v>0.28000000000000003</v>
      </c>
      <c r="H9" s="5"/>
      <c r="I9" s="5">
        <f>SUM(I3:I8)</f>
        <v>0.29000000000000004</v>
      </c>
      <c r="J9" s="5">
        <f>I9/G9</f>
        <v>1.0357142857142858</v>
      </c>
      <c r="K9" s="5">
        <v>1</v>
      </c>
      <c r="L9" s="5">
        <f>K9*I9</f>
        <v>0.29000000000000004</v>
      </c>
      <c r="M9" s="5">
        <f>G9*C3</f>
        <v>0.28000000000000003</v>
      </c>
      <c r="N9" s="5">
        <f>I9*C3</f>
        <v>0.29000000000000004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" t="s">
        <v>12</v>
      </c>
      <c r="M10" s="3" t="s">
        <v>13</v>
      </c>
      <c r="N10" s="3" t="s">
        <v>14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4">
        <v>9</v>
      </c>
      <c r="C11" s="4">
        <v>1</v>
      </c>
      <c r="D11" s="4">
        <v>13</v>
      </c>
      <c r="E11" s="4">
        <v>0.8</v>
      </c>
      <c r="F11" s="4">
        <f>A2</f>
        <v>0.1</v>
      </c>
      <c r="G11" s="4">
        <f t="shared" ref="G11:G16" si="3">E11*F11</f>
        <v>8.0000000000000016E-2</v>
      </c>
      <c r="H11" s="4">
        <v>0.5</v>
      </c>
      <c r="I11" s="4">
        <f t="shared" ref="I11:I16" si="4">G11*H11</f>
        <v>4.0000000000000008E-2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4"/>
      <c r="C12" s="4"/>
      <c r="D12" s="4">
        <v>15</v>
      </c>
      <c r="E12" s="4">
        <v>0.8</v>
      </c>
      <c r="F12" s="4">
        <f t="shared" ref="F12:F13" si="5">A3</f>
        <v>0.1</v>
      </c>
      <c r="G12" s="4">
        <f t="shared" si="3"/>
        <v>8.0000000000000016E-2</v>
      </c>
      <c r="H12" s="4">
        <v>0.5</v>
      </c>
      <c r="I12" s="4">
        <f t="shared" si="4"/>
        <v>4.0000000000000008E-2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4"/>
      <c r="C13" s="4"/>
      <c r="D13" s="4">
        <v>17</v>
      </c>
      <c r="E13" s="4">
        <v>0.6</v>
      </c>
      <c r="F13" s="4">
        <f t="shared" si="5"/>
        <v>0.1</v>
      </c>
      <c r="G13" s="4">
        <f t="shared" si="3"/>
        <v>0.06</v>
      </c>
      <c r="H13" s="4">
        <v>0.5</v>
      </c>
      <c r="I13" s="4">
        <f t="shared" si="4"/>
        <v>0.03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4"/>
      <c r="C14" s="4"/>
      <c r="D14" s="4">
        <v>14</v>
      </c>
      <c r="E14" s="4">
        <v>0.6</v>
      </c>
      <c r="F14" s="4">
        <v>0</v>
      </c>
      <c r="G14" s="4">
        <f t="shared" si="3"/>
        <v>0</v>
      </c>
      <c r="H14" s="4">
        <v>0.5</v>
      </c>
      <c r="I14" s="4">
        <f t="shared" si="4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4"/>
      <c r="C15" s="4"/>
      <c r="D15" s="4">
        <v>16</v>
      </c>
      <c r="E15" s="4">
        <v>0.75</v>
      </c>
      <c r="F15" s="4">
        <f>A2</f>
        <v>0.1</v>
      </c>
      <c r="G15" s="4">
        <f t="shared" si="3"/>
        <v>7.5000000000000011E-2</v>
      </c>
      <c r="H15" s="4">
        <v>3</v>
      </c>
      <c r="I15" s="4">
        <f t="shared" si="4"/>
        <v>0.22500000000000003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4"/>
      <c r="C16" s="4"/>
      <c r="D16" s="4">
        <v>18</v>
      </c>
      <c r="E16" s="4">
        <v>0.8</v>
      </c>
      <c r="F16" s="4">
        <v>0</v>
      </c>
      <c r="G16" s="4">
        <f t="shared" si="3"/>
        <v>0</v>
      </c>
      <c r="H16" s="4">
        <v>0.5</v>
      </c>
      <c r="I16" s="4">
        <f t="shared" si="4"/>
        <v>0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5"/>
      <c r="C17" s="5"/>
      <c r="D17" s="5" t="s">
        <v>15</v>
      </c>
      <c r="E17" s="5"/>
      <c r="F17" s="5"/>
      <c r="G17" s="5">
        <f>SUM(G11:G16)</f>
        <v>0.29500000000000004</v>
      </c>
      <c r="H17" s="5"/>
      <c r="I17" s="5">
        <f>SUM(I11:I16)</f>
        <v>0.33500000000000008</v>
      </c>
      <c r="J17" s="5">
        <f>I17/G17</f>
        <v>1.1355932203389831</v>
      </c>
      <c r="K17" s="5">
        <v>1.5</v>
      </c>
      <c r="L17" s="5">
        <f>K17*I17</f>
        <v>0.50250000000000017</v>
      </c>
      <c r="M17" s="5">
        <f>G17*C11</f>
        <v>0.29500000000000004</v>
      </c>
      <c r="N17" s="5">
        <f>I17*C11</f>
        <v>0.33500000000000008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3" t="s">
        <v>8</v>
      </c>
      <c r="I18" s="3" t="s">
        <v>9</v>
      </c>
      <c r="J18" s="3" t="s">
        <v>10</v>
      </c>
      <c r="K18" s="3" t="s">
        <v>11</v>
      </c>
      <c r="L18" s="3" t="s">
        <v>12</v>
      </c>
      <c r="M18" s="3" t="s">
        <v>13</v>
      </c>
      <c r="N18" s="3" t="s">
        <v>14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4">
        <v>10</v>
      </c>
      <c r="C19" s="4">
        <v>1</v>
      </c>
      <c r="D19" s="4">
        <v>13</v>
      </c>
      <c r="E19" s="4">
        <v>0.8</v>
      </c>
      <c r="F19" s="4">
        <f>A2</f>
        <v>0.1</v>
      </c>
      <c r="G19" s="4">
        <f>E19*F19</f>
        <v>8.0000000000000016E-2</v>
      </c>
      <c r="H19" s="4">
        <v>0.5</v>
      </c>
      <c r="I19" s="4">
        <f>G19*H19</f>
        <v>4.0000000000000008E-2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4"/>
      <c r="C20" s="4"/>
      <c r="D20" s="4">
        <v>15</v>
      </c>
      <c r="E20" s="4">
        <v>0.8</v>
      </c>
      <c r="F20" s="4">
        <f t="shared" ref="F20:F21" si="6">A3</f>
        <v>0.1</v>
      </c>
      <c r="G20" s="4">
        <f t="shared" ref="G20:G24" si="7">E20*F20</f>
        <v>8.0000000000000016E-2</v>
      </c>
      <c r="H20" s="4">
        <v>0.5</v>
      </c>
      <c r="I20" s="4">
        <f t="shared" ref="I20:I24" si="8">G20*H20</f>
        <v>4.0000000000000008E-2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4"/>
      <c r="C21" s="4"/>
      <c r="D21" s="4">
        <v>17</v>
      </c>
      <c r="E21" s="4">
        <v>0.6</v>
      </c>
      <c r="F21" s="4">
        <f t="shared" si="6"/>
        <v>0.1</v>
      </c>
      <c r="G21" s="4">
        <f t="shared" si="7"/>
        <v>0.06</v>
      </c>
      <c r="H21" s="4">
        <v>0.5</v>
      </c>
      <c r="I21" s="4">
        <f t="shared" si="8"/>
        <v>0.03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4"/>
      <c r="C22" s="4"/>
      <c r="D22" s="4">
        <v>14</v>
      </c>
      <c r="E22" s="4">
        <v>0.6</v>
      </c>
      <c r="F22" s="4">
        <v>0</v>
      </c>
      <c r="G22" s="4">
        <f t="shared" si="7"/>
        <v>0</v>
      </c>
      <c r="H22" s="4">
        <v>0.5</v>
      </c>
      <c r="I22" s="4">
        <f t="shared" si="8"/>
        <v>0</v>
      </c>
      <c r="J22" s="4"/>
      <c r="K22" s="4"/>
      <c r="L22" s="4"/>
      <c r="M22" s="4"/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4"/>
      <c r="C23" s="4"/>
      <c r="D23" s="4">
        <v>16</v>
      </c>
      <c r="E23" s="4">
        <v>0.75</v>
      </c>
      <c r="F23" s="4">
        <v>0</v>
      </c>
      <c r="G23" s="4">
        <f t="shared" si="7"/>
        <v>0</v>
      </c>
      <c r="H23" s="4">
        <v>0.5</v>
      </c>
      <c r="I23" s="4">
        <f t="shared" si="8"/>
        <v>0</v>
      </c>
      <c r="J23" s="4"/>
      <c r="K23" s="4"/>
      <c r="L23" s="4"/>
      <c r="M23" s="4"/>
      <c r="N23" s="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4"/>
      <c r="C24" s="4"/>
      <c r="D24" s="4">
        <v>18</v>
      </c>
      <c r="E24" s="4">
        <v>0.8</v>
      </c>
      <c r="F24" s="4">
        <f>A2</f>
        <v>0.1</v>
      </c>
      <c r="G24" s="4">
        <f t="shared" si="7"/>
        <v>8.0000000000000016E-2</v>
      </c>
      <c r="H24" s="4">
        <v>3</v>
      </c>
      <c r="I24" s="4">
        <f t="shared" si="8"/>
        <v>0.24000000000000005</v>
      </c>
      <c r="J24" s="4"/>
      <c r="K24" s="4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5"/>
      <c r="C25" s="5"/>
      <c r="D25" s="5" t="s">
        <v>15</v>
      </c>
      <c r="E25" s="5"/>
      <c r="F25" s="5"/>
      <c r="G25" s="5">
        <f>SUM(G19:G24)</f>
        <v>0.30000000000000004</v>
      </c>
      <c r="H25" s="5"/>
      <c r="I25" s="5">
        <f>SUM(I19:I24)</f>
        <v>0.35000000000000009</v>
      </c>
      <c r="J25" s="5">
        <f>I25/G25</f>
        <v>1.1666666666666667</v>
      </c>
      <c r="K25" s="5">
        <v>1</v>
      </c>
      <c r="L25" s="5">
        <f>K25*I25</f>
        <v>0.35000000000000009</v>
      </c>
      <c r="M25" s="5">
        <f>G25*C19</f>
        <v>0.30000000000000004</v>
      </c>
      <c r="N25" s="5">
        <f>I25*C19</f>
        <v>0.35000000000000009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thickBot="1">
      <c r="A27" s="2"/>
      <c r="B27" s="2"/>
      <c r="C27" s="2"/>
      <c r="D27" s="2"/>
      <c r="E27" s="2"/>
      <c r="F27" s="2"/>
      <c r="G27" s="2"/>
      <c r="H27" s="2"/>
      <c r="I27" s="2"/>
      <c r="J27" s="2"/>
      <c r="K27" s="5" t="s">
        <v>16</v>
      </c>
      <c r="L27" s="5">
        <f t="shared" ref="L27:N27" si="9">SUM(L3:L26)</f>
        <v>1.1425000000000003</v>
      </c>
      <c r="M27" s="5">
        <f t="shared" si="9"/>
        <v>0.87500000000000011</v>
      </c>
      <c r="N27" s="5">
        <f t="shared" si="9"/>
        <v>0.9750000000000002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thickBot="1">
      <c r="A28" s="6"/>
      <c r="B28" s="7">
        <f>SUM(C3:C26)</f>
        <v>3</v>
      </c>
      <c r="C28" s="8" t="s">
        <v>17</v>
      </c>
      <c r="D28" s="9"/>
      <c r="E28" s="9"/>
      <c r="F28" s="9"/>
      <c r="G28" s="9"/>
      <c r="H28" s="1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thickBot="1">
      <c r="A29" s="6"/>
      <c r="B29" s="7">
        <f>B28*8760</f>
        <v>26280</v>
      </c>
      <c r="C29" s="8" t="s">
        <v>18</v>
      </c>
      <c r="D29" s="9"/>
      <c r="E29" s="9"/>
      <c r="F29" s="9"/>
      <c r="G29" s="9"/>
      <c r="H29" s="10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thickBot="1">
      <c r="A30" s="6"/>
      <c r="B30" s="7">
        <f>M27</f>
        <v>0.87500000000000011</v>
      </c>
      <c r="C30" s="8" t="s">
        <v>19</v>
      </c>
      <c r="D30" s="9"/>
      <c r="E30" s="9"/>
      <c r="F30" s="9"/>
      <c r="G30" s="9"/>
      <c r="H30" s="10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thickBot="1">
      <c r="A31" s="6"/>
      <c r="B31" s="7">
        <f>B30/B28</f>
        <v>0.29166666666666669</v>
      </c>
      <c r="C31" s="8" t="s">
        <v>20</v>
      </c>
      <c r="D31" s="9"/>
      <c r="E31" s="9"/>
      <c r="F31" s="9"/>
      <c r="G31" s="9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thickBot="1">
      <c r="A32" s="6"/>
      <c r="B32" s="7">
        <f>N27/B28</f>
        <v>0.32500000000000007</v>
      </c>
      <c r="C32" s="8" t="s">
        <v>21</v>
      </c>
      <c r="D32" s="9"/>
      <c r="E32" s="9"/>
      <c r="F32" s="9"/>
      <c r="G32" s="9"/>
      <c r="H32" s="10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thickBot="1">
      <c r="A33" s="6"/>
      <c r="B33" s="7">
        <f>B32/B31</f>
        <v>1.1142857142857145</v>
      </c>
      <c r="C33" s="8" t="s">
        <v>22</v>
      </c>
      <c r="D33" s="9"/>
      <c r="E33" s="9"/>
      <c r="F33" s="9"/>
      <c r="G33" s="9"/>
      <c r="H33" s="1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thickBot="1">
      <c r="A34" s="6"/>
      <c r="B34" s="7">
        <f>(B29-N27)/B29</f>
        <v>0.99996289954337902</v>
      </c>
      <c r="C34" s="8" t="s">
        <v>23</v>
      </c>
      <c r="D34" s="9"/>
      <c r="E34" s="9"/>
      <c r="F34" s="9"/>
      <c r="G34" s="9"/>
      <c r="H34" s="10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thickBot="1">
      <c r="A35" s="6"/>
      <c r="B35" s="7">
        <f>1-B34</f>
        <v>3.7100456620975386E-5</v>
      </c>
      <c r="C35" s="8" t="s">
        <v>24</v>
      </c>
      <c r="D35" s="9"/>
      <c r="E35" s="9"/>
      <c r="F35" s="9"/>
      <c r="G35" s="9"/>
      <c r="H35" s="10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thickBot="1">
      <c r="A36" s="6"/>
      <c r="B36" s="7">
        <f>L27*1000</f>
        <v>1142.5000000000002</v>
      </c>
      <c r="C36" s="8" t="s">
        <v>25</v>
      </c>
      <c r="D36" s="9"/>
      <c r="E36" s="9"/>
      <c r="F36" s="9"/>
      <c r="G36" s="9"/>
      <c r="H36" s="10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thickBot="1">
      <c r="A37" s="6"/>
      <c r="B37" s="7">
        <f>B36/B28</f>
        <v>380.83333333333343</v>
      </c>
      <c r="C37" s="11" t="s">
        <v>26</v>
      </c>
      <c r="D37" s="12"/>
      <c r="E37" s="12"/>
      <c r="F37" s="12"/>
      <c r="G37" s="12"/>
      <c r="H37" s="1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6.5">
      <c r="A39" s="1"/>
      <c r="B39" s="2"/>
      <c r="C39" s="2"/>
      <c r="D39" s="2"/>
      <c r="E39" s="2"/>
      <c r="F39" s="2"/>
      <c r="G39" s="2"/>
      <c r="H39" s="1" t="s">
        <v>27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3" t="s">
        <v>2</v>
      </c>
      <c r="C40" s="3" t="s">
        <v>3</v>
      </c>
      <c r="D40" s="3" t="s">
        <v>4</v>
      </c>
      <c r="E40" s="3" t="s">
        <v>5</v>
      </c>
      <c r="F40" s="3" t="s">
        <v>6</v>
      </c>
      <c r="G40" s="3" t="s">
        <v>7</v>
      </c>
      <c r="H40" s="3" t="s">
        <v>8</v>
      </c>
      <c r="I40" s="3" t="s">
        <v>9</v>
      </c>
      <c r="J40" s="3" t="s">
        <v>10</v>
      </c>
      <c r="K40" s="3" t="s">
        <v>11</v>
      </c>
      <c r="L40" s="3" t="s">
        <v>12</v>
      </c>
      <c r="M40" s="3" t="s">
        <v>13</v>
      </c>
      <c r="N40" s="3" t="s">
        <v>14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14">
        <v>8</v>
      </c>
      <c r="C41" s="14">
        <v>1</v>
      </c>
      <c r="D41" s="14">
        <v>13</v>
      </c>
      <c r="E41" s="14">
        <v>0.8</v>
      </c>
      <c r="F41" s="14">
        <f>A2</f>
        <v>0.1</v>
      </c>
      <c r="G41" s="14">
        <f t="shared" ref="G41:G46" si="10">E41*F41</f>
        <v>8.0000000000000016E-2</v>
      </c>
      <c r="H41" s="14">
        <v>3</v>
      </c>
      <c r="I41" s="14">
        <f t="shared" ref="I41:I46" si="11">G41*H41</f>
        <v>0.24000000000000005</v>
      </c>
      <c r="J41" s="14"/>
      <c r="K41" s="14"/>
      <c r="L41" s="14"/>
      <c r="M41" s="14"/>
      <c r="N41" s="1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14"/>
      <c r="C42" s="14"/>
      <c r="D42" s="14">
        <v>15</v>
      </c>
      <c r="E42" s="14">
        <v>0.8</v>
      </c>
      <c r="F42" s="14">
        <f t="shared" ref="F42:F46" si="12">A3</f>
        <v>0.1</v>
      </c>
      <c r="G42" s="14">
        <f t="shared" si="10"/>
        <v>8.0000000000000016E-2</v>
      </c>
      <c r="H42" s="14">
        <v>3</v>
      </c>
      <c r="I42" s="14">
        <f t="shared" si="11"/>
        <v>0.24000000000000005</v>
      </c>
      <c r="J42" s="14"/>
      <c r="K42" s="14"/>
      <c r="L42" s="14"/>
      <c r="M42" s="14"/>
      <c r="N42" s="1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14"/>
      <c r="C43" s="14"/>
      <c r="D43" s="14">
        <v>17</v>
      </c>
      <c r="E43" s="14">
        <v>0.6</v>
      </c>
      <c r="F43" s="14">
        <f t="shared" si="12"/>
        <v>0.1</v>
      </c>
      <c r="G43" s="14">
        <f t="shared" si="10"/>
        <v>0.06</v>
      </c>
      <c r="H43" s="14">
        <v>3</v>
      </c>
      <c r="I43" s="14">
        <f t="shared" si="11"/>
        <v>0.18</v>
      </c>
      <c r="J43" s="14"/>
      <c r="K43" s="14"/>
      <c r="L43" s="14"/>
      <c r="M43" s="14"/>
      <c r="N43" s="1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14"/>
      <c r="C44" s="14"/>
      <c r="D44" s="14">
        <v>14</v>
      </c>
      <c r="E44" s="14">
        <v>0.6</v>
      </c>
      <c r="F44" s="14">
        <f t="shared" si="12"/>
        <v>0.1</v>
      </c>
      <c r="G44" s="14">
        <f t="shared" si="10"/>
        <v>0.06</v>
      </c>
      <c r="H44" s="14">
        <v>3</v>
      </c>
      <c r="I44" s="14">
        <f t="shared" si="11"/>
        <v>0.18</v>
      </c>
      <c r="J44" s="14"/>
      <c r="K44" s="14"/>
      <c r="L44" s="14"/>
      <c r="M44" s="14"/>
      <c r="N44" s="1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14"/>
      <c r="C45" s="14"/>
      <c r="D45" s="14">
        <v>16</v>
      </c>
      <c r="E45" s="14">
        <v>0.75</v>
      </c>
      <c r="F45" s="14">
        <f t="shared" si="12"/>
        <v>0.1</v>
      </c>
      <c r="G45" s="14">
        <f t="shared" si="10"/>
        <v>7.5000000000000011E-2</v>
      </c>
      <c r="H45" s="14">
        <v>3</v>
      </c>
      <c r="I45" s="14">
        <f t="shared" si="11"/>
        <v>0.22500000000000003</v>
      </c>
      <c r="J45" s="14"/>
      <c r="K45" s="14"/>
      <c r="L45" s="14"/>
      <c r="M45" s="14"/>
      <c r="N45" s="1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14"/>
      <c r="C46" s="14"/>
      <c r="D46" s="14">
        <v>18</v>
      </c>
      <c r="E46" s="14">
        <v>0.8</v>
      </c>
      <c r="F46" s="14">
        <f t="shared" si="12"/>
        <v>0.1</v>
      </c>
      <c r="G46" s="14">
        <f t="shared" si="10"/>
        <v>8.0000000000000016E-2</v>
      </c>
      <c r="H46" s="14">
        <v>3</v>
      </c>
      <c r="I46" s="14">
        <f t="shared" si="11"/>
        <v>0.24000000000000005</v>
      </c>
      <c r="J46" s="14"/>
      <c r="K46" s="14"/>
      <c r="L46" s="14"/>
      <c r="M46" s="14"/>
      <c r="N46" s="1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5"/>
      <c r="C47" s="5"/>
      <c r="D47" s="5" t="s">
        <v>15</v>
      </c>
      <c r="E47" s="5"/>
      <c r="F47" s="5"/>
      <c r="G47" s="5">
        <f>SUM(G41:G46)</f>
        <v>0.43500000000000005</v>
      </c>
      <c r="H47" s="5"/>
      <c r="I47" s="5">
        <f>SUM(I41:I46)</f>
        <v>1.3050000000000002</v>
      </c>
      <c r="J47" s="5">
        <f>I47/G47</f>
        <v>3</v>
      </c>
      <c r="K47" s="5">
        <v>1</v>
      </c>
      <c r="L47" s="5">
        <f>K47*I47</f>
        <v>1.3050000000000002</v>
      </c>
      <c r="M47" s="5">
        <f>G47*C41</f>
        <v>0.43500000000000005</v>
      </c>
      <c r="N47" s="5">
        <f>I47*C41</f>
        <v>1.3050000000000002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3" t="s">
        <v>2</v>
      </c>
      <c r="C48" s="3" t="s">
        <v>3</v>
      </c>
      <c r="D48" s="3" t="s">
        <v>4</v>
      </c>
      <c r="E48" s="3" t="s">
        <v>5</v>
      </c>
      <c r="F48" s="3" t="s">
        <v>6</v>
      </c>
      <c r="G48" s="3" t="s">
        <v>7</v>
      </c>
      <c r="H48" s="3" t="s">
        <v>8</v>
      </c>
      <c r="I48" s="3" t="s">
        <v>9</v>
      </c>
      <c r="J48" s="3" t="s">
        <v>10</v>
      </c>
      <c r="K48" s="3" t="s">
        <v>11</v>
      </c>
      <c r="L48" s="3" t="s">
        <v>12</v>
      </c>
      <c r="M48" s="3" t="s">
        <v>13</v>
      </c>
      <c r="N48" s="3" t="s">
        <v>14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14">
        <v>9</v>
      </c>
      <c r="C49" s="14">
        <v>1</v>
      </c>
      <c r="D49" s="14">
        <v>13</v>
      </c>
      <c r="E49" s="14">
        <v>0.8</v>
      </c>
      <c r="F49" s="14">
        <f>A2</f>
        <v>0.1</v>
      </c>
      <c r="G49" s="14">
        <f t="shared" ref="G49:G54" si="13">E49*F49</f>
        <v>8.0000000000000016E-2</v>
      </c>
      <c r="H49" s="14">
        <v>3</v>
      </c>
      <c r="I49" s="14">
        <f t="shared" ref="I49:I54" si="14">G49*H49</f>
        <v>0.24000000000000005</v>
      </c>
      <c r="J49" s="14"/>
      <c r="K49" s="14"/>
      <c r="L49" s="14"/>
      <c r="M49" s="14"/>
      <c r="N49" s="1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14"/>
      <c r="C50" s="14"/>
      <c r="D50" s="14">
        <v>15</v>
      </c>
      <c r="E50" s="14">
        <v>0.8</v>
      </c>
      <c r="F50" s="14">
        <f t="shared" ref="F50:F54" si="15">A3</f>
        <v>0.1</v>
      </c>
      <c r="G50" s="14">
        <f t="shared" si="13"/>
        <v>8.0000000000000016E-2</v>
      </c>
      <c r="H50" s="14">
        <v>3</v>
      </c>
      <c r="I50" s="14">
        <f t="shared" si="14"/>
        <v>0.24000000000000005</v>
      </c>
      <c r="J50" s="14"/>
      <c r="K50" s="14"/>
      <c r="L50" s="14"/>
      <c r="M50" s="14"/>
      <c r="N50" s="1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14"/>
      <c r="C51" s="14"/>
      <c r="D51" s="14">
        <v>17</v>
      </c>
      <c r="E51" s="14">
        <v>0.6</v>
      </c>
      <c r="F51" s="14">
        <f t="shared" si="15"/>
        <v>0.1</v>
      </c>
      <c r="G51" s="14">
        <f t="shared" si="13"/>
        <v>0.06</v>
      </c>
      <c r="H51" s="14">
        <v>3</v>
      </c>
      <c r="I51" s="14">
        <f t="shared" si="14"/>
        <v>0.18</v>
      </c>
      <c r="J51" s="14"/>
      <c r="K51" s="14"/>
      <c r="L51" s="14"/>
      <c r="M51" s="14"/>
      <c r="N51" s="1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14"/>
      <c r="C52" s="14"/>
      <c r="D52" s="14">
        <v>14</v>
      </c>
      <c r="E52" s="14">
        <v>0.6</v>
      </c>
      <c r="F52" s="14">
        <f t="shared" si="15"/>
        <v>0.1</v>
      </c>
      <c r="G52" s="14">
        <f t="shared" si="13"/>
        <v>0.06</v>
      </c>
      <c r="H52" s="14">
        <v>3</v>
      </c>
      <c r="I52" s="14">
        <f t="shared" si="14"/>
        <v>0.18</v>
      </c>
      <c r="J52" s="14"/>
      <c r="K52" s="14"/>
      <c r="L52" s="14"/>
      <c r="M52" s="14"/>
      <c r="N52" s="1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14"/>
      <c r="C53" s="14"/>
      <c r="D53" s="14">
        <v>16</v>
      </c>
      <c r="E53" s="14">
        <v>0.75</v>
      </c>
      <c r="F53" s="14">
        <f t="shared" si="15"/>
        <v>0.1</v>
      </c>
      <c r="G53" s="14">
        <f t="shared" si="13"/>
        <v>7.5000000000000011E-2</v>
      </c>
      <c r="H53" s="14">
        <v>3</v>
      </c>
      <c r="I53" s="14">
        <f t="shared" si="14"/>
        <v>0.22500000000000003</v>
      </c>
      <c r="J53" s="14"/>
      <c r="K53" s="14"/>
      <c r="L53" s="14"/>
      <c r="M53" s="14"/>
      <c r="N53" s="1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14"/>
      <c r="C54" s="14"/>
      <c r="D54" s="14">
        <v>18</v>
      </c>
      <c r="E54" s="14">
        <v>0.8</v>
      </c>
      <c r="F54" s="14">
        <f t="shared" si="15"/>
        <v>0.1</v>
      </c>
      <c r="G54" s="14">
        <f t="shared" si="13"/>
        <v>8.0000000000000016E-2</v>
      </c>
      <c r="H54" s="14">
        <v>3</v>
      </c>
      <c r="I54" s="14">
        <f t="shared" si="14"/>
        <v>0.24000000000000005</v>
      </c>
      <c r="J54" s="14"/>
      <c r="K54" s="14"/>
      <c r="L54" s="14"/>
      <c r="M54" s="14"/>
      <c r="N54" s="1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5"/>
      <c r="C55" s="5"/>
      <c r="D55" s="5" t="s">
        <v>15</v>
      </c>
      <c r="E55" s="5"/>
      <c r="F55" s="5"/>
      <c r="G55" s="5">
        <f>SUM(G49:G54)</f>
        <v>0.43500000000000005</v>
      </c>
      <c r="H55" s="5"/>
      <c r="I55" s="5">
        <f>SUM(I49:I54)</f>
        <v>1.3050000000000002</v>
      </c>
      <c r="J55" s="5">
        <f>I55/G55</f>
        <v>3</v>
      </c>
      <c r="K55" s="5">
        <v>1.5</v>
      </c>
      <c r="L55" s="5">
        <f>K55*I55</f>
        <v>1.9575000000000002</v>
      </c>
      <c r="M55" s="5">
        <f>G55*C49</f>
        <v>0.43500000000000005</v>
      </c>
      <c r="N55" s="5">
        <f>I55*C49</f>
        <v>1.3050000000000002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3" t="s">
        <v>2</v>
      </c>
      <c r="C56" s="3" t="s">
        <v>3</v>
      </c>
      <c r="D56" s="3" t="s">
        <v>4</v>
      </c>
      <c r="E56" s="3" t="s">
        <v>5</v>
      </c>
      <c r="F56" s="3" t="s">
        <v>6</v>
      </c>
      <c r="G56" s="3" t="s">
        <v>7</v>
      </c>
      <c r="H56" s="3" t="s">
        <v>8</v>
      </c>
      <c r="I56" s="3" t="s">
        <v>9</v>
      </c>
      <c r="J56" s="3" t="s">
        <v>10</v>
      </c>
      <c r="K56" s="3" t="s">
        <v>11</v>
      </c>
      <c r="L56" s="3" t="s">
        <v>12</v>
      </c>
      <c r="M56" s="3" t="s">
        <v>13</v>
      </c>
      <c r="N56" s="3" t="s">
        <v>14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14">
        <v>10</v>
      </c>
      <c r="C57" s="14">
        <v>1</v>
      </c>
      <c r="D57" s="14">
        <v>13</v>
      </c>
      <c r="E57" s="14">
        <v>0.8</v>
      </c>
      <c r="F57" s="14">
        <f>A2</f>
        <v>0.1</v>
      </c>
      <c r="G57" s="14">
        <f t="shared" ref="G57:G62" si="16">E57*F57</f>
        <v>8.0000000000000016E-2</v>
      </c>
      <c r="H57" s="14">
        <v>3</v>
      </c>
      <c r="I57" s="14">
        <f t="shared" ref="I57:I62" si="17">G57*H57</f>
        <v>0.24000000000000005</v>
      </c>
      <c r="J57" s="14"/>
      <c r="K57" s="14"/>
      <c r="L57" s="14"/>
      <c r="M57" s="14"/>
      <c r="N57" s="1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14"/>
      <c r="C58" s="14"/>
      <c r="D58" s="14">
        <v>15</v>
      </c>
      <c r="E58" s="14">
        <v>0.8</v>
      </c>
      <c r="F58" s="14">
        <f t="shared" ref="F58:F62" si="18">A3</f>
        <v>0.1</v>
      </c>
      <c r="G58" s="14">
        <f t="shared" si="16"/>
        <v>8.0000000000000016E-2</v>
      </c>
      <c r="H58" s="14">
        <v>3</v>
      </c>
      <c r="I58" s="14">
        <f t="shared" si="17"/>
        <v>0.24000000000000005</v>
      </c>
      <c r="J58" s="14"/>
      <c r="K58" s="14"/>
      <c r="L58" s="14"/>
      <c r="M58" s="14"/>
      <c r="N58" s="1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14"/>
      <c r="C59" s="14"/>
      <c r="D59" s="14">
        <v>17</v>
      </c>
      <c r="E59" s="14">
        <v>0.6</v>
      </c>
      <c r="F59" s="14">
        <f t="shared" si="18"/>
        <v>0.1</v>
      </c>
      <c r="G59" s="14">
        <f t="shared" si="16"/>
        <v>0.06</v>
      </c>
      <c r="H59" s="14">
        <v>3</v>
      </c>
      <c r="I59" s="14">
        <f t="shared" si="17"/>
        <v>0.18</v>
      </c>
      <c r="J59" s="14"/>
      <c r="K59" s="14"/>
      <c r="L59" s="14"/>
      <c r="M59" s="14"/>
      <c r="N59" s="1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14"/>
      <c r="C60" s="14"/>
      <c r="D60" s="14">
        <v>14</v>
      </c>
      <c r="E60" s="14">
        <v>0.6</v>
      </c>
      <c r="F60" s="14">
        <f t="shared" si="18"/>
        <v>0.1</v>
      </c>
      <c r="G60" s="14">
        <f t="shared" si="16"/>
        <v>0.06</v>
      </c>
      <c r="H60" s="14">
        <v>3</v>
      </c>
      <c r="I60" s="14">
        <f t="shared" si="17"/>
        <v>0.18</v>
      </c>
      <c r="J60" s="14"/>
      <c r="K60" s="14"/>
      <c r="L60" s="14"/>
      <c r="M60" s="14"/>
      <c r="N60" s="1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14"/>
      <c r="C61" s="14"/>
      <c r="D61" s="14">
        <v>16</v>
      </c>
      <c r="E61" s="14">
        <v>0.75</v>
      </c>
      <c r="F61" s="14">
        <f t="shared" si="18"/>
        <v>0.1</v>
      </c>
      <c r="G61" s="14">
        <f t="shared" si="16"/>
        <v>7.5000000000000011E-2</v>
      </c>
      <c r="H61" s="14">
        <v>3</v>
      </c>
      <c r="I61" s="14">
        <f t="shared" si="17"/>
        <v>0.22500000000000003</v>
      </c>
      <c r="J61" s="14"/>
      <c r="K61" s="14"/>
      <c r="L61" s="14"/>
      <c r="M61" s="14"/>
      <c r="N61" s="1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14"/>
      <c r="C62" s="14"/>
      <c r="D62" s="14">
        <v>18</v>
      </c>
      <c r="E62" s="14">
        <v>0.8</v>
      </c>
      <c r="F62" s="14">
        <f t="shared" si="18"/>
        <v>0.1</v>
      </c>
      <c r="G62" s="14">
        <f t="shared" si="16"/>
        <v>8.0000000000000016E-2</v>
      </c>
      <c r="H62" s="14">
        <v>3</v>
      </c>
      <c r="I62" s="14">
        <f t="shared" si="17"/>
        <v>0.24000000000000005</v>
      </c>
      <c r="J62" s="14"/>
      <c r="K62" s="14"/>
      <c r="L62" s="14"/>
      <c r="M62" s="14"/>
      <c r="N62" s="1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5"/>
      <c r="C63" s="5"/>
      <c r="D63" s="5" t="s">
        <v>15</v>
      </c>
      <c r="E63" s="5"/>
      <c r="F63" s="5"/>
      <c r="G63" s="5">
        <f>SUM(G57:G62)</f>
        <v>0.43500000000000005</v>
      </c>
      <c r="H63" s="5"/>
      <c r="I63" s="5">
        <f>SUM(I57:I62)</f>
        <v>1.3050000000000002</v>
      </c>
      <c r="J63" s="5">
        <f>I63/G63</f>
        <v>3</v>
      </c>
      <c r="K63" s="5">
        <v>1</v>
      </c>
      <c r="L63" s="5">
        <f>K63*I63</f>
        <v>1.3050000000000002</v>
      </c>
      <c r="M63" s="5">
        <f>G63*C57</f>
        <v>0.43500000000000005</v>
      </c>
      <c r="N63" s="5">
        <f>I63*C57</f>
        <v>1.3050000000000002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thickBot="1">
      <c r="A65" s="2"/>
      <c r="B65" s="2"/>
      <c r="C65" s="2"/>
      <c r="D65" s="2"/>
      <c r="E65" s="2"/>
      <c r="F65" s="2"/>
      <c r="G65" s="2"/>
      <c r="H65" s="2"/>
      <c r="I65" s="2"/>
      <c r="J65" s="2"/>
      <c r="K65" s="5" t="s">
        <v>16</v>
      </c>
      <c r="L65" s="5">
        <f t="shared" ref="L65:N65" si="19">SUM(L41:L64)</f>
        <v>4.5675000000000008</v>
      </c>
      <c r="M65" s="5">
        <f t="shared" si="19"/>
        <v>1.3050000000000002</v>
      </c>
      <c r="N65" s="5">
        <f t="shared" si="19"/>
        <v>3.9150000000000005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thickBot="1">
      <c r="A66" s="2"/>
      <c r="B66" s="7">
        <f>SUM(C41:C64)</f>
        <v>3</v>
      </c>
      <c r="C66" s="8" t="s">
        <v>17</v>
      </c>
      <c r="D66" s="9"/>
      <c r="E66" s="9"/>
      <c r="F66" s="9"/>
      <c r="G66" s="9"/>
      <c r="H66" s="10"/>
      <c r="I66" s="15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thickBot="1">
      <c r="A67" s="2"/>
      <c r="B67" s="7">
        <f>B66*8760</f>
        <v>26280</v>
      </c>
      <c r="C67" s="8" t="s">
        <v>18</v>
      </c>
      <c r="D67" s="9"/>
      <c r="E67" s="9"/>
      <c r="F67" s="9"/>
      <c r="G67" s="9"/>
      <c r="H67" s="10"/>
      <c r="I67" s="15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thickBot="1">
      <c r="A68" s="2"/>
      <c r="B68" s="7">
        <f>M65</f>
        <v>1.3050000000000002</v>
      </c>
      <c r="C68" s="8" t="s">
        <v>19</v>
      </c>
      <c r="D68" s="9"/>
      <c r="E68" s="9"/>
      <c r="F68" s="9"/>
      <c r="G68" s="9"/>
      <c r="H68" s="10"/>
      <c r="I68" s="15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thickBot="1">
      <c r="A69" s="2"/>
      <c r="B69" s="7">
        <f>B68/B66</f>
        <v>0.43500000000000005</v>
      </c>
      <c r="C69" s="8" t="s">
        <v>20</v>
      </c>
      <c r="D69" s="9"/>
      <c r="E69" s="9"/>
      <c r="F69" s="9"/>
      <c r="G69" s="9"/>
      <c r="H69" s="10"/>
      <c r="I69" s="15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thickBot="1">
      <c r="A70" s="2"/>
      <c r="B70" s="7">
        <f>N65/B66</f>
        <v>1.3050000000000002</v>
      </c>
      <c r="C70" s="8" t="s">
        <v>21</v>
      </c>
      <c r="D70" s="9"/>
      <c r="E70" s="9"/>
      <c r="F70" s="9"/>
      <c r="G70" s="9"/>
      <c r="H70" s="10"/>
      <c r="I70" s="15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thickBot="1">
      <c r="A71" s="2"/>
      <c r="B71" s="7">
        <f>B70/B69</f>
        <v>3</v>
      </c>
      <c r="C71" s="8" t="s">
        <v>22</v>
      </c>
      <c r="D71" s="9"/>
      <c r="E71" s="9"/>
      <c r="F71" s="9"/>
      <c r="G71" s="9"/>
      <c r="H71" s="10"/>
      <c r="I71" s="15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thickBot="1">
      <c r="A72" s="2"/>
      <c r="B72" s="7">
        <f>(B67-N65)/B67</f>
        <v>0.99985102739726028</v>
      </c>
      <c r="C72" s="8" t="s">
        <v>23</v>
      </c>
      <c r="D72" s="9"/>
      <c r="E72" s="9"/>
      <c r="F72" s="9"/>
      <c r="G72" s="9"/>
      <c r="H72" s="10"/>
      <c r="I72" s="15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thickBot="1">
      <c r="A73" s="2"/>
      <c r="B73" s="7">
        <f>1-B72</f>
        <v>1.4897260273971646E-4</v>
      </c>
      <c r="C73" s="8" t="s">
        <v>24</v>
      </c>
      <c r="D73" s="9"/>
      <c r="E73" s="9"/>
      <c r="F73" s="9"/>
      <c r="G73" s="9"/>
      <c r="H73" s="10"/>
      <c r="I73" s="15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thickBot="1">
      <c r="A74" s="2"/>
      <c r="B74" s="7">
        <f>L65*1000</f>
        <v>4567.5000000000009</v>
      </c>
      <c r="C74" s="8" t="s">
        <v>25</v>
      </c>
      <c r="D74" s="9"/>
      <c r="E74" s="9"/>
      <c r="F74" s="9"/>
      <c r="G74" s="9"/>
      <c r="H74" s="10"/>
      <c r="I74" s="15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thickBot="1">
      <c r="A75" s="2"/>
      <c r="B75" s="7">
        <f>B74/B66</f>
        <v>1522.5000000000002</v>
      </c>
      <c r="C75" s="11" t="s">
        <v>26</v>
      </c>
      <c r="D75" s="12"/>
      <c r="E75" s="12"/>
      <c r="F75" s="12"/>
      <c r="G75" s="12"/>
      <c r="H75" s="13"/>
      <c r="I75" s="15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46.5">
      <c r="A78" s="1"/>
      <c r="B78" s="2"/>
      <c r="C78" s="2"/>
      <c r="D78" s="2"/>
      <c r="E78" s="2"/>
      <c r="F78" s="2"/>
      <c r="G78" s="2"/>
      <c r="H78" s="1" t="s">
        <v>28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3" t="s">
        <v>2</v>
      </c>
      <c r="C79" s="3" t="s">
        <v>3</v>
      </c>
      <c r="D79" s="3" t="s">
        <v>4</v>
      </c>
      <c r="E79" s="3" t="s">
        <v>5</v>
      </c>
      <c r="F79" s="3" t="s">
        <v>6</v>
      </c>
      <c r="G79" s="3" t="s">
        <v>7</v>
      </c>
      <c r="H79" s="3" t="s">
        <v>8</v>
      </c>
      <c r="I79" s="3" t="s">
        <v>9</v>
      </c>
      <c r="J79" s="3" t="s">
        <v>10</v>
      </c>
      <c r="K79" s="3" t="s">
        <v>11</v>
      </c>
      <c r="L79" s="3" t="s">
        <v>12</v>
      </c>
      <c r="M79" s="3" t="s">
        <v>13</v>
      </c>
      <c r="N79" s="3" t="s">
        <v>14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4">
        <v>8</v>
      </c>
      <c r="C80" s="4">
        <v>1</v>
      </c>
      <c r="D80" s="4">
        <v>13</v>
      </c>
      <c r="E80" s="4">
        <v>0.8</v>
      </c>
      <c r="F80" s="4">
        <f>A2</f>
        <v>0.1</v>
      </c>
      <c r="G80" s="4">
        <f t="shared" ref="G80:G85" si="20">E80*F80</f>
        <v>8.0000000000000016E-2</v>
      </c>
      <c r="H80" s="4">
        <v>3</v>
      </c>
      <c r="I80" s="4">
        <f t="shared" ref="I80:I85" si="21">G80*H80</f>
        <v>0.24000000000000005</v>
      </c>
      <c r="J80" s="4"/>
      <c r="K80" s="4"/>
      <c r="L80" s="4"/>
      <c r="M80" s="4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4"/>
      <c r="C81" s="4"/>
      <c r="D81" s="4">
        <v>15</v>
      </c>
      <c r="E81" s="4">
        <v>0.8</v>
      </c>
      <c r="F81" s="4">
        <f t="shared" ref="F81:F83" si="22">A3</f>
        <v>0.1</v>
      </c>
      <c r="G81" s="4">
        <f t="shared" si="20"/>
        <v>8.0000000000000016E-2</v>
      </c>
      <c r="H81" s="4">
        <v>3</v>
      </c>
      <c r="I81" s="4">
        <f t="shared" si="21"/>
        <v>0.24000000000000005</v>
      </c>
      <c r="J81" s="4"/>
      <c r="K81" s="4"/>
      <c r="L81" s="4"/>
      <c r="M81" s="4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4"/>
      <c r="C82" s="4"/>
      <c r="D82" s="4">
        <v>17</v>
      </c>
      <c r="E82" s="4">
        <v>0.6</v>
      </c>
      <c r="F82" s="4">
        <f t="shared" si="22"/>
        <v>0.1</v>
      </c>
      <c r="G82" s="4">
        <f t="shared" si="20"/>
        <v>0.06</v>
      </c>
      <c r="H82" s="4">
        <v>3</v>
      </c>
      <c r="I82" s="4">
        <f t="shared" si="21"/>
        <v>0.18</v>
      </c>
      <c r="J82" s="4"/>
      <c r="K82" s="4"/>
      <c r="L82" s="4"/>
      <c r="M82" s="4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4"/>
      <c r="C83" s="4"/>
      <c r="D83" s="4">
        <v>14</v>
      </c>
      <c r="E83" s="4">
        <v>0.6</v>
      </c>
      <c r="F83" s="4">
        <f t="shared" si="22"/>
        <v>0.1</v>
      </c>
      <c r="G83" s="4">
        <f t="shared" si="20"/>
        <v>0.06</v>
      </c>
      <c r="H83" s="4">
        <v>3</v>
      </c>
      <c r="I83" s="4">
        <f t="shared" si="21"/>
        <v>0.18</v>
      </c>
      <c r="J83" s="4"/>
      <c r="K83" s="4"/>
      <c r="L83" s="4"/>
      <c r="M83" s="4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4"/>
      <c r="C84" s="4"/>
      <c r="D84" s="4">
        <v>16</v>
      </c>
      <c r="E84" s="4">
        <v>0.75</v>
      </c>
      <c r="F84" s="4">
        <v>0</v>
      </c>
      <c r="G84" s="4">
        <f t="shared" si="20"/>
        <v>0</v>
      </c>
      <c r="H84" s="4">
        <v>0.5</v>
      </c>
      <c r="I84" s="4">
        <f t="shared" si="21"/>
        <v>0</v>
      </c>
      <c r="J84" s="4"/>
      <c r="K84" s="4"/>
      <c r="L84" s="4"/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4"/>
      <c r="C85" s="4"/>
      <c r="D85" s="4">
        <v>18</v>
      </c>
      <c r="E85" s="4">
        <v>0.8</v>
      </c>
      <c r="F85" s="4">
        <v>0</v>
      </c>
      <c r="G85" s="4">
        <f t="shared" si="20"/>
        <v>0</v>
      </c>
      <c r="H85" s="4">
        <v>0.5</v>
      </c>
      <c r="I85" s="4">
        <f t="shared" si="21"/>
        <v>0</v>
      </c>
      <c r="J85" s="4"/>
      <c r="K85" s="4"/>
      <c r="L85" s="4"/>
      <c r="M85" s="4"/>
      <c r="N85" s="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5"/>
      <c r="C86" s="5"/>
      <c r="D86" s="5" t="s">
        <v>15</v>
      </c>
      <c r="E86" s="5"/>
      <c r="F86" s="5"/>
      <c r="G86" s="5">
        <f>SUM(G80:G85)</f>
        <v>0.28000000000000003</v>
      </c>
      <c r="H86" s="5"/>
      <c r="I86" s="5">
        <f>SUM(I80:I85)</f>
        <v>0.84000000000000008</v>
      </c>
      <c r="J86" s="5">
        <f>I86/G86</f>
        <v>3</v>
      </c>
      <c r="K86" s="5">
        <v>1</v>
      </c>
      <c r="L86" s="5">
        <f>K86*I86</f>
        <v>0.84000000000000008</v>
      </c>
      <c r="M86" s="5">
        <f>G86*C80</f>
        <v>0.28000000000000003</v>
      </c>
      <c r="N86" s="5">
        <f>I86*C80</f>
        <v>0.84000000000000008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3" t="s">
        <v>2</v>
      </c>
      <c r="C87" s="3" t="s">
        <v>3</v>
      </c>
      <c r="D87" s="3" t="s">
        <v>4</v>
      </c>
      <c r="E87" s="3" t="s">
        <v>5</v>
      </c>
      <c r="F87" s="3" t="s">
        <v>6</v>
      </c>
      <c r="G87" s="3" t="s">
        <v>7</v>
      </c>
      <c r="H87" s="3" t="s">
        <v>8</v>
      </c>
      <c r="I87" s="3" t="s">
        <v>9</v>
      </c>
      <c r="J87" s="3" t="s">
        <v>10</v>
      </c>
      <c r="K87" s="3" t="s">
        <v>11</v>
      </c>
      <c r="L87" s="3" t="s">
        <v>12</v>
      </c>
      <c r="M87" s="3" t="s">
        <v>13</v>
      </c>
      <c r="N87" s="3" t="s">
        <v>14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4">
        <v>9</v>
      </c>
      <c r="C88" s="4">
        <v>1</v>
      </c>
      <c r="D88" s="4">
        <v>13</v>
      </c>
      <c r="E88" s="4">
        <v>0.8</v>
      </c>
      <c r="F88" s="4">
        <f>A2</f>
        <v>0.1</v>
      </c>
      <c r="G88" s="4">
        <f t="shared" ref="G88:G93" si="23">E88*F88</f>
        <v>8.0000000000000016E-2</v>
      </c>
      <c r="H88" s="4">
        <v>3</v>
      </c>
      <c r="I88" s="4">
        <f t="shared" ref="I88:I93" si="24">G88*H88</f>
        <v>0.24000000000000005</v>
      </c>
      <c r="J88" s="4"/>
      <c r="K88" s="4"/>
      <c r="L88" s="4"/>
      <c r="M88" s="4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4"/>
      <c r="C89" s="4"/>
      <c r="D89" s="4">
        <v>15</v>
      </c>
      <c r="E89" s="4">
        <v>0.8</v>
      </c>
      <c r="F89" s="4">
        <f t="shared" ref="F89:F90" si="25">A3</f>
        <v>0.1</v>
      </c>
      <c r="G89" s="4">
        <f t="shared" si="23"/>
        <v>8.0000000000000016E-2</v>
      </c>
      <c r="H89" s="4">
        <v>3</v>
      </c>
      <c r="I89" s="4">
        <f t="shared" si="24"/>
        <v>0.24000000000000005</v>
      </c>
      <c r="J89" s="4"/>
      <c r="K89" s="4"/>
      <c r="L89" s="4"/>
      <c r="M89" s="4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4"/>
      <c r="C90" s="4"/>
      <c r="D90" s="4">
        <v>17</v>
      </c>
      <c r="E90" s="4">
        <v>0.6</v>
      </c>
      <c r="F90" s="4">
        <f t="shared" si="25"/>
        <v>0.1</v>
      </c>
      <c r="G90" s="4">
        <f t="shared" si="23"/>
        <v>0.06</v>
      </c>
      <c r="H90" s="4">
        <v>3</v>
      </c>
      <c r="I90" s="4">
        <f t="shared" si="24"/>
        <v>0.18</v>
      </c>
      <c r="J90" s="4"/>
      <c r="K90" s="4"/>
      <c r="L90" s="4"/>
      <c r="M90" s="4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4"/>
      <c r="C91" s="4"/>
      <c r="D91" s="4">
        <v>14</v>
      </c>
      <c r="E91" s="4">
        <v>0.6</v>
      </c>
      <c r="F91" s="4">
        <v>0</v>
      </c>
      <c r="G91" s="4">
        <f t="shared" si="23"/>
        <v>0</v>
      </c>
      <c r="H91" s="4">
        <v>0.5</v>
      </c>
      <c r="I91" s="4">
        <f t="shared" si="24"/>
        <v>0</v>
      </c>
      <c r="J91" s="4"/>
      <c r="K91" s="4"/>
      <c r="L91" s="4"/>
      <c r="M91" s="4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4"/>
      <c r="C92" s="4"/>
      <c r="D92" s="4">
        <v>16</v>
      </c>
      <c r="E92" s="4">
        <v>0.75</v>
      </c>
      <c r="F92" s="4">
        <f>A2</f>
        <v>0.1</v>
      </c>
      <c r="G92" s="4">
        <f t="shared" si="23"/>
        <v>7.5000000000000011E-2</v>
      </c>
      <c r="H92" s="4">
        <v>3</v>
      </c>
      <c r="I92" s="4">
        <f t="shared" si="24"/>
        <v>0.22500000000000003</v>
      </c>
      <c r="J92" s="4"/>
      <c r="K92" s="4"/>
      <c r="L92" s="4"/>
      <c r="M92" s="4"/>
      <c r="N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4"/>
      <c r="C93" s="4"/>
      <c r="D93" s="4">
        <v>18</v>
      </c>
      <c r="E93" s="4">
        <v>0.8</v>
      </c>
      <c r="F93" s="4">
        <v>0</v>
      </c>
      <c r="G93" s="4">
        <f t="shared" si="23"/>
        <v>0</v>
      </c>
      <c r="H93" s="4">
        <v>0.5</v>
      </c>
      <c r="I93" s="4">
        <f t="shared" si="24"/>
        <v>0</v>
      </c>
      <c r="J93" s="4"/>
      <c r="K93" s="4"/>
      <c r="L93" s="4"/>
      <c r="M93" s="4"/>
      <c r="N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5"/>
      <c r="C94" s="5"/>
      <c r="D94" s="5" t="s">
        <v>15</v>
      </c>
      <c r="E94" s="5"/>
      <c r="F94" s="5"/>
      <c r="G94" s="5">
        <f>SUM(G88:G93)</f>
        <v>0.29500000000000004</v>
      </c>
      <c r="H94" s="5"/>
      <c r="I94" s="5">
        <f>SUM(I88:I93)</f>
        <v>0.88500000000000023</v>
      </c>
      <c r="J94" s="5">
        <f>I94/G94</f>
        <v>3.0000000000000004</v>
      </c>
      <c r="K94" s="5">
        <v>1.5</v>
      </c>
      <c r="L94" s="5">
        <f>K94*I94</f>
        <v>1.3275000000000003</v>
      </c>
      <c r="M94" s="5">
        <f>G94*C88</f>
        <v>0.29500000000000004</v>
      </c>
      <c r="N94" s="5">
        <f>I94*C88</f>
        <v>0.88500000000000023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3" t="s">
        <v>2</v>
      </c>
      <c r="C95" s="3" t="s">
        <v>3</v>
      </c>
      <c r="D95" s="3" t="s">
        <v>4</v>
      </c>
      <c r="E95" s="3" t="s">
        <v>5</v>
      </c>
      <c r="F95" s="3" t="s">
        <v>6</v>
      </c>
      <c r="G95" s="3" t="s">
        <v>7</v>
      </c>
      <c r="H95" s="3" t="s">
        <v>8</v>
      </c>
      <c r="I95" s="3" t="s">
        <v>9</v>
      </c>
      <c r="J95" s="3" t="s">
        <v>10</v>
      </c>
      <c r="K95" s="3" t="s">
        <v>11</v>
      </c>
      <c r="L95" s="3" t="s">
        <v>12</v>
      </c>
      <c r="M95" s="3" t="s">
        <v>13</v>
      </c>
      <c r="N95" s="3" t="s">
        <v>14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4">
        <v>10</v>
      </c>
      <c r="C96" s="4">
        <v>1</v>
      </c>
      <c r="D96" s="4">
        <v>13</v>
      </c>
      <c r="E96" s="4">
        <v>0.8</v>
      </c>
      <c r="F96" s="4">
        <f>A2</f>
        <v>0.1</v>
      </c>
      <c r="G96" s="4">
        <f t="shared" ref="G96:G101" si="26">E96*F96</f>
        <v>8.0000000000000016E-2</v>
      </c>
      <c r="H96" s="4">
        <v>3</v>
      </c>
      <c r="I96" s="4">
        <f t="shared" ref="I96:I101" si="27">G96*H96</f>
        <v>0.24000000000000005</v>
      </c>
      <c r="J96" s="4"/>
      <c r="K96" s="4"/>
      <c r="L96" s="4"/>
      <c r="M96" s="4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4"/>
      <c r="C97" s="4"/>
      <c r="D97" s="4">
        <v>15</v>
      </c>
      <c r="E97" s="4">
        <v>0.8</v>
      </c>
      <c r="F97" s="4">
        <f t="shared" ref="F97:F98" si="28">A3</f>
        <v>0.1</v>
      </c>
      <c r="G97" s="4">
        <f t="shared" si="26"/>
        <v>8.0000000000000016E-2</v>
      </c>
      <c r="H97" s="4">
        <v>3</v>
      </c>
      <c r="I97" s="4">
        <f t="shared" si="27"/>
        <v>0.24000000000000005</v>
      </c>
      <c r="J97" s="4"/>
      <c r="K97" s="4"/>
      <c r="L97" s="4"/>
      <c r="M97" s="4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4"/>
      <c r="C98" s="4"/>
      <c r="D98" s="4">
        <v>17</v>
      </c>
      <c r="E98" s="4">
        <v>0.6</v>
      </c>
      <c r="F98" s="4">
        <f t="shared" si="28"/>
        <v>0.1</v>
      </c>
      <c r="G98" s="4">
        <f t="shared" si="26"/>
        <v>0.06</v>
      </c>
      <c r="H98" s="4">
        <v>3</v>
      </c>
      <c r="I98" s="4">
        <f t="shared" si="27"/>
        <v>0.18</v>
      </c>
      <c r="J98" s="4"/>
      <c r="K98" s="4"/>
      <c r="L98" s="4"/>
      <c r="M98" s="4"/>
      <c r="N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4"/>
      <c r="C99" s="4"/>
      <c r="D99" s="4">
        <v>14</v>
      </c>
      <c r="E99" s="4">
        <v>0.6</v>
      </c>
      <c r="F99" s="4">
        <v>0</v>
      </c>
      <c r="G99" s="4">
        <f t="shared" si="26"/>
        <v>0</v>
      </c>
      <c r="H99" s="4">
        <v>0.5</v>
      </c>
      <c r="I99" s="4">
        <f t="shared" si="27"/>
        <v>0</v>
      </c>
      <c r="J99" s="4"/>
      <c r="K99" s="4"/>
      <c r="L99" s="4"/>
      <c r="M99" s="4"/>
      <c r="N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4"/>
      <c r="C100" s="4"/>
      <c r="D100" s="4">
        <v>16</v>
      </c>
      <c r="E100" s="4">
        <v>0.75</v>
      </c>
      <c r="F100" s="4">
        <v>0</v>
      </c>
      <c r="G100" s="4">
        <f t="shared" si="26"/>
        <v>0</v>
      </c>
      <c r="H100" s="4">
        <v>0.5</v>
      </c>
      <c r="I100" s="4">
        <f t="shared" si="27"/>
        <v>0</v>
      </c>
      <c r="J100" s="4"/>
      <c r="K100" s="4"/>
      <c r="L100" s="4"/>
      <c r="M100" s="4"/>
      <c r="N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4"/>
      <c r="C101" s="4"/>
      <c r="D101" s="4">
        <v>18</v>
      </c>
      <c r="E101" s="4">
        <v>0.8</v>
      </c>
      <c r="F101" s="4">
        <f>A2</f>
        <v>0.1</v>
      </c>
      <c r="G101" s="4">
        <f t="shared" si="26"/>
        <v>8.0000000000000016E-2</v>
      </c>
      <c r="H101" s="4">
        <v>3</v>
      </c>
      <c r="I101" s="4">
        <f t="shared" si="27"/>
        <v>0.24000000000000005</v>
      </c>
      <c r="J101" s="4"/>
      <c r="K101" s="4"/>
      <c r="L101" s="4"/>
      <c r="M101" s="4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5"/>
      <c r="C102" s="5"/>
      <c r="D102" s="5" t="s">
        <v>15</v>
      </c>
      <c r="E102" s="5"/>
      <c r="F102" s="5"/>
      <c r="G102" s="5">
        <f>SUM(G96:G101)</f>
        <v>0.30000000000000004</v>
      </c>
      <c r="H102" s="5"/>
      <c r="I102" s="5">
        <f>SUM(I96:I101)</f>
        <v>0.90000000000000013</v>
      </c>
      <c r="J102" s="5">
        <f>I102/G102</f>
        <v>3</v>
      </c>
      <c r="K102" s="5">
        <v>1</v>
      </c>
      <c r="L102" s="5">
        <f>K102*I102</f>
        <v>0.90000000000000013</v>
      </c>
      <c r="M102" s="5">
        <f>G102*C96</f>
        <v>0.30000000000000004</v>
      </c>
      <c r="N102" s="5">
        <f>I102*C96</f>
        <v>0.90000000000000013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thickBo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5" t="s">
        <v>16</v>
      </c>
      <c r="L104" s="5">
        <f t="shared" ref="L104:N104" si="29">SUM(L80:L103)</f>
        <v>3.0675000000000008</v>
      </c>
      <c r="M104" s="5">
        <f t="shared" si="29"/>
        <v>0.87500000000000011</v>
      </c>
      <c r="N104" s="5">
        <f t="shared" si="29"/>
        <v>2.6250000000000004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thickBot="1">
      <c r="A105" s="2"/>
      <c r="B105" s="7">
        <f>SUM(C80:C103)</f>
        <v>3</v>
      </c>
      <c r="C105" s="8" t="s">
        <v>17</v>
      </c>
      <c r="D105" s="9"/>
      <c r="E105" s="9"/>
      <c r="F105" s="9"/>
      <c r="G105" s="9"/>
      <c r="H105" s="1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thickBot="1">
      <c r="A106" s="2"/>
      <c r="B106" s="7">
        <f>B105*8760</f>
        <v>26280</v>
      </c>
      <c r="C106" s="8" t="s">
        <v>18</v>
      </c>
      <c r="D106" s="9"/>
      <c r="E106" s="9"/>
      <c r="F106" s="9"/>
      <c r="G106" s="9"/>
      <c r="H106" s="1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thickBot="1">
      <c r="A107" s="2"/>
      <c r="B107" s="7">
        <f>M104</f>
        <v>0.87500000000000011</v>
      </c>
      <c r="C107" s="8" t="s">
        <v>19</v>
      </c>
      <c r="D107" s="9"/>
      <c r="E107" s="9"/>
      <c r="F107" s="9"/>
      <c r="G107" s="9"/>
      <c r="H107" s="1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thickBot="1">
      <c r="A108" s="2"/>
      <c r="B108" s="7">
        <f>B107/B105</f>
        <v>0.29166666666666669</v>
      </c>
      <c r="C108" s="8" t="s">
        <v>20</v>
      </c>
      <c r="D108" s="9"/>
      <c r="E108" s="9"/>
      <c r="F108" s="9"/>
      <c r="G108" s="9"/>
      <c r="H108" s="1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thickBot="1">
      <c r="A109" s="2"/>
      <c r="B109" s="7">
        <f>N104/B105</f>
        <v>0.87500000000000011</v>
      </c>
      <c r="C109" s="8" t="s">
        <v>21</v>
      </c>
      <c r="D109" s="9"/>
      <c r="E109" s="9"/>
      <c r="F109" s="9"/>
      <c r="G109" s="9"/>
      <c r="H109" s="1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thickBot="1">
      <c r="A110" s="2"/>
      <c r="B110" s="7">
        <f>B109/B108</f>
        <v>3</v>
      </c>
      <c r="C110" s="8" t="s">
        <v>22</v>
      </c>
      <c r="D110" s="9"/>
      <c r="E110" s="9"/>
      <c r="F110" s="9"/>
      <c r="G110" s="9"/>
      <c r="H110" s="1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thickBot="1">
      <c r="A111" s="2"/>
      <c r="B111" s="7">
        <f>(B106-N104)/B106</f>
        <v>0.99990011415525115</v>
      </c>
      <c r="C111" s="8" t="s">
        <v>23</v>
      </c>
      <c r="D111" s="9"/>
      <c r="E111" s="9"/>
      <c r="F111" s="9"/>
      <c r="G111" s="9"/>
      <c r="H111" s="1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thickBot="1">
      <c r="A112" s="2"/>
      <c r="B112" s="7">
        <f>1-B111</f>
        <v>9.9885844748848207E-5</v>
      </c>
      <c r="C112" s="8" t="s">
        <v>24</v>
      </c>
      <c r="D112" s="9"/>
      <c r="E112" s="9"/>
      <c r="F112" s="9"/>
      <c r="G112" s="9"/>
      <c r="H112" s="1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thickBot="1">
      <c r="A113" s="2"/>
      <c r="B113" s="7">
        <f>L104*1000</f>
        <v>3067.5000000000009</v>
      </c>
      <c r="C113" s="8" t="s">
        <v>25</v>
      </c>
      <c r="D113" s="9"/>
      <c r="E113" s="9"/>
      <c r="F113" s="9"/>
      <c r="G113" s="9"/>
      <c r="H113" s="1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thickBot="1">
      <c r="A114" s="2"/>
      <c r="B114" s="7">
        <f>B113/B105</f>
        <v>1022.5000000000003</v>
      </c>
      <c r="C114" s="11" t="s">
        <v>26</v>
      </c>
      <c r="D114" s="12"/>
      <c r="E114" s="12"/>
      <c r="F114" s="12"/>
      <c r="G114" s="12"/>
      <c r="H114" s="1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46.5">
      <c r="A117" s="1"/>
      <c r="B117" s="2"/>
      <c r="C117" s="2"/>
      <c r="D117" s="2"/>
      <c r="E117" s="2"/>
      <c r="F117" s="2"/>
      <c r="G117" s="2"/>
      <c r="H117" s="1" t="s">
        <v>29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3" t="s">
        <v>2</v>
      </c>
      <c r="C118" s="3" t="s">
        <v>3</v>
      </c>
      <c r="D118" s="3" t="s">
        <v>4</v>
      </c>
      <c r="E118" s="3" t="s">
        <v>5</v>
      </c>
      <c r="F118" s="3" t="s">
        <v>6</v>
      </c>
      <c r="G118" s="3" t="s">
        <v>7</v>
      </c>
      <c r="H118" s="3" t="s">
        <v>8</v>
      </c>
      <c r="I118" s="3" t="s">
        <v>9</v>
      </c>
      <c r="J118" s="3" t="s">
        <v>10</v>
      </c>
      <c r="K118" s="3" t="s">
        <v>11</v>
      </c>
      <c r="L118" s="3" t="s">
        <v>12</v>
      </c>
      <c r="M118" s="3" t="s">
        <v>13</v>
      </c>
      <c r="N118" s="3" t="s">
        <v>14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14">
        <v>8</v>
      </c>
      <c r="C119" s="14">
        <v>1</v>
      </c>
      <c r="D119" s="14">
        <v>13</v>
      </c>
      <c r="E119" s="14">
        <v>0.8</v>
      </c>
      <c r="F119" s="14">
        <f>A2</f>
        <v>0.1</v>
      </c>
      <c r="G119" s="14">
        <f t="shared" ref="G119:G124" si="30">E119*F119</f>
        <v>8.0000000000000016E-2</v>
      </c>
      <c r="H119" s="14">
        <v>0.5</v>
      </c>
      <c r="I119" s="14">
        <f t="shared" ref="I119:I124" si="31">G119*H119</f>
        <v>4.0000000000000008E-2</v>
      </c>
      <c r="J119" s="14"/>
      <c r="K119" s="14"/>
      <c r="L119" s="14"/>
      <c r="M119" s="14"/>
      <c r="N119" s="1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14"/>
      <c r="C120" s="14"/>
      <c r="D120" s="14">
        <v>15</v>
      </c>
      <c r="E120" s="14">
        <v>0.8</v>
      </c>
      <c r="F120" s="14">
        <f t="shared" ref="F120:F124" si="32">A3</f>
        <v>0.1</v>
      </c>
      <c r="G120" s="14">
        <f t="shared" si="30"/>
        <v>8.0000000000000016E-2</v>
      </c>
      <c r="H120" s="14">
        <v>0.5</v>
      </c>
      <c r="I120" s="14">
        <f t="shared" si="31"/>
        <v>4.0000000000000008E-2</v>
      </c>
      <c r="J120" s="14"/>
      <c r="K120" s="14"/>
      <c r="L120" s="14"/>
      <c r="M120" s="14"/>
      <c r="N120" s="1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14"/>
      <c r="C121" s="14"/>
      <c r="D121" s="14">
        <v>17</v>
      </c>
      <c r="E121" s="14">
        <v>0.6</v>
      </c>
      <c r="F121" s="14">
        <f t="shared" si="32"/>
        <v>0.1</v>
      </c>
      <c r="G121" s="14">
        <f t="shared" si="30"/>
        <v>0.06</v>
      </c>
      <c r="H121" s="14">
        <v>0.5</v>
      </c>
      <c r="I121" s="14">
        <f t="shared" si="31"/>
        <v>0.03</v>
      </c>
      <c r="J121" s="14"/>
      <c r="K121" s="14"/>
      <c r="L121" s="14"/>
      <c r="M121" s="14"/>
      <c r="N121" s="1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14"/>
      <c r="C122" s="14"/>
      <c r="D122" s="14">
        <v>14</v>
      </c>
      <c r="E122" s="14">
        <v>0.6</v>
      </c>
      <c r="F122" s="14">
        <f t="shared" si="32"/>
        <v>0.1</v>
      </c>
      <c r="G122" s="14">
        <f t="shared" si="30"/>
        <v>0.06</v>
      </c>
      <c r="H122" s="14">
        <v>3</v>
      </c>
      <c r="I122" s="14">
        <f t="shared" si="31"/>
        <v>0.18</v>
      </c>
      <c r="J122" s="14"/>
      <c r="K122" s="14"/>
      <c r="L122" s="14"/>
      <c r="M122" s="14"/>
      <c r="N122" s="1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14"/>
      <c r="C123" s="14"/>
      <c r="D123" s="14">
        <v>16</v>
      </c>
      <c r="E123" s="14">
        <v>0.75</v>
      </c>
      <c r="F123" s="14">
        <f t="shared" si="32"/>
        <v>0.1</v>
      </c>
      <c r="G123" s="14">
        <f t="shared" si="30"/>
        <v>7.5000000000000011E-2</v>
      </c>
      <c r="H123" s="14">
        <v>0.5</v>
      </c>
      <c r="I123" s="14">
        <f t="shared" si="31"/>
        <v>3.7500000000000006E-2</v>
      </c>
      <c r="J123" s="14"/>
      <c r="K123" s="14"/>
      <c r="L123" s="14"/>
      <c r="M123" s="14"/>
      <c r="N123" s="1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14"/>
      <c r="C124" s="14"/>
      <c r="D124" s="14">
        <v>18</v>
      </c>
      <c r="E124" s="14">
        <v>0.8</v>
      </c>
      <c r="F124" s="14">
        <f t="shared" si="32"/>
        <v>0.1</v>
      </c>
      <c r="G124" s="14">
        <f t="shared" si="30"/>
        <v>8.0000000000000016E-2</v>
      </c>
      <c r="H124" s="14">
        <v>0.5</v>
      </c>
      <c r="I124" s="14">
        <f t="shared" si="31"/>
        <v>4.0000000000000008E-2</v>
      </c>
      <c r="J124" s="14"/>
      <c r="K124" s="14"/>
      <c r="L124" s="14"/>
      <c r="M124" s="14"/>
      <c r="N124" s="1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5"/>
      <c r="C125" s="5"/>
      <c r="D125" s="5" t="s">
        <v>15</v>
      </c>
      <c r="E125" s="5"/>
      <c r="F125" s="5"/>
      <c r="G125" s="5">
        <f>SUM(G119:G124)</f>
        <v>0.43500000000000005</v>
      </c>
      <c r="H125" s="5"/>
      <c r="I125" s="5">
        <f>SUM(I119:I124)</f>
        <v>0.36750000000000005</v>
      </c>
      <c r="J125" s="5">
        <f>I125/G125</f>
        <v>0.84482758620689657</v>
      </c>
      <c r="K125" s="5">
        <v>1</v>
      </c>
      <c r="L125" s="5">
        <f>K125*I125</f>
        <v>0.36750000000000005</v>
      </c>
      <c r="M125" s="5">
        <f>G125*C119</f>
        <v>0.43500000000000005</v>
      </c>
      <c r="N125" s="5">
        <f>I125*C119</f>
        <v>0.36750000000000005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3" t="s">
        <v>2</v>
      </c>
      <c r="C126" s="3" t="s">
        <v>3</v>
      </c>
      <c r="D126" s="3" t="s">
        <v>4</v>
      </c>
      <c r="E126" s="3" t="s">
        <v>5</v>
      </c>
      <c r="F126" s="3" t="s">
        <v>6</v>
      </c>
      <c r="G126" s="3" t="s">
        <v>7</v>
      </c>
      <c r="H126" s="3" t="s">
        <v>8</v>
      </c>
      <c r="I126" s="3" t="s">
        <v>9</v>
      </c>
      <c r="J126" s="3" t="s">
        <v>10</v>
      </c>
      <c r="K126" s="3" t="s">
        <v>11</v>
      </c>
      <c r="L126" s="3" t="s">
        <v>12</v>
      </c>
      <c r="M126" s="3" t="s">
        <v>13</v>
      </c>
      <c r="N126" s="3" t="s">
        <v>14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14">
        <v>9</v>
      </c>
      <c r="C127" s="14">
        <v>1</v>
      </c>
      <c r="D127" s="14">
        <v>13</v>
      </c>
      <c r="E127" s="14">
        <v>0.8</v>
      </c>
      <c r="F127" s="14">
        <f>A2</f>
        <v>0.1</v>
      </c>
      <c r="G127" s="14">
        <f t="shared" ref="G127:G132" si="33">E127*F127</f>
        <v>8.0000000000000016E-2</v>
      </c>
      <c r="H127" s="14">
        <v>0.5</v>
      </c>
      <c r="I127" s="14">
        <f t="shared" ref="I127:I132" si="34">G127*H127</f>
        <v>4.0000000000000008E-2</v>
      </c>
      <c r="J127" s="14"/>
      <c r="K127" s="14"/>
      <c r="L127" s="14"/>
      <c r="M127" s="14"/>
      <c r="N127" s="1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14"/>
      <c r="C128" s="14"/>
      <c r="D128" s="14">
        <v>15</v>
      </c>
      <c r="E128" s="14">
        <v>0.8</v>
      </c>
      <c r="F128" s="14">
        <f t="shared" ref="F128:F132" si="35">A3</f>
        <v>0.1</v>
      </c>
      <c r="G128" s="14">
        <f t="shared" si="33"/>
        <v>8.0000000000000016E-2</v>
      </c>
      <c r="H128" s="14">
        <v>0.5</v>
      </c>
      <c r="I128" s="14">
        <f t="shared" si="34"/>
        <v>4.0000000000000008E-2</v>
      </c>
      <c r="J128" s="14"/>
      <c r="K128" s="14"/>
      <c r="L128" s="14"/>
      <c r="M128" s="14"/>
      <c r="N128" s="1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14"/>
      <c r="C129" s="14"/>
      <c r="D129" s="14">
        <v>17</v>
      </c>
      <c r="E129" s="14">
        <v>0.6</v>
      </c>
      <c r="F129" s="14">
        <f t="shared" si="35"/>
        <v>0.1</v>
      </c>
      <c r="G129" s="14">
        <f t="shared" si="33"/>
        <v>0.06</v>
      </c>
      <c r="H129" s="14">
        <v>0.5</v>
      </c>
      <c r="I129" s="14">
        <f t="shared" si="34"/>
        <v>0.03</v>
      </c>
      <c r="J129" s="14"/>
      <c r="K129" s="14"/>
      <c r="L129" s="14"/>
      <c r="M129" s="14"/>
      <c r="N129" s="1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14"/>
      <c r="C130" s="14"/>
      <c r="D130" s="14">
        <v>14</v>
      </c>
      <c r="E130" s="14">
        <v>0.6</v>
      </c>
      <c r="F130" s="14">
        <f t="shared" si="35"/>
        <v>0.1</v>
      </c>
      <c r="G130" s="14">
        <f t="shared" si="33"/>
        <v>0.06</v>
      </c>
      <c r="H130" s="14">
        <v>0.5</v>
      </c>
      <c r="I130" s="14">
        <f t="shared" si="34"/>
        <v>0.03</v>
      </c>
      <c r="J130" s="14"/>
      <c r="K130" s="14"/>
      <c r="L130" s="14"/>
      <c r="M130" s="14"/>
      <c r="N130" s="1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14"/>
      <c r="C131" s="14"/>
      <c r="D131" s="14">
        <v>16</v>
      </c>
      <c r="E131" s="14">
        <v>0.75</v>
      </c>
      <c r="F131" s="14">
        <f t="shared" si="35"/>
        <v>0.1</v>
      </c>
      <c r="G131" s="14">
        <f t="shared" si="33"/>
        <v>7.5000000000000011E-2</v>
      </c>
      <c r="H131" s="14">
        <v>3</v>
      </c>
      <c r="I131" s="14">
        <f t="shared" si="34"/>
        <v>0.22500000000000003</v>
      </c>
      <c r="J131" s="14"/>
      <c r="K131" s="14"/>
      <c r="L131" s="14"/>
      <c r="M131" s="14"/>
      <c r="N131" s="1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14"/>
      <c r="C132" s="14"/>
      <c r="D132" s="14">
        <v>18</v>
      </c>
      <c r="E132" s="14">
        <v>0.8</v>
      </c>
      <c r="F132" s="14">
        <f t="shared" si="35"/>
        <v>0.1</v>
      </c>
      <c r="G132" s="14">
        <f t="shared" si="33"/>
        <v>8.0000000000000016E-2</v>
      </c>
      <c r="H132" s="14">
        <v>0.5</v>
      </c>
      <c r="I132" s="14">
        <f t="shared" si="34"/>
        <v>4.0000000000000008E-2</v>
      </c>
      <c r="J132" s="14"/>
      <c r="K132" s="14"/>
      <c r="L132" s="14"/>
      <c r="M132" s="14"/>
      <c r="N132" s="1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5"/>
      <c r="C133" s="5"/>
      <c r="D133" s="5" t="s">
        <v>15</v>
      </c>
      <c r="E133" s="5"/>
      <c r="F133" s="5"/>
      <c r="G133" s="5">
        <f>SUM(G127:G132)</f>
        <v>0.43500000000000005</v>
      </c>
      <c r="H133" s="5"/>
      <c r="I133" s="5">
        <f>SUM(I127:I132)</f>
        <v>0.40500000000000003</v>
      </c>
      <c r="J133" s="5">
        <f>I133/G133</f>
        <v>0.93103448275862066</v>
      </c>
      <c r="K133" s="5">
        <v>1.5</v>
      </c>
      <c r="L133" s="5">
        <f>K133*I133</f>
        <v>0.60750000000000004</v>
      </c>
      <c r="M133" s="5">
        <f>G133*C127</f>
        <v>0.43500000000000005</v>
      </c>
      <c r="N133" s="5">
        <f>I133*C127</f>
        <v>0.40500000000000003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3" t="s">
        <v>2</v>
      </c>
      <c r="C134" s="3" t="s">
        <v>3</v>
      </c>
      <c r="D134" s="3" t="s">
        <v>4</v>
      </c>
      <c r="E134" s="3" t="s">
        <v>5</v>
      </c>
      <c r="F134" s="3" t="s">
        <v>6</v>
      </c>
      <c r="G134" s="3" t="s">
        <v>7</v>
      </c>
      <c r="H134" s="3" t="s">
        <v>8</v>
      </c>
      <c r="I134" s="3" t="s">
        <v>9</v>
      </c>
      <c r="J134" s="3" t="s">
        <v>10</v>
      </c>
      <c r="K134" s="3" t="s">
        <v>11</v>
      </c>
      <c r="L134" s="3" t="s">
        <v>12</v>
      </c>
      <c r="M134" s="3" t="s">
        <v>13</v>
      </c>
      <c r="N134" s="3" t="s">
        <v>14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14">
        <v>10</v>
      </c>
      <c r="C135" s="14">
        <v>1</v>
      </c>
      <c r="D135" s="14">
        <v>13</v>
      </c>
      <c r="E135" s="14">
        <v>0.8</v>
      </c>
      <c r="F135" s="14">
        <f>A2</f>
        <v>0.1</v>
      </c>
      <c r="G135" s="14">
        <f t="shared" ref="G135:G140" si="36">E135*F135</f>
        <v>8.0000000000000016E-2</v>
      </c>
      <c r="H135" s="14">
        <v>0.5</v>
      </c>
      <c r="I135" s="14">
        <f t="shared" ref="I135:I140" si="37">G135*H135</f>
        <v>4.0000000000000008E-2</v>
      </c>
      <c r="J135" s="14"/>
      <c r="K135" s="14"/>
      <c r="L135" s="14"/>
      <c r="M135" s="14"/>
      <c r="N135" s="1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14"/>
      <c r="C136" s="14"/>
      <c r="D136" s="14">
        <v>15</v>
      </c>
      <c r="E136" s="14">
        <v>0.8</v>
      </c>
      <c r="F136" s="14">
        <f t="shared" ref="F136:F140" si="38">A3</f>
        <v>0.1</v>
      </c>
      <c r="G136" s="14">
        <f t="shared" si="36"/>
        <v>8.0000000000000016E-2</v>
      </c>
      <c r="H136" s="14">
        <v>0.5</v>
      </c>
      <c r="I136" s="14">
        <f t="shared" si="37"/>
        <v>4.0000000000000008E-2</v>
      </c>
      <c r="J136" s="14"/>
      <c r="K136" s="14"/>
      <c r="L136" s="14"/>
      <c r="M136" s="14"/>
      <c r="N136" s="1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14"/>
      <c r="C137" s="14"/>
      <c r="D137" s="14">
        <v>17</v>
      </c>
      <c r="E137" s="14">
        <v>0.6</v>
      </c>
      <c r="F137" s="14">
        <f t="shared" si="38"/>
        <v>0.1</v>
      </c>
      <c r="G137" s="14">
        <f t="shared" si="36"/>
        <v>0.06</v>
      </c>
      <c r="H137" s="14">
        <v>0.5</v>
      </c>
      <c r="I137" s="14">
        <f t="shared" si="37"/>
        <v>0.03</v>
      </c>
      <c r="J137" s="14"/>
      <c r="K137" s="14"/>
      <c r="L137" s="14"/>
      <c r="M137" s="14"/>
      <c r="N137" s="1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14"/>
      <c r="C138" s="14"/>
      <c r="D138" s="14">
        <v>14</v>
      </c>
      <c r="E138" s="14">
        <v>0.6</v>
      </c>
      <c r="F138" s="14">
        <f t="shared" si="38"/>
        <v>0.1</v>
      </c>
      <c r="G138" s="14">
        <f t="shared" si="36"/>
        <v>0.06</v>
      </c>
      <c r="H138" s="14">
        <v>0.5</v>
      </c>
      <c r="I138" s="14">
        <f t="shared" si="37"/>
        <v>0.03</v>
      </c>
      <c r="J138" s="14"/>
      <c r="K138" s="14"/>
      <c r="L138" s="14"/>
      <c r="M138" s="14"/>
      <c r="N138" s="1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14"/>
      <c r="C139" s="14"/>
      <c r="D139" s="14">
        <v>16</v>
      </c>
      <c r="E139" s="14">
        <v>0.75</v>
      </c>
      <c r="F139" s="14">
        <f t="shared" si="38"/>
        <v>0.1</v>
      </c>
      <c r="G139" s="14">
        <f t="shared" si="36"/>
        <v>7.5000000000000011E-2</v>
      </c>
      <c r="H139" s="14">
        <v>0.5</v>
      </c>
      <c r="I139" s="14">
        <f t="shared" si="37"/>
        <v>3.7500000000000006E-2</v>
      </c>
      <c r="J139" s="14"/>
      <c r="K139" s="14"/>
      <c r="L139" s="14"/>
      <c r="M139" s="14"/>
      <c r="N139" s="1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14"/>
      <c r="C140" s="14"/>
      <c r="D140" s="14">
        <v>18</v>
      </c>
      <c r="E140" s="14">
        <v>0.8</v>
      </c>
      <c r="F140" s="14">
        <f t="shared" si="38"/>
        <v>0.1</v>
      </c>
      <c r="G140" s="14">
        <f t="shared" si="36"/>
        <v>8.0000000000000016E-2</v>
      </c>
      <c r="H140" s="14">
        <v>3</v>
      </c>
      <c r="I140" s="14">
        <f t="shared" si="37"/>
        <v>0.24000000000000005</v>
      </c>
      <c r="J140" s="14"/>
      <c r="K140" s="14"/>
      <c r="L140" s="14"/>
      <c r="M140" s="14"/>
      <c r="N140" s="1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5"/>
      <c r="C141" s="5"/>
      <c r="D141" s="5" t="s">
        <v>15</v>
      </c>
      <c r="E141" s="5"/>
      <c r="F141" s="5"/>
      <c r="G141" s="5">
        <f>SUM(G135:G140)</f>
        <v>0.43500000000000005</v>
      </c>
      <c r="H141" s="5"/>
      <c r="I141" s="5">
        <f>SUM(I135:I140)</f>
        <v>0.41750000000000009</v>
      </c>
      <c r="J141" s="5">
        <f>I141/G141</f>
        <v>0.95977011494252884</v>
      </c>
      <c r="K141" s="5">
        <v>1</v>
      </c>
      <c r="L141" s="5">
        <f>K141*I141</f>
        <v>0.41750000000000009</v>
      </c>
      <c r="M141" s="5">
        <f>G141*C135</f>
        <v>0.43500000000000005</v>
      </c>
      <c r="N141" s="5">
        <f>I141*C135</f>
        <v>0.41750000000000009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thickBo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5" t="s">
        <v>16</v>
      </c>
      <c r="L143" s="5">
        <f t="shared" ref="L143:N143" si="39">SUM(L119:L142)</f>
        <v>1.3925000000000001</v>
      </c>
      <c r="M143" s="5">
        <f t="shared" si="39"/>
        <v>1.3050000000000002</v>
      </c>
      <c r="N143" s="5">
        <f t="shared" si="39"/>
        <v>1.1900000000000002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thickBot="1">
      <c r="A144" s="2"/>
      <c r="B144" s="7">
        <f>SUM(C119:C142)</f>
        <v>3</v>
      </c>
      <c r="C144" s="8" t="s">
        <v>17</v>
      </c>
      <c r="D144" s="9"/>
      <c r="E144" s="9"/>
      <c r="F144" s="9"/>
      <c r="G144" s="9"/>
      <c r="H144" s="1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thickBot="1">
      <c r="A145" s="2"/>
      <c r="B145" s="7">
        <f>B144*8760</f>
        <v>26280</v>
      </c>
      <c r="C145" s="8" t="s">
        <v>18</v>
      </c>
      <c r="D145" s="9"/>
      <c r="E145" s="9"/>
      <c r="F145" s="9"/>
      <c r="G145" s="9"/>
      <c r="H145" s="1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thickBot="1">
      <c r="A146" s="2"/>
      <c r="B146" s="7">
        <f>M143</f>
        <v>1.3050000000000002</v>
      </c>
      <c r="C146" s="8" t="s">
        <v>19</v>
      </c>
      <c r="D146" s="9"/>
      <c r="E146" s="9"/>
      <c r="F146" s="9"/>
      <c r="G146" s="9"/>
      <c r="H146" s="1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thickBot="1">
      <c r="A147" s="2"/>
      <c r="B147" s="7">
        <f>B146/B144</f>
        <v>0.43500000000000005</v>
      </c>
      <c r="C147" s="8" t="s">
        <v>20</v>
      </c>
      <c r="D147" s="9"/>
      <c r="E147" s="9"/>
      <c r="F147" s="9"/>
      <c r="G147" s="9"/>
      <c r="H147" s="1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thickBot="1">
      <c r="A148" s="2"/>
      <c r="B148" s="7">
        <f>N143/B144</f>
        <v>0.39666666666666672</v>
      </c>
      <c r="C148" s="8" t="s">
        <v>21</v>
      </c>
      <c r="D148" s="9"/>
      <c r="E148" s="9"/>
      <c r="F148" s="9"/>
      <c r="G148" s="9"/>
      <c r="H148" s="1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thickBot="1">
      <c r="A149" s="2"/>
      <c r="B149" s="7">
        <f>B148/B147</f>
        <v>0.91187739463601536</v>
      </c>
      <c r="C149" s="8" t="s">
        <v>22</v>
      </c>
      <c r="D149" s="9"/>
      <c r="E149" s="9"/>
      <c r="F149" s="9"/>
      <c r="G149" s="9"/>
      <c r="H149" s="1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thickBot="1">
      <c r="A150" s="2"/>
      <c r="B150" s="7">
        <f>(B145-N143)/B145</f>
        <v>0.99995471841704719</v>
      </c>
      <c r="C150" s="8" t="s">
        <v>23</v>
      </c>
      <c r="D150" s="9"/>
      <c r="E150" s="9"/>
      <c r="F150" s="9"/>
      <c r="G150" s="9"/>
      <c r="H150" s="1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thickBot="1">
      <c r="A151" s="2"/>
      <c r="B151" s="7">
        <f>1-B150</f>
        <v>4.5281582952805266E-5</v>
      </c>
      <c r="C151" s="8" t="s">
        <v>24</v>
      </c>
      <c r="D151" s="9"/>
      <c r="E151" s="9"/>
      <c r="F151" s="9"/>
      <c r="G151" s="9"/>
      <c r="H151" s="1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thickBot="1">
      <c r="A152" s="2"/>
      <c r="B152" s="7">
        <f>L143*1000</f>
        <v>1392.5</v>
      </c>
      <c r="C152" s="8" t="s">
        <v>25</v>
      </c>
      <c r="D152" s="9"/>
      <c r="E152" s="9"/>
      <c r="F152" s="9"/>
      <c r="G152" s="9"/>
      <c r="H152" s="1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thickBot="1">
      <c r="A153" s="2"/>
      <c r="B153" s="7">
        <f>B152/B144</f>
        <v>464.16666666666669</v>
      </c>
      <c r="C153" s="11" t="s">
        <v>26</v>
      </c>
      <c r="D153" s="12"/>
      <c r="E153" s="12"/>
      <c r="F153" s="12"/>
      <c r="G153" s="12"/>
      <c r="H153" s="1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46.5">
      <c r="A156" s="1"/>
      <c r="B156" s="2"/>
      <c r="C156" s="2"/>
      <c r="D156" s="2"/>
      <c r="E156" s="2"/>
      <c r="F156" s="2"/>
      <c r="G156" s="2"/>
      <c r="H156" s="1" t="s">
        <v>30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3" t="s">
        <v>2</v>
      </c>
      <c r="C157" s="3" t="s">
        <v>3</v>
      </c>
      <c r="D157" s="3" t="s">
        <v>4</v>
      </c>
      <c r="E157" s="3" t="s">
        <v>5</v>
      </c>
      <c r="F157" s="3" t="s">
        <v>6</v>
      </c>
      <c r="G157" s="3" t="s">
        <v>7</v>
      </c>
      <c r="H157" s="3" t="s">
        <v>8</v>
      </c>
      <c r="I157" s="3" t="s">
        <v>9</v>
      </c>
      <c r="J157" s="3" t="s">
        <v>10</v>
      </c>
      <c r="K157" s="3" t="s">
        <v>11</v>
      </c>
      <c r="L157" s="3" t="s">
        <v>12</v>
      </c>
      <c r="M157" s="3" t="s">
        <v>13</v>
      </c>
      <c r="N157" s="3" t="s">
        <v>14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4">
        <v>8</v>
      </c>
      <c r="C158" s="4">
        <v>1</v>
      </c>
      <c r="D158" s="4">
        <v>13</v>
      </c>
      <c r="E158" s="4">
        <v>0.8</v>
      </c>
      <c r="F158" s="4">
        <f>A2</f>
        <v>0.1</v>
      </c>
      <c r="G158" s="4">
        <f t="shared" ref="G158:G163" si="40">E158*F158</f>
        <v>8.0000000000000016E-2</v>
      </c>
      <c r="H158" s="4">
        <v>3</v>
      </c>
      <c r="I158" s="4">
        <f t="shared" ref="I158:I163" si="41">G158*H158</f>
        <v>0.24000000000000005</v>
      </c>
      <c r="J158" s="4"/>
      <c r="K158" s="4"/>
      <c r="L158" s="4"/>
      <c r="M158" s="4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4"/>
      <c r="C159" s="4"/>
      <c r="D159" s="4">
        <v>15</v>
      </c>
      <c r="E159" s="4">
        <v>0.8</v>
      </c>
      <c r="F159" s="4">
        <f t="shared" ref="F159:F163" si="42">A3</f>
        <v>0.1</v>
      </c>
      <c r="G159" s="4">
        <f t="shared" si="40"/>
        <v>8.0000000000000016E-2</v>
      </c>
      <c r="H159" s="4">
        <v>0.5</v>
      </c>
      <c r="I159" s="4">
        <f t="shared" si="41"/>
        <v>4.0000000000000008E-2</v>
      </c>
      <c r="J159" s="4"/>
      <c r="K159" s="4"/>
      <c r="L159" s="4"/>
      <c r="M159" s="4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4"/>
      <c r="C160" s="4"/>
      <c r="D160" s="4">
        <v>17</v>
      </c>
      <c r="E160" s="4">
        <v>0.6</v>
      </c>
      <c r="F160" s="4">
        <f t="shared" si="42"/>
        <v>0.1</v>
      </c>
      <c r="G160" s="4">
        <f t="shared" si="40"/>
        <v>0.06</v>
      </c>
      <c r="H160" s="4">
        <v>0.5</v>
      </c>
      <c r="I160" s="4">
        <f t="shared" si="41"/>
        <v>0.03</v>
      </c>
      <c r="J160" s="4"/>
      <c r="K160" s="4"/>
      <c r="L160" s="4"/>
      <c r="M160" s="4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4"/>
      <c r="C161" s="4"/>
      <c r="D161" s="4">
        <v>14</v>
      </c>
      <c r="E161" s="4">
        <v>0.6</v>
      </c>
      <c r="F161" s="4">
        <f t="shared" si="42"/>
        <v>0.1</v>
      </c>
      <c r="G161" s="4">
        <f t="shared" si="40"/>
        <v>0.06</v>
      </c>
      <c r="H161" s="4">
        <v>3</v>
      </c>
      <c r="I161" s="4">
        <f t="shared" si="41"/>
        <v>0.18</v>
      </c>
      <c r="J161" s="4"/>
      <c r="K161" s="4"/>
      <c r="L161" s="4"/>
      <c r="M161" s="4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4"/>
      <c r="C162" s="4"/>
      <c r="D162" s="4">
        <v>16</v>
      </c>
      <c r="E162" s="4">
        <v>0.75</v>
      </c>
      <c r="F162" s="4">
        <f t="shared" si="42"/>
        <v>0.1</v>
      </c>
      <c r="G162" s="4">
        <f t="shared" si="40"/>
        <v>7.5000000000000011E-2</v>
      </c>
      <c r="H162" s="4">
        <v>0.5</v>
      </c>
      <c r="I162" s="4">
        <f t="shared" si="41"/>
        <v>3.7500000000000006E-2</v>
      </c>
      <c r="J162" s="4"/>
      <c r="K162" s="4"/>
      <c r="L162" s="4"/>
      <c r="M162" s="4"/>
      <c r="N162" s="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4"/>
      <c r="C163" s="4"/>
      <c r="D163" s="4">
        <v>18</v>
      </c>
      <c r="E163" s="4">
        <v>0.8</v>
      </c>
      <c r="F163" s="4">
        <f t="shared" si="42"/>
        <v>0.1</v>
      </c>
      <c r="G163" s="4">
        <f t="shared" si="40"/>
        <v>8.0000000000000016E-2</v>
      </c>
      <c r="H163" s="4">
        <v>0.5</v>
      </c>
      <c r="I163" s="4">
        <f t="shared" si="41"/>
        <v>4.0000000000000008E-2</v>
      </c>
      <c r="J163" s="4"/>
      <c r="K163" s="4"/>
      <c r="L163" s="4"/>
      <c r="M163" s="4"/>
      <c r="N163" s="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5"/>
      <c r="C164" s="5"/>
      <c r="D164" s="5" t="s">
        <v>15</v>
      </c>
      <c r="E164" s="5"/>
      <c r="F164" s="5"/>
      <c r="G164" s="5">
        <f>SUM(G158:G163)</f>
        <v>0.43500000000000005</v>
      </c>
      <c r="H164" s="5"/>
      <c r="I164" s="5">
        <f>SUM(I158:I163)</f>
        <v>0.56750000000000012</v>
      </c>
      <c r="J164" s="5">
        <f>I164/G164</f>
        <v>1.3045977011494254</v>
      </c>
      <c r="K164" s="5">
        <v>1</v>
      </c>
      <c r="L164" s="5">
        <f>K164*I164</f>
        <v>0.56750000000000012</v>
      </c>
      <c r="M164" s="5">
        <f>G164*C158</f>
        <v>0.43500000000000005</v>
      </c>
      <c r="N164" s="5">
        <f>I164*C158</f>
        <v>0.56750000000000012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3" t="s">
        <v>2</v>
      </c>
      <c r="C165" s="3" t="s">
        <v>3</v>
      </c>
      <c r="D165" s="3" t="s">
        <v>4</v>
      </c>
      <c r="E165" s="3" t="s">
        <v>5</v>
      </c>
      <c r="F165" s="3" t="s">
        <v>6</v>
      </c>
      <c r="G165" s="3" t="s">
        <v>7</v>
      </c>
      <c r="H165" s="3" t="s">
        <v>8</v>
      </c>
      <c r="I165" s="3" t="s">
        <v>9</v>
      </c>
      <c r="J165" s="3" t="s">
        <v>10</v>
      </c>
      <c r="K165" s="3" t="s">
        <v>11</v>
      </c>
      <c r="L165" s="3" t="s">
        <v>12</v>
      </c>
      <c r="M165" s="3" t="s">
        <v>13</v>
      </c>
      <c r="N165" s="3" t="s">
        <v>14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4">
        <v>9</v>
      </c>
      <c r="C166" s="4">
        <v>1</v>
      </c>
      <c r="D166" s="4">
        <v>13</v>
      </c>
      <c r="E166" s="4">
        <v>0.8</v>
      </c>
      <c r="F166" s="4">
        <f>A2</f>
        <v>0.1</v>
      </c>
      <c r="G166" s="4">
        <f t="shared" ref="G166:G171" si="43">E166*F166</f>
        <v>8.0000000000000016E-2</v>
      </c>
      <c r="H166" s="4">
        <v>3</v>
      </c>
      <c r="I166" s="4">
        <f t="shared" ref="I166:I171" si="44">G166*H166</f>
        <v>0.24000000000000005</v>
      </c>
      <c r="J166" s="4"/>
      <c r="K166" s="4"/>
      <c r="L166" s="4"/>
      <c r="M166" s="4"/>
      <c r="N166" s="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4"/>
      <c r="C167" s="4"/>
      <c r="D167" s="4">
        <v>15</v>
      </c>
      <c r="E167" s="4">
        <v>0.8</v>
      </c>
      <c r="F167" s="4">
        <f t="shared" ref="F167:F171" si="45">A3</f>
        <v>0.1</v>
      </c>
      <c r="G167" s="4">
        <f t="shared" si="43"/>
        <v>8.0000000000000016E-2</v>
      </c>
      <c r="H167" s="4">
        <v>3</v>
      </c>
      <c r="I167" s="4">
        <f t="shared" si="44"/>
        <v>0.24000000000000005</v>
      </c>
      <c r="J167" s="4"/>
      <c r="K167" s="4"/>
      <c r="L167" s="4"/>
      <c r="M167" s="4"/>
      <c r="N167" s="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4"/>
      <c r="C168" s="4"/>
      <c r="D168" s="4">
        <v>17</v>
      </c>
      <c r="E168" s="4">
        <v>0.6</v>
      </c>
      <c r="F168" s="4">
        <f t="shared" si="45"/>
        <v>0.1</v>
      </c>
      <c r="G168" s="4">
        <f t="shared" si="43"/>
        <v>0.06</v>
      </c>
      <c r="H168" s="4">
        <v>0.5</v>
      </c>
      <c r="I168" s="4">
        <f t="shared" si="44"/>
        <v>0.03</v>
      </c>
      <c r="J168" s="4"/>
      <c r="K168" s="4"/>
      <c r="L168" s="4"/>
      <c r="M168" s="4"/>
      <c r="N168" s="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4"/>
      <c r="C169" s="4"/>
      <c r="D169" s="4">
        <v>14</v>
      </c>
      <c r="E169" s="4">
        <v>0.6</v>
      </c>
      <c r="F169" s="4">
        <f t="shared" si="45"/>
        <v>0.1</v>
      </c>
      <c r="G169" s="4">
        <f t="shared" si="43"/>
        <v>0.06</v>
      </c>
      <c r="H169" s="4">
        <v>3</v>
      </c>
      <c r="I169" s="4">
        <f t="shared" si="44"/>
        <v>0.18</v>
      </c>
      <c r="J169" s="4"/>
      <c r="K169" s="4"/>
      <c r="L169" s="4"/>
      <c r="M169" s="4"/>
      <c r="N169" s="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4"/>
      <c r="C170" s="4"/>
      <c r="D170" s="4">
        <v>16</v>
      </c>
      <c r="E170" s="4">
        <v>0.75</v>
      </c>
      <c r="F170" s="4">
        <f t="shared" si="45"/>
        <v>0.1</v>
      </c>
      <c r="G170" s="4">
        <f t="shared" si="43"/>
        <v>7.5000000000000011E-2</v>
      </c>
      <c r="H170" s="4">
        <v>3</v>
      </c>
      <c r="I170" s="4">
        <f t="shared" si="44"/>
        <v>0.22500000000000003</v>
      </c>
      <c r="J170" s="4"/>
      <c r="K170" s="4"/>
      <c r="L170" s="4"/>
      <c r="M170" s="4"/>
      <c r="N170" s="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4"/>
      <c r="C171" s="4"/>
      <c r="D171" s="4">
        <v>18</v>
      </c>
      <c r="E171" s="4">
        <v>0.8</v>
      </c>
      <c r="F171" s="4">
        <f t="shared" si="45"/>
        <v>0.1</v>
      </c>
      <c r="G171" s="4">
        <f t="shared" si="43"/>
        <v>8.0000000000000016E-2</v>
      </c>
      <c r="H171" s="4">
        <v>0.5</v>
      </c>
      <c r="I171" s="4">
        <f t="shared" si="44"/>
        <v>4.0000000000000008E-2</v>
      </c>
      <c r="J171" s="4"/>
      <c r="K171" s="4"/>
      <c r="L171" s="4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5"/>
      <c r="C172" s="5"/>
      <c r="D172" s="5" t="s">
        <v>15</v>
      </c>
      <c r="E172" s="5"/>
      <c r="F172" s="5"/>
      <c r="G172" s="5">
        <f>SUM(G166:G171)</f>
        <v>0.43500000000000005</v>
      </c>
      <c r="H172" s="5"/>
      <c r="I172" s="5">
        <f>SUM(I166:I171)</f>
        <v>0.95500000000000029</v>
      </c>
      <c r="J172" s="5">
        <f>I172/G172</f>
        <v>2.195402298850575</v>
      </c>
      <c r="K172" s="5">
        <v>1.5</v>
      </c>
      <c r="L172" s="5">
        <f>K172*I172</f>
        <v>1.4325000000000006</v>
      </c>
      <c r="M172" s="5">
        <f>G172*C166</f>
        <v>0.43500000000000005</v>
      </c>
      <c r="N172" s="5">
        <f>I172*C166</f>
        <v>0.95500000000000029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3" t="s">
        <v>2</v>
      </c>
      <c r="C173" s="3" t="s">
        <v>3</v>
      </c>
      <c r="D173" s="3" t="s">
        <v>4</v>
      </c>
      <c r="E173" s="3" t="s">
        <v>5</v>
      </c>
      <c r="F173" s="3" t="s">
        <v>6</v>
      </c>
      <c r="G173" s="3" t="s">
        <v>7</v>
      </c>
      <c r="H173" s="3" t="s">
        <v>8</v>
      </c>
      <c r="I173" s="3" t="s">
        <v>9</v>
      </c>
      <c r="J173" s="3" t="s">
        <v>10</v>
      </c>
      <c r="K173" s="3" t="s">
        <v>11</v>
      </c>
      <c r="L173" s="3" t="s">
        <v>12</v>
      </c>
      <c r="M173" s="3" t="s">
        <v>13</v>
      </c>
      <c r="N173" s="3" t="s">
        <v>14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4">
        <v>10</v>
      </c>
      <c r="C174" s="4">
        <v>1</v>
      </c>
      <c r="D174" s="4">
        <v>13</v>
      </c>
      <c r="E174" s="4">
        <v>0.8</v>
      </c>
      <c r="F174" s="4">
        <f>A2</f>
        <v>0.1</v>
      </c>
      <c r="G174" s="4">
        <f t="shared" ref="G174:G179" si="46">E174*F174</f>
        <v>8.0000000000000016E-2</v>
      </c>
      <c r="H174" s="4">
        <v>3</v>
      </c>
      <c r="I174" s="4">
        <f t="shared" ref="I174:I179" si="47">G174*H174</f>
        <v>0.24000000000000005</v>
      </c>
      <c r="J174" s="4"/>
      <c r="K174" s="4"/>
      <c r="L174" s="4"/>
      <c r="M174" s="4"/>
      <c r="N174" s="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4"/>
      <c r="C175" s="4"/>
      <c r="D175" s="4">
        <v>15</v>
      </c>
      <c r="E175" s="4">
        <v>0.8</v>
      </c>
      <c r="F175" s="4">
        <f t="shared" ref="F175:F179" si="48">A3</f>
        <v>0.1</v>
      </c>
      <c r="G175" s="4">
        <f t="shared" si="46"/>
        <v>8.0000000000000016E-2</v>
      </c>
      <c r="H175" s="4">
        <v>3</v>
      </c>
      <c r="I175" s="4">
        <f t="shared" si="47"/>
        <v>0.24000000000000005</v>
      </c>
      <c r="J175" s="4"/>
      <c r="K175" s="4"/>
      <c r="L175" s="4"/>
      <c r="M175" s="4"/>
      <c r="N175" s="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4"/>
      <c r="C176" s="4"/>
      <c r="D176" s="4">
        <v>17</v>
      </c>
      <c r="E176" s="4">
        <v>0.6</v>
      </c>
      <c r="F176" s="4">
        <f t="shared" si="48"/>
        <v>0.1</v>
      </c>
      <c r="G176" s="4">
        <f t="shared" si="46"/>
        <v>0.06</v>
      </c>
      <c r="H176" s="4">
        <v>3</v>
      </c>
      <c r="I176" s="4">
        <f t="shared" si="47"/>
        <v>0.18</v>
      </c>
      <c r="J176" s="4"/>
      <c r="K176" s="4"/>
      <c r="L176" s="4"/>
      <c r="M176" s="4"/>
      <c r="N176" s="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4"/>
      <c r="C177" s="4"/>
      <c r="D177" s="4">
        <v>14</v>
      </c>
      <c r="E177" s="4">
        <v>0.6</v>
      </c>
      <c r="F177" s="4">
        <f t="shared" si="48"/>
        <v>0.1</v>
      </c>
      <c r="G177" s="4">
        <f t="shared" si="46"/>
        <v>0.06</v>
      </c>
      <c r="H177" s="4">
        <v>3</v>
      </c>
      <c r="I177" s="4">
        <f t="shared" si="47"/>
        <v>0.18</v>
      </c>
      <c r="J177" s="4"/>
      <c r="K177" s="4"/>
      <c r="L177" s="4"/>
      <c r="M177" s="4"/>
      <c r="N177" s="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4"/>
      <c r="C178" s="4"/>
      <c r="D178" s="4">
        <v>16</v>
      </c>
      <c r="E178" s="4">
        <v>0.75</v>
      </c>
      <c r="F178" s="4">
        <f t="shared" si="48"/>
        <v>0.1</v>
      </c>
      <c r="G178" s="4">
        <f t="shared" si="46"/>
        <v>7.5000000000000011E-2</v>
      </c>
      <c r="H178" s="4">
        <v>3</v>
      </c>
      <c r="I178" s="4">
        <f t="shared" si="47"/>
        <v>0.22500000000000003</v>
      </c>
      <c r="J178" s="4"/>
      <c r="K178" s="4"/>
      <c r="L178" s="4"/>
      <c r="M178" s="4"/>
      <c r="N178" s="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4"/>
      <c r="C179" s="4"/>
      <c r="D179" s="4">
        <v>18</v>
      </c>
      <c r="E179" s="4">
        <v>0.8</v>
      </c>
      <c r="F179" s="4">
        <f t="shared" si="48"/>
        <v>0.1</v>
      </c>
      <c r="G179" s="4">
        <f t="shared" si="46"/>
        <v>8.0000000000000016E-2</v>
      </c>
      <c r="H179" s="4">
        <v>3</v>
      </c>
      <c r="I179" s="4">
        <f t="shared" si="47"/>
        <v>0.24000000000000005</v>
      </c>
      <c r="J179" s="4"/>
      <c r="K179" s="4"/>
      <c r="L179" s="4"/>
      <c r="M179" s="4"/>
      <c r="N179" s="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5"/>
      <c r="C180" s="5"/>
      <c r="D180" s="5" t="s">
        <v>15</v>
      </c>
      <c r="E180" s="5"/>
      <c r="F180" s="5"/>
      <c r="G180" s="5">
        <f>SUM(G174:G179)</f>
        <v>0.43500000000000005</v>
      </c>
      <c r="H180" s="5"/>
      <c r="I180" s="5">
        <f>SUM(I174:I179)</f>
        <v>1.3050000000000002</v>
      </c>
      <c r="J180" s="5">
        <f>I180/G180</f>
        <v>3</v>
      </c>
      <c r="K180" s="5">
        <v>1</v>
      </c>
      <c r="L180" s="5">
        <f>K180*I180</f>
        <v>1.3050000000000002</v>
      </c>
      <c r="M180" s="5">
        <f>G180*C174</f>
        <v>0.43500000000000005</v>
      </c>
      <c r="N180" s="5">
        <f>I180*C174</f>
        <v>1.3050000000000002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thickBo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5" t="s">
        <v>16</v>
      </c>
      <c r="L182" s="5">
        <f t="shared" ref="L182:N182" si="49">SUM(L158:L181)</f>
        <v>3.305000000000001</v>
      </c>
      <c r="M182" s="5">
        <f t="shared" si="49"/>
        <v>1.3050000000000002</v>
      </c>
      <c r="N182" s="5">
        <f t="shared" si="49"/>
        <v>2.8275000000000006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thickBot="1">
      <c r="A183" s="2"/>
      <c r="B183" s="7">
        <f>SUM(C158:C181)</f>
        <v>3</v>
      </c>
      <c r="C183" s="8" t="s">
        <v>17</v>
      </c>
      <c r="D183" s="9"/>
      <c r="E183" s="9"/>
      <c r="F183" s="9"/>
      <c r="G183" s="9"/>
      <c r="H183" s="1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thickBot="1">
      <c r="A184" s="2"/>
      <c r="B184" s="7">
        <f>B183*8760</f>
        <v>26280</v>
      </c>
      <c r="C184" s="8" t="s">
        <v>18</v>
      </c>
      <c r="D184" s="9"/>
      <c r="E184" s="9"/>
      <c r="F184" s="9"/>
      <c r="G184" s="9"/>
      <c r="H184" s="1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thickBot="1">
      <c r="A185" s="2"/>
      <c r="B185" s="7">
        <f>M182</f>
        <v>1.3050000000000002</v>
      </c>
      <c r="C185" s="8" t="s">
        <v>19</v>
      </c>
      <c r="D185" s="9"/>
      <c r="E185" s="9"/>
      <c r="F185" s="9"/>
      <c r="G185" s="9"/>
      <c r="H185" s="1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thickBot="1">
      <c r="A186" s="2"/>
      <c r="B186" s="7">
        <f>B185/B183</f>
        <v>0.43500000000000005</v>
      </c>
      <c r="C186" s="8" t="s">
        <v>20</v>
      </c>
      <c r="D186" s="9"/>
      <c r="E186" s="9"/>
      <c r="F186" s="9"/>
      <c r="G186" s="9"/>
      <c r="H186" s="1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thickBot="1">
      <c r="A187" s="2"/>
      <c r="B187" s="7">
        <f>N182/B183</f>
        <v>0.94250000000000023</v>
      </c>
      <c r="C187" s="8" t="s">
        <v>21</v>
      </c>
      <c r="D187" s="9"/>
      <c r="E187" s="9"/>
      <c r="F187" s="9"/>
      <c r="G187" s="9"/>
      <c r="H187" s="1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thickBot="1">
      <c r="A188" s="2"/>
      <c r="B188" s="7">
        <f>B187/B186</f>
        <v>2.166666666666667</v>
      </c>
      <c r="C188" s="8" t="s">
        <v>22</v>
      </c>
      <c r="D188" s="9"/>
      <c r="E188" s="9"/>
      <c r="F188" s="9"/>
      <c r="G188" s="9"/>
      <c r="H188" s="1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thickBot="1">
      <c r="A189" s="2"/>
      <c r="B189" s="7">
        <f>(B184-N182)/B184</f>
        <v>0.99989240867579909</v>
      </c>
      <c r="C189" s="8" t="s">
        <v>23</v>
      </c>
      <c r="D189" s="9"/>
      <c r="E189" s="9"/>
      <c r="F189" s="9"/>
      <c r="G189" s="9"/>
      <c r="H189" s="1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thickBot="1">
      <c r="A190" s="2"/>
      <c r="B190" s="7">
        <f>1-B189</f>
        <v>1.0759132420090634E-4</v>
      </c>
      <c r="C190" s="8" t="s">
        <v>24</v>
      </c>
      <c r="D190" s="9"/>
      <c r="E190" s="9"/>
      <c r="F190" s="9"/>
      <c r="G190" s="9"/>
      <c r="H190" s="1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thickBot="1">
      <c r="A191" s="2"/>
      <c r="B191" s="7">
        <f>L182*1000</f>
        <v>3305.0000000000009</v>
      </c>
      <c r="C191" s="8" t="s">
        <v>25</v>
      </c>
      <c r="D191" s="9"/>
      <c r="E191" s="9"/>
      <c r="F191" s="9"/>
      <c r="G191" s="9"/>
      <c r="H191" s="1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thickBot="1">
      <c r="A192" s="2"/>
      <c r="B192" s="7">
        <f>B191/B183</f>
        <v>1101.666666666667</v>
      </c>
      <c r="C192" s="11" t="s">
        <v>26</v>
      </c>
      <c r="D192" s="12"/>
      <c r="E192" s="12"/>
      <c r="F192" s="12"/>
      <c r="G192" s="12"/>
      <c r="H192" s="1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P1:Q1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K1" workbookViewId="0">
      <selection activeCell="A2" sqref="A2:A9"/>
    </sheetView>
  </sheetViews>
  <sheetFormatPr defaultColWidth="12.625" defaultRowHeight="15" customHeight="1"/>
  <cols>
    <col min="1" max="1" width="8.375" customWidth="1"/>
    <col min="2" max="2" width="10.5" customWidth="1"/>
    <col min="3" max="3" width="8.875" customWidth="1"/>
    <col min="4" max="4" width="8" customWidth="1"/>
    <col min="5" max="5" width="7.5" customWidth="1"/>
    <col min="6" max="6" width="10.5" customWidth="1"/>
    <col min="7" max="7" width="10.75" customWidth="1"/>
    <col min="8" max="8" width="12.375" customWidth="1"/>
    <col min="9" max="9" width="12.5" customWidth="1"/>
    <col min="10" max="10" width="17.5" customWidth="1"/>
    <col min="11" max="11" width="13.25" customWidth="1"/>
    <col min="12" max="12" width="12" customWidth="1"/>
    <col min="13" max="13" width="9.875" customWidth="1"/>
    <col min="14" max="14" width="10.75" customWidth="1"/>
    <col min="15" max="26" width="7.625" customWidth="1"/>
  </cols>
  <sheetData>
    <row r="1" spans="1:26" ht="47.25" thickBot="1">
      <c r="A1" s="1" t="s">
        <v>56</v>
      </c>
      <c r="B1" s="2"/>
      <c r="C1" s="2"/>
      <c r="D1" s="2"/>
      <c r="E1" s="2"/>
      <c r="F1" s="2"/>
      <c r="G1" s="2"/>
      <c r="H1" s="1" t="s">
        <v>1</v>
      </c>
      <c r="I1" s="2"/>
      <c r="J1" s="2"/>
      <c r="K1" s="2"/>
      <c r="L1" s="2"/>
      <c r="M1" s="2"/>
      <c r="N1" s="2"/>
      <c r="O1" s="2"/>
      <c r="P1" s="57" t="s">
        <v>55</v>
      </c>
      <c r="Q1" s="58"/>
      <c r="R1" s="2"/>
      <c r="S1" s="2"/>
      <c r="T1" s="2"/>
      <c r="U1" s="2"/>
      <c r="V1" s="2"/>
      <c r="W1" s="2"/>
      <c r="X1" s="2"/>
      <c r="Y1" s="2"/>
      <c r="Z1" s="2"/>
    </row>
    <row r="2" spans="1:26" ht="15.75" thickBot="1">
      <c r="A2" s="2">
        <v>0.1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2"/>
      <c r="P2" s="48" t="s">
        <v>49</v>
      </c>
      <c r="Q2" s="51">
        <f>B36</f>
        <v>967.5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thickBot="1">
      <c r="A3" s="2">
        <v>0.1</v>
      </c>
      <c r="B3" s="4">
        <v>26</v>
      </c>
      <c r="C3" s="4">
        <v>1</v>
      </c>
      <c r="D3" s="4">
        <v>44</v>
      </c>
      <c r="E3" s="4">
        <v>0.8</v>
      </c>
      <c r="F3" s="4">
        <f>A2</f>
        <v>0.1</v>
      </c>
      <c r="G3" s="4">
        <f t="shared" ref="G3:G8" si="0">E3*F3</f>
        <v>8.0000000000000016E-2</v>
      </c>
      <c r="H3" s="4">
        <v>0.5</v>
      </c>
      <c r="I3" s="4">
        <f t="shared" ref="I3:I8" si="1">G3*H3</f>
        <v>4.0000000000000008E-2</v>
      </c>
      <c r="J3" s="4"/>
      <c r="K3" s="4"/>
      <c r="L3" s="4"/>
      <c r="M3" s="4"/>
      <c r="N3" s="4"/>
      <c r="O3" s="2"/>
      <c r="P3" s="49" t="s">
        <v>50</v>
      </c>
      <c r="Q3" s="52">
        <f>B74</f>
        <v>3870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thickBot="1">
      <c r="A4" s="2">
        <v>0.1</v>
      </c>
      <c r="B4" s="4"/>
      <c r="C4" s="4"/>
      <c r="D4" s="4">
        <v>46</v>
      </c>
      <c r="E4" s="4">
        <v>0.6</v>
      </c>
      <c r="F4" s="4">
        <f t="shared" ref="F4:F6" si="2">A3</f>
        <v>0.1</v>
      </c>
      <c r="G4" s="4">
        <f t="shared" si="0"/>
        <v>0.06</v>
      </c>
      <c r="H4" s="4">
        <v>0.5</v>
      </c>
      <c r="I4" s="4">
        <f t="shared" si="1"/>
        <v>0.03</v>
      </c>
      <c r="J4" s="4"/>
      <c r="K4" s="4"/>
      <c r="L4" s="4"/>
      <c r="M4" s="4"/>
      <c r="N4" s="4"/>
      <c r="O4" s="2"/>
      <c r="P4" s="50" t="s">
        <v>51</v>
      </c>
      <c r="Q4" s="53">
        <f>B113</f>
        <v>2580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thickBot="1">
      <c r="A5" s="2">
        <v>0.1</v>
      </c>
      <c r="B5" s="4"/>
      <c r="C5" s="4"/>
      <c r="D5" s="4">
        <v>48</v>
      </c>
      <c r="E5" s="4">
        <v>0.75</v>
      </c>
      <c r="F5" s="4">
        <f t="shared" si="2"/>
        <v>0.1</v>
      </c>
      <c r="G5" s="4">
        <f t="shared" si="0"/>
        <v>7.5000000000000011E-2</v>
      </c>
      <c r="H5" s="4">
        <v>0.5</v>
      </c>
      <c r="I5" s="4">
        <f t="shared" si="1"/>
        <v>3.7500000000000006E-2</v>
      </c>
      <c r="J5" s="4"/>
      <c r="K5" s="4"/>
      <c r="L5" s="4"/>
      <c r="M5" s="4"/>
      <c r="N5" s="4"/>
      <c r="O5" s="2"/>
      <c r="P5" s="49" t="s">
        <v>52</v>
      </c>
      <c r="Q5" s="52">
        <f>B152</f>
        <v>1182.5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thickBot="1">
      <c r="A6" s="2">
        <v>0.1</v>
      </c>
      <c r="B6" s="4"/>
      <c r="C6" s="4"/>
      <c r="D6" s="4">
        <v>45</v>
      </c>
      <c r="E6" s="4">
        <v>0.75</v>
      </c>
      <c r="F6" s="4">
        <f t="shared" si="2"/>
        <v>0.1</v>
      </c>
      <c r="G6" s="4">
        <f t="shared" si="0"/>
        <v>7.5000000000000011E-2</v>
      </c>
      <c r="H6" s="4">
        <v>3</v>
      </c>
      <c r="I6" s="4">
        <f t="shared" si="1"/>
        <v>0.22500000000000003</v>
      </c>
      <c r="J6" s="4"/>
      <c r="K6" s="4"/>
      <c r="L6" s="4"/>
      <c r="M6" s="4"/>
      <c r="N6" s="4"/>
      <c r="O6" s="2"/>
      <c r="P6" s="50" t="s">
        <v>53</v>
      </c>
      <c r="Q6" s="53">
        <f>Q2</f>
        <v>967.5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thickBot="1">
      <c r="A7" s="2">
        <v>0.1</v>
      </c>
      <c r="B7" s="4"/>
      <c r="C7" s="4"/>
      <c r="D7" s="4">
        <v>47</v>
      </c>
      <c r="E7" s="4">
        <v>0.8</v>
      </c>
      <c r="F7" s="4">
        <v>0</v>
      </c>
      <c r="G7" s="4">
        <f t="shared" si="0"/>
        <v>0</v>
      </c>
      <c r="H7" s="4">
        <v>0.5</v>
      </c>
      <c r="I7" s="4">
        <f t="shared" si="1"/>
        <v>0</v>
      </c>
      <c r="J7" s="4"/>
      <c r="K7" s="4"/>
      <c r="L7" s="4"/>
      <c r="M7" s="4"/>
      <c r="N7" s="4"/>
      <c r="O7" s="2"/>
      <c r="P7" s="49" t="s">
        <v>54</v>
      </c>
      <c r="Q7" s="52">
        <f>B191</f>
        <v>2845</v>
      </c>
      <c r="R7" s="2"/>
      <c r="S7" s="2"/>
      <c r="T7" s="2"/>
      <c r="U7" s="2"/>
      <c r="V7" s="2"/>
      <c r="W7" s="2"/>
      <c r="X7" s="2"/>
      <c r="Y7" s="2"/>
      <c r="Z7" s="2"/>
    </row>
    <row r="8" spans="1:26">
      <c r="A8" s="2">
        <v>0.1</v>
      </c>
      <c r="B8" s="4"/>
      <c r="C8" s="4"/>
      <c r="D8" s="4">
        <v>49</v>
      </c>
      <c r="E8" s="4">
        <v>0.6</v>
      </c>
      <c r="F8" s="4">
        <v>0</v>
      </c>
      <c r="G8" s="4">
        <f t="shared" si="0"/>
        <v>0</v>
      </c>
      <c r="H8" s="4">
        <v>0.5</v>
      </c>
      <c r="I8" s="4">
        <f t="shared" si="1"/>
        <v>0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>
        <v>0.1</v>
      </c>
      <c r="B9" s="5"/>
      <c r="C9" s="5"/>
      <c r="D9" s="5" t="s">
        <v>15</v>
      </c>
      <c r="E9" s="5"/>
      <c r="F9" s="5"/>
      <c r="G9" s="5">
        <f>SUM(G3:G8)</f>
        <v>0.29000000000000004</v>
      </c>
      <c r="H9" s="5"/>
      <c r="I9" s="5">
        <f>SUM(I3:I8)</f>
        <v>0.33250000000000002</v>
      </c>
      <c r="J9" s="5">
        <f>I9/G9</f>
        <v>1.146551724137931</v>
      </c>
      <c r="K9" s="5">
        <v>1</v>
      </c>
      <c r="L9" s="5">
        <f>K9*I9</f>
        <v>0.33250000000000002</v>
      </c>
      <c r="M9" s="5">
        <f>G9*C3</f>
        <v>0.29000000000000004</v>
      </c>
      <c r="N9" s="5">
        <f>I9*C3</f>
        <v>0.33250000000000002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" t="s">
        <v>12</v>
      </c>
      <c r="M10" s="3" t="s">
        <v>13</v>
      </c>
      <c r="N10" s="3" t="s">
        <v>14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4">
        <v>27</v>
      </c>
      <c r="C11" s="4">
        <v>1</v>
      </c>
      <c r="D11" s="4">
        <v>44</v>
      </c>
      <c r="E11" s="4">
        <v>0.8</v>
      </c>
      <c r="F11" s="4">
        <f>A2</f>
        <v>0.1</v>
      </c>
      <c r="G11" s="4">
        <f t="shared" ref="G11:G16" si="3">E11*F11</f>
        <v>8.0000000000000016E-2</v>
      </c>
      <c r="H11" s="4">
        <v>0.5</v>
      </c>
      <c r="I11" s="4">
        <f t="shared" ref="I11:I16" si="4">G11*H11</f>
        <v>4.0000000000000008E-2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4"/>
      <c r="C12" s="4"/>
      <c r="D12" s="4">
        <v>46</v>
      </c>
      <c r="E12" s="4">
        <v>0.6</v>
      </c>
      <c r="F12" s="4">
        <f t="shared" ref="F12:F13" si="5">A3</f>
        <v>0.1</v>
      </c>
      <c r="G12" s="4">
        <f t="shared" si="3"/>
        <v>0.06</v>
      </c>
      <c r="H12" s="4">
        <v>0.5</v>
      </c>
      <c r="I12" s="4">
        <f t="shared" si="4"/>
        <v>0.03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4"/>
      <c r="C13" s="4"/>
      <c r="D13" s="4">
        <v>48</v>
      </c>
      <c r="E13" s="4">
        <v>0.75</v>
      </c>
      <c r="F13" s="4">
        <f t="shared" si="5"/>
        <v>0.1</v>
      </c>
      <c r="G13" s="4">
        <f t="shared" si="3"/>
        <v>7.5000000000000011E-2</v>
      </c>
      <c r="H13" s="4">
        <v>0.5</v>
      </c>
      <c r="I13" s="4">
        <f t="shared" si="4"/>
        <v>3.7500000000000006E-2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4"/>
      <c r="C14" s="4"/>
      <c r="D14" s="4">
        <v>45</v>
      </c>
      <c r="E14" s="4">
        <v>0.75</v>
      </c>
      <c r="F14" s="4">
        <v>0</v>
      </c>
      <c r="G14" s="4">
        <f t="shared" si="3"/>
        <v>0</v>
      </c>
      <c r="H14" s="4">
        <v>0.5</v>
      </c>
      <c r="I14" s="4">
        <f t="shared" si="4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4"/>
      <c r="C15" s="4"/>
      <c r="D15" s="4">
        <v>47</v>
      </c>
      <c r="E15" s="4">
        <v>0.8</v>
      </c>
      <c r="F15" s="4">
        <f>A2</f>
        <v>0.1</v>
      </c>
      <c r="G15" s="4">
        <f t="shared" si="3"/>
        <v>8.0000000000000016E-2</v>
      </c>
      <c r="H15" s="4">
        <v>3</v>
      </c>
      <c r="I15" s="4">
        <f t="shared" si="4"/>
        <v>0.24000000000000005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4"/>
      <c r="C16" s="4"/>
      <c r="D16" s="4">
        <v>49</v>
      </c>
      <c r="E16" s="4">
        <v>0.6</v>
      </c>
      <c r="F16" s="4">
        <v>0</v>
      </c>
      <c r="G16" s="4">
        <f t="shared" si="3"/>
        <v>0</v>
      </c>
      <c r="H16" s="4">
        <v>0.5</v>
      </c>
      <c r="I16" s="4">
        <f t="shared" si="4"/>
        <v>0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5"/>
      <c r="C17" s="5"/>
      <c r="D17" s="5" t="s">
        <v>15</v>
      </c>
      <c r="E17" s="5"/>
      <c r="F17" s="5"/>
      <c r="G17" s="5">
        <f>SUM(G11:G16)</f>
        <v>0.29500000000000004</v>
      </c>
      <c r="H17" s="5"/>
      <c r="I17" s="5">
        <f>SUM(I11:I16)</f>
        <v>0.34750000000000003</v>
      </c>
      <c r="J17" s="5">
        <f>I17/G17</f>
        <v>1.1779661016949152</v>
      </c>
      <c r="K17" s="5">
        <v>1</v>
      </c>
      <c r="L17" s="5">
        <f>K17*I17</f>
        <v>0.34750000000000003</v>
      </c>
      <c r="M17" s="5">
        <f>G17*C11</f>
        <v>0.29500000000000004</v>
      </c>
      <c r="N17" s="5">
        <f>I17*C11</f>
        <v>0.34750000000000003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3" t="s">
        <v>8</v>
      </c>
      <c r="I18" s="3" t="s">
        <v>9</v>
      </c>
      <c r="J18" s="3" t="s">
        <v>10</v>
      </c>
      <c r="K18" s="3" t="s">
        <v>11</v>
      </c>
      <c r="L18" s="3" t="s">
        <v>12</v>
      </c>
      <c r="M18" s="3" t="s">
        <v>13</v>
      </c>
      <c r="N18" s="3" t="s">
        <v>14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4">
        <v>28</v>
      </c>
      <c r="C19" s="4">
        <v>1</v>
      </c>
      <c r="D19" s="4">
        <v>44</v>
      </c>
      <c r="E19" s="4">
        <v>0.8</v>
      </c>
      <c r="F19" s="4">
        <f>A2</f>
        <v>0.1</v>
      </c>
      <c r="G19" s="4">
        <f t="shared" ref="G19:G24" si="6">E19*F19</f>
        <v>8.0000000000000016E-2</v>
      </c>
      <c r="H19" s="4">
        <v>0.5</v>
      </c>
      <c r="I19" s="4">
        <f t="shared" ref="I19:I24" si="7">G19*H19</f>
        <v>4.0000000000000008E-2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4"/>
      <c r="C20" s="4"/>
      <c r="D20" s="4">
        <v>46</v>
      </c>
      <c r="E20" s="4">
        <v>0.6</v>
      </c>
      <c r="F20" s="4">
        <f t="shared" ref="F20:F21" si="8">A3</f>
        <v>0.1</v>
      </c>
      <c r="G20" s="4">
        <f t="shared" si="6"/>
        <v>0.06</v>
      </c>
      <c r="H20" s="4">
        <v>0.5</v>
      </c>
      <c r="I20" s="4">
        <f t="shared" si="7"/>
        <v>0.03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4"/>
      <c r="C21" s="4"/>
      <c r="D21" s="4">
        <v>48</v>
      </c>
      <c r="E21" s="4">
        <v>0.75</v>
      </c>
      <c r="F21" s="4">
        <f t="shared" si="8"/>
        <v>0.1</v>
      </c>
      <c r="G21" s="4">
        <f t="shared" si="6"/>
        <v>7.5000000000000011E-2</v>
      </c>
      <c r="H21" s="4">
        <v>0.5</v>
      </c>
      <c r="I21" s="4">
        <f t="shared" si="7"/>
        <v>3.7500000000000006E-2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4"/>
      <c r="C22" s="4"/>
      <c r="D22" s="4">
        <v>45</v>
      </c>
      <c r="E22" s="4">
        <v>0.75</v>
      </c>
      <c r="F22" s="4">
        <v>0</v>
      </c>
      <c r="G22" s="4">
        <f t="shared" si="6"/>
        <v>0</v>
      </c>
      <c r="H22" s="4">
        <v>0.5</v>
      </c>
      <c r="I22" s="4">
        <f t="shared" si="7"/>
        <v>0</v>
      </c>
      <c r="J22" s="4"/>
      <c r="K22" s="4"/>
      <c r="L22" s="4"/>
      <c r="M22" s="4"/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4"/>
      <c r="C23" s="4"/>
      <c r="D23" s="4">
        <v>47</v>
      </c>
      <c r="E23" s="4">
        <v>0.8</v>
      </c>
      <c r="F23" s="4">
        <v>0</v>
      </c>
      <c r="G23" s="4">
        <f t="shared" si="6"/>
        <v>0</v>
      </c>
      <c r="H23" s="4">
        <v>0.5</v>
      </c>
      <c r="I23" s="4">
        <f t="shared" si="7"/>
        <v>0</v>
      </c>
      <c r="J23" s="4"/>
      <c r="K23" s="4"/>
      <c r="L23" s="4"/>
      <c r="M23" s="4"/>
      <c r="N23" s="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4"/>
      <c r="C24" s="4"/>
      <c r="D24" s="4">
        <v>49</v>
      </c>
      <c r="E24" s="4">
        <v>0.6</v>
      </c>
      <c r="F24" s="4">
        <f>A2</f>
        <v>0.1</v>
      </c>
      <c r="G24" s="4">
        <f t="shared" si="6"/>
        <v>0.06</v>
      </c>
      <c r="H24" s="4">
        <v>3</v>
      </c>
      <c r="I24" s="4">
        <f t="shared" si="7"/>
        <v>0.18</v>
      </c>
      <c r="J24" s="4"/>
      <c r="K24" s="4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5"/>
      <c r="C25" s="5"/>
      <c r="D25" s="5" t="s">
        <v>15</v>
      </c>
      <c r="E25" s="5"/>
      <c r="F25" s="5"/>
      <c r="G25" s="5">
        <f>SUM(G19:G24)</f>
        <v>0.27500000000000002</v>
      </c>
      <c r="H25" s="5"/>
      <c r="I25" s="5">
        <f>SUM(I19:I24)</f>
        <v>0.28749999999999998</v>
      </c>
      <c r="J25" s="5">
        <f>I25/G25</f>
        <v>1.0454545454545452</v>
      </c>
      <c r="K25" s="5">
        <v>1</v>
      </c>
      <c r="L25" s="5">
        <f>K25*I25</f>
        <v>0.28749999999999998</v>
      </c>
      <c r="M25" s="5">
        <f>G25*C19</f>
        <v>0.27500000000000002</v>
      </c>
      <c r="N25" s="5">
        <f>I25*C19</f>
        <v>0.28749999999999998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5" t="s">
        <v>16</v>
      </c>
      <c r="L27" s="5">
        <f t="shared" ref="L27:N27" si="9">SUM(L3:L26)</f>
        <v>0.96750000000000003</v>
      </c>
      <c r="M27" s="5">
        <f t="shared" si="9"/>
        <v>0.8600000000000001</v>
      </c>
      <c r="N27" s="5">
        <f t="shared" si="9"/>
        <v>0.96750000000000003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7">
        <f>SUM(C3:C26)</f>
        <v>3</v>
      </c>
      <c r="C28" s="9" t="s">
        <v>17</v>
      </c>
      <c r="D28" s="9"/>
      <c r="E28" s="9"/>
      <c r="F28" s="9"/>
      <c r="G28" s="9"/>
      <c r="H28" s="1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7">
        <f>B28*8760</f>
        <v>26280</v>
      </c>
      <c r="C29" s="9" t="s">
        <v>18</v>
      </c>
      <c r="D29" s="9"/>
      <c r="E29" s="9"/>
      <c r="F29" s="9"/>
      <c r="G29" s="9"/>
      <c r="H29" s="10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7">
        <f>M27</f>
        <v>0.8600000000000001</v>
      </c>
      <c r="C30" s="9" t="s">
        <v>19</v>
      </c>
      <c r="D30" s="9"/>
      <c r="E30" s="9"/>
      <c r="F30" s="9"/>
      <c r="G30" s="9"/>
      <c r="H30" s="10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7">
        <f>B30/B28</f>
        <v>0.28666666666666668</v>
      </c>
      <c r="C31" s="9" t="s">
        <v>20</v>
      </c>
      <c r="D31" s="9"/>
      <c r="E31" s="9"/>
      <c r="F31" s="9"/>
      <c r="G31" s="9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7">
        <f>N27/B28</f>
        <v>0.32250000000000001</v>
      </c>
      <c r="C32" s="9" t="s">
        <v>21</v>
      </c>
      <c r="D32" s="9"/>
      <c r="E32" s="9"/>
      <c r="F32" s="9"/>
      <c r="G32" s="9"/>
      <c r="H32" s="10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7">
        <f>B32/B31</f>
        <v>1.125</v>
      </c>
      <c r="C33" s="9" t="s">
        <v>22</v>
      </c>
      <c r="D33" s="9"/>
      <c r="E33" s="9"/>
      <c r="F33" s="9"/>
      <c r="G33" s="9"/>
      <c r="H33" s="1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7">
        <f>(B29-N27)/B29</f>
        <v>0.99996318493150693</v>
      </c>
      <c r="C34" s="9" t="s">
        <v>23</v>
      </c>
      <c r="D34" s="9"/>
      <c r="E34" s="9"/>
      <c r="F34" s="9"/>
      <c r="G34" s="9"/>
      <c r="H34" s="10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7">
        <f>1-B34</f>
        <v>3.6815068493067926E-5</v>
      </c>
      <c r="C35" s="9" t="s">
        <v>24</v>
      </c>
      <c r="D35" s="9"/>
      <c r="E35" s="9"/>
      <c r="F35" s="9"/>
      <c r="G35" s="9"/>
      <c r="H35" s="10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7">
        <f>L27*1000</f>
        <v>967.5</v>
      </c>
      <c r="C36" s="9" t="s">
        <v>25</v>
      </c>
      <c r="D36" s="9"/>
      <c r="E36" s="9"/>
      <c r="F36" s="9"/>
      <c r="G36" s="9"/>
      <c r="H36" s="10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7">
        <f>B36/B28</f>
        <v>322.5</v>
      </c>
      <c r="C37" s="12" t="s">
        <v>26</v>
      </c>
      <c r="D37" s="12"/>
      <c r="E37" s="12"/>
      <c r="F37" s="12"/>
      <c r="G37" s="12"/>
      <c r="H37" s="1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0.5" customHeight="1">
      <c r="A39" s="1"/>
      <c r="B39" s="2"/>
      <c r="C39" s="2"/>
      <c r="D39" s="2"/>
      <c r="E39" s="2"/>
      <c r="F39" s="2"/>
      <c r="G39" s="2"/>
      <c r="H39" s="1" t="s">
        <v>27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3" t="s">
        <v>2</v>
      </c>
      <c r="C40" s="3" t="s">
        <v>3</v>
      </c>
      <c r="D40" s="3" t="s">
        <v>4</v>
      </c>
      <c r="E40" s="3" t="s">
        <v>5</v>
      </c>
      <c r="F40" s="3" t="s">
        <v>6</v>
      </c>
      <c r="G40" s="3" t="s">
        <v>7</v>
      </c>
      <c r="H40" s="3" t="s">
        <v>8</v>
      </c>
      <c r="I40" s="3" t="s">
        <v>9</v>
      </c>
      <c r="J40" s="3" t="s">
        <v>10</v>
      </c>
      <c r="K40" s="3" t="s">
        <v>11</v>
      </c>
      <c r="L40" s="3" t="s">
        <v>12</v>
      </c>
      <c r="M40" s="3" t="s">
        <v>13</v>
      </c>
      <c r="N40" s="3" t="s">
        <v>14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14">
        <v>26</v>
      </c>
      <c r="C41" s="14">
        <v>1</v>
      </c>
      <c r="D41" s="14">
        <v>44</v>
      </c>
      <c r="E41" s="14">
        <v>0.8</v>
      </c>
      <c r="F41" s="14">
        <f>A2</f>
        <v>0.1</v>
      </c>
      <c r="G41" s="14">
        <f t="shared" ref="G41:G46" si="10">E41*F41</f>
        <v>8.0000000000000016E-2</v>
      </c>
      <c r="H41" s="14">
        <v>3</v>
      </c>
      <c r="I41" s="14">
        <f t="shared" ref="I41:I46" si="11">G41*H41</f>
        <v>0.24000000000000005</v>
      </c>
      <c r="J41" s="14"/>
      <c r="K41" s="14"/>
      <c r="L41" s="14"/>
      <c r="M41" s="14"/>
      <c r="N41" s="1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14"/>
      <c r="C42" s="14"/>
      <c r="D42" s="14">
        <v>46</v>
      </c>
      <c r="E42" s="14">
        <v>0.6</v>
      </c>
      <c r="F42" s="14">
        <f t="shared" ref="F42:F46" si="12">A3</f>
        <v>0.1</v>
      </c>
      <c r="G42" s="14">
        <f t="shared" si="10"/>
        <v>0.06</v>
      </c>
      <c r="H42" s="14">
        <v>3</v>
      </c>
      <c r="I42" s="14">
        <f t="shared" si="11"/>
        <v>0.18</v>
      </c>
      <c r="J42" s="14"/>
      <c r="K42" s="14"/>
      <c r="L42" s="14"/>
      <c r="M42" s="14"/>
      <c r="N42" s="1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14"/>
      <c r="C43" s="14"/>
      <c r="D43" s="14">
        <v>48</v>
      </c>
      <c r="E43" s="14">
        <v>0.75</v>
      </c>
      <c r="F43" s="14">
        <f t="shared" si="12"/>
        <v>0.1</v>
      </c>
      <c r="G43" s="14">
        <f t="shared" si="10"/>
        <v>7.5000000000000011E-2</v>
      </c>
      <c r="H43" s="14">
        <v>3</v>
      </c>
      <c r="I43" s="14">
        <f t="shared" si="11"/>
        <v>0.22500000000000003</v>
      </c>
      <c r="J43" s="14"/>
      <c r="K43" s="14"/>
      <c r="L43" s="14"/>
      <c r="M43" s="14"/>
      <c r="N43" s="1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14"/>
      <c r="C44" s="14"/>
      <c r="D44" s="14">
        <v>45</v>
      </c>
      <c r="E44" s="14">
        <v>0.75</v>
      </c>
      <c r="F44" s="14">
        <f t="shared" si="12"/>
        <v>0.1</v>
      </c>
      <c r="G44" s="14">
        <f t="shared" si="10"/>
        <v>7.5000000000000011E-2</v>
      </c>
      <c r="H44" s="14">
        <v>3</v>
      </c>
      <c r="I44" s="14">
        <f t="shared" si="11"/>
        <v>0.22500000000000003</v>
      </c>
      <c r="J44" s="14"/>
      <c r="K44" s="14"/>
      <c r="L44" s="14"/>
      <c r="M44" s="14"/>
      <c r="N44" s="1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14"/>
      <c r="C45" s="14"/>
      <c r="D45" s="14">
        <v>47</v>
      </c>
      <c r="E45" s="14">
        <v>0.8</v>
      </c>
      <c r="F45" s="14">
        <f t="shared" si="12"/>
        <v>0.1</v>
      </c>
      <c r="G45" s="14">
        <f t="shared" si="10"/>
        <v>8.0000000000000016E-2</v>
      </c>
      <c r="H45" s="14">
        <v>3</v>
      </c>
      <c r="I45" s="14">
        <f t="shared" si="11"/>
        <v>0.24000000000000005</v>
      </c>
      <c r="J45" s="14"/>
      <c r="K45" s="14"/>
      <c r="L45" s="14"/>
      <c r="M45" s="14"/>
      <c r="N45" s="1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14"/>
      <c r="C46" s="14"/>
      <c r="D46" s="14">
        <v>49</v>
      </c>
      <c r="E46" s="14">
        <v>0.6</v>
      </c>
      <c r="F46" s="14">
        <f t="shared" si="12"/>
        <v>0.1</v>
      </c>
      <c r="G46" s="14">
        <f t="shared" si="10"/>
        <v>0.06</v>
      </c>
      <c r="H46" s="14">
        <v>3</v>
      </c>
      <c r="I46" s="14">
        <f t="shared" si="11"/>
        <v>0.18</v>
      </c>
      <c r="J46" s="14"/>
      <c r="K46" s="14"/>
      <c r="L46" s="14"/>
      <c r="M46" s="14"/>
      <c r="N46" s="1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5"/>
      <c r="C47" s="5"/>
      <c r="D47" s="5" t="s">
        <v>15</v>
      </c>
      <c r="E47" s="5"/>
      <c r="F47" s="5"/>
      <c r="G47" s="5">
        <f>SUM(G41:G46)</f>
        <v>0.43000000000000005</v>
      </c>
      <c r="H47" s="5"/>
      <c r="I47" s="5">
        <f>SUM(I41:I46)</f>
        <v>1.29</v>
      </c>
      <c r="J47" s="5">
        <f>I47/G47</f>
        <v>2.9999999999999996</v>
      </c>
      <c r="K47" s="5">
        <v>1</v>
      </c>
      <c r="L47" s="5">
        <f>K47*I47</f>
        <v>1.29</v>
      </c>
      <c r="M47" s="5">
        <f>G47*C41</f>
        <v>0.43000000000000005</v>
      </c>
      <c r="N47" s="5">
        <f>I47*C41</f>
        <v>1.29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3" t="s">
        <v>2</v>
      </c>
      <c r="C48" s="3" t="s">
        <v>3</v>
      </c>
      <c r="D48" s="3" t="s">
        <v>4</v>
      </c>
      <c r="E48" s="3" t="s">
        <v>5</v>
      </c>
      <c r="F48" s="3" t="s">
        <v>6</v>
      </c>
      <c r="G48" s="3" t="s">
        <v>7</v>
      </c>
      <c r="H48" s="3" t="s">
        <v>8</v>
      </c>
      <c r="I48" s="3" t="s">
        <v>9</v>
      </c>
      <c r="J48" s="3" t="s">
        <v>10</v>
      </c>
      <c r="K48" s="3" t="s">
        <v>11</v>
      </c>
      <c r="L48" s="3" t="s">
        <v>12</v>
      </c>
      <c r="M48" s="3" t="s">
        <v>13</v>
      </c>
      <c r="N48" s="3" t="s">
        <v>14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14">
        <v>27</v>
      </c>
      <c r="C49" s="14">
        <v>1</v>
      </c>
      <c r="D49" s="14">
        <v>44</v>
      </c>
      <c r="E49" s="14">
        <v>0.8</v>
      </c>
      <c r="F49" s="14">
        <f>A2</f>
        <v>0.1</v>
      </c>
      <c r="G49" s="14">
        <f t="shared" ref="G49:G54" si="13">E49*F49</f>
        <v>8.0000000000000016E-2</v>
      </c>
      <c r="H49" s="14">
        <v>3</v>
      </c>
      <c r="I49" s="14">
        <f t="shared" ref="I49:I54" si="14">G49*H49</f>
        <v>0.24000000000000005</v>
      </c>
      <c r="J49" s="14"/>
      <c r="K49" s="14"/>
      <c r="L49" s="14"/>
      <c r="M49" s="14"/>
      <c r="N49" s="1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14"/>
      <c r="C50" s="14"/>
      <c r="D50" s="14">
        <v>46</v>
      </c>
      <c r="E50" s="14">
        <v>0.6</v>
      </c>
      <c r="F50" s="14">
        <f t="shared" ref="F50:F54" si="15">A3</f>
        <v>0.1</v>
      </c>
      <c r="G50" s="14">
        <f t="shared" si="13"/>
        <v>0.06</v>
      </c>
      <c r="H50" s="14">
        <v>3</v>
      </c>
      <c r="I50" s="14">
        <f t="shared" si="14"/>
        <v>0.18</v>
      </c>
      <c r="J50" s="14"/>
      <c r="K50" s="14"/>
      <c r="L50" s="14"/>
      <c r="M50" s="14"/>
      <c r="N50" s="1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14"/>
      <c r="C51" s="14"/>
      <c r="D51" s="14">
        <v>48</v>
      </c>
      <c r="E51" s="14">
        <v>0.75</v>
      </c>
      <c r="F51" s="14">
        <f t="shared" si="15"/>
        <v>0.1</v>
      </c>
      <c r="G51" s="14">
        <f t="shared" si="13"/>
        <v>7.5000000000000011E-2</v>
      </c>
      <c r="H51" s="14">
        <v>3</v>
      </c>
      <c r="I51" s="14">
        <f t="shared" si="14"/>
        <v>0.22500000000000003</v>
      </c>
      <c r="J51" s="14"/>
      <c r="K51" s="14"/>
      <c r="L51" s="14"/>
      <c r="M51" s="14"/>
      <c r="N51" s="1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14"/>
      <c r="C52" s="14"/>
      <c r="D52" s="14">
        <v>45</v>
      </c>
      <c r="E52" s="14">
        <v>0.75</v>
      </c>
      <c r="F52" s="14">
        <f t="shared" si="15"/>
        <v>0.1</v>
      </c>
      <c r="G52" s="14">
        <f t="shared" si="13"/>
        <v>7.5000000000000011E-2</v>
      </c>
      <c r="H52" s="14">
        <v>3</v>
      </c>
      <c r="I52" s="14">
        <f t="shared" si="14"/>
        <v>0.22500000000000003</v>
      </c>
      <c r="J52" s="14"/>
      <c r="K52" s="14"/>
      <c r="L52" s="14"/>
      <c r="M52" s="14"/>
      <c r="N52" s="1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14"/>
      <c r="C53" s="14"/>
      <c r="D53" s="14">
        <v>47</v>
      </c>
      <c r="E53" s="14">
        <v>0.8</v>
      </c>
      <c r="F53" s="14">
        <f t="shared" si="15"/>
        <v>0.1</v>
      </c>
      <c r="G53" s="14">
        <f t="shared" si="13"/>
        <v>8.0000000000000016E-2</v>
      </c>
      <c r="H53" s="14">
        <v>3</v>
      </c>
      <c r="I53" s="14">
        <f t="shared" si="14"/>
        <v>0.24000000000000005</v>
      </c>
      <c r="J53" s="14"/>
      <c r="K53" s="14"/>
      <c r="L53" s="14"/>
      <c r="M53" s="14"/>
      <c r="N53" s="1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14"/>
      <c r="C54" s="14"/>
      <c r="D54" s="14">
        <v>49</v>
      </c>
      <c r="E54" s="14">
        <v>0.6</v>
      </c>
      <c r="F54" s="14">
        <f t="shared" si="15"/>
        <v>0.1</v>
      </c>
      <c r="G54" s="14">
        <f t="shared" si="13"/>
        <v>0.06</v>
      </c>
      <c r="H54" s="14">
        <v>3</v>
      </c>
      <c r="I54" s="14">
        <f t="shared" si="14"/>
        <v>0.18</v>
      </c>
      <c r="J54" s="14"/>
      <c r="K54" s="14"/>
      <c r="L54" s="14"/>
      <c r="M54" s="14"/>
      <c r="N54" s="1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5"/>
      <c r="C55" s="5"/>
      <c r="D55" s="5" t="s">
        <v>15</v>
      </c>
      <c r="E55" s="5"/>
      <c r="F55" s="5"/>
      <c r="G55" s="5">
        <f>SUM(G49:G54)</f>
        <v>0.43000000000000005</v>
      </c>
      <c r="H55" s="5"/>
      <c r="I55" s="5">
        <f>SUM(I49:I54)</f>
        <v>1.29</v>
      </c>
      <c r="J55" s="5">
        <f>I55/G55</f>
        <v>2.9999999999999996</v>
      </c>
      <c r="K55" s="5">
        <v>1</v>
      </c>
      <c r="L55" s="5">
        <f>K55*I55</f>
        <v>1.29</v>
      </c>
      <c r="M55" s="5">
        <f>G55*C49</f>
        <v>0.43000000000000005</v>
      </c>
      <c r="N55" s="5">
        <f>I55*C49</f>
        <v>1.29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3" t="s">
        <v>2</v>
      </c>
      <c r="C56" s="3" t="s">
        <v>3</v>
      </c>
      <c r="D56" s="3" t="s">
        <v>4</v>
      </c>
      <c r="E56" s="3" t="s">
        <v>5</v>
      </c>
      <c r="F56" s="3" t="s">
        <v>6</v>
      </c>
      <c r="G56" s="3" t="s">
        <v>7</v>
      </c>
      <c r="H56" s="3" t="s">
        <v>8</v>
      </c>
      <c r="I56" s="3" t="s">
        <v>9</v>
      </c>
      <c r="J56" s="3" t="s">
        <v>10</v>
      </c>
      <c r="K56" s="3" t="s">
        <v>11</v>
      </c>
      <c r="L56" s="3" t="s">
        <v>12</v>
      </c>
      <c r="M56" s="3" t="s">
        <v>13</v>
      </c>
      <c r="N56" s="3" t="s">
        <v>14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14">
        <v>28</v>
      </c>
      <c r="C57" s="14">
        <v>1</v>
      </c>
      <c r="D57" s="14">
        <v>44</v>
      </c>
      <c r="E57" s="14">
        <v>0.8</v>
      </c>
      <c r="F57" s="14">
        <f>A2</f>
        <v>0.1</v>
      </c>
      <c r="G57" s="14">
        <f t="shared" ref="G57:G62" si="16">E57*F57</f>
        <v>8.0000000000000016E-2</v>
      </c>
      <c r="H57" s="14">
        <v>3</v>
      </c>
      <c r="I57" s="14">
        <f t="shared" ref="I57:I62" si="17">G57*H57</f>
        <v>0.24000000000000005</v>
      </c>
      <c r="J57" s="14"/>
      <c r="K57" s="14"/>
      <c r="L57" s="14"/>
      <c r="M57" s="14"/>
      <c r="N57" s="1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14"/>
      <c r="C58" s="14"/>
      <c r="D58" s="14">
        <v>46</v>
      </c>
      <c r="E58" s="14">
        <v>0.6</v>
      </c>
      <c r="F58" s="14">
        <f t="shared" ref="F58:F62" si="18">A3</f>
        <v>0.1</v>
      </c>
      <c r="G58" s="14">
        <f t="shared" si="16"/>
        <v>0.06</v>
      </c>
      <c r="H58" s="14">
        <v>3</v>
      </c>
      <c r="I58" s="14">
        <f t="shared" si="17"/>
        <v>0.18</v>
      </c>
      <c r="J58" s="14"/>
      <c r="K58" s="14"/>
      <c r="L58" s="14"/>
      <c r="M58" s="14"/>
      <c r="N58" s="1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14"/>
      <c r="C59" s="14"/>
      <c r="D59" s="14">
        <v>48</v>
      </c>
      <c r="E59" s="14">
        <v>0.75</v>
      </c>
      <c r="F59" s="14">
        <f t="shared" si="18"/>
        <v>0.1</v>
      </c>
      <c r="G59" s="14">
        <f t="shared" si="16"/>
        <v>7.5000000000000011E-2</v>
      </c>
      <c r="H59" s="14">
        <v>3</v>
      </c>
      <c r="I59" s="14">
        <f t="shared" si="17"/>
        <v>0.22500000000000003</v>
      </c>
      <c r="J59" s="14"/>
      <c r="K59" s="14"/>
      <c r="L59" s="14"/>
      <c r="M59" s="14"/>
      <c r="N59" s="1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14"/>
      <c r="C60" s="14"/>
      <c r="D60" s="14">
        <v>45</v>
      </c>
      <c r="E60" s="14">
        <v>0.75</v>
      </c>
      <c r="F60" s="14">
        <f t="shared" si="18"/>
        <v>0.1</v>
      </c>
      <c r="G60" s="14">
        <f t="shared" si="16"/>
        <v>7.5000000000000011E-2</v>
      </c>
      <c r="H60" s="14">
        <v>3</v>
      </c>
      <c r="I60" s="14">
        <f t="shared" si="17"/>
        <v>0.22500000000000003</v>
      </c>
      <c r="J60" s="14"/>
      <c r="K60" s="14"/>
      <c r="L60" s="14"/>
      <c r="M60" s="14"/>
      <c r="N60" s="1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14"/>
      <c r="C61" s="14"/>
      <c r="D61" s="14">
        <v>47</v>
      </c>
      <c r="E61" s="14">
        <v>0.8</v>
      </c>
      <c r="F61" s="14">
        <f t="shared" si="18"/>
        <v>0.1</v>
      </c>
      <c r="G61" s="14">
        <f t="shared" si="16"/>
        <v>8.0000000000000016E-2</v>
      </c>
      <c r="H61" s="14">
        <v>3</v>
      </c>
      <c r="I61" s="14">
        <f t="shared" si="17"/>
        <v>0.24000000000000005</v>
      </c>
      <c r="J61" s="14"/>
      <c r="K61" s="14"/>
      <c r="L61" s="14"/>
      <c r="M61" s="14"/>
      <c r="N61" s="1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14"/>
      <c r="C62" s="14"/>
      <c r="D62" s="14">
        <v>49</v>
      </c>
      <c r="E62" s="14">
        <v>0.6</v>
      </c>
      <c r="F62" s="14">
        <f t="shared" si="18"/>
        <v>0.1</v>
      </c>
      <c r="G62" s="14">
        <f t="shared" si="16"/>
        <v>0.06</v>
      </c>
      <c r="H62" s="14">
        <v>3</v>
      </c>
      <c r="I62" s="14">
        <f t="shared" si="17"/>
        <v>0.18</v>
      </c>
      <c r="J62" s="14"/>
      <c r="K62" s="14"/>
      <c r="L62" s="14"/>
      <c r="M62" s="14"/>
      <c r="N62" s="1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5"/>
      <c r="C63" s="5"/>
      <c r="D63" s="5" t="s">
        <v>15</v>
      </c>
      <c r="E63" s="5"/>
      <c r="F63" s="5"/>
      <c r="G63" s="5">
        <f>SUM(G57:G62)</f>
        <v>0.43000000000000005</v>
      </c>
      <c r="H63" s="5"/>
      <c r="I63" s="5">
        <f>SUM(I57:I62)</f>
        <v>1.29</v>
      </c>
      <c r="J63" s="5">
        <f>I63/G63</f>
        <v>2.9999999999999996</v>
      </c>
      <c r="K63" s="5">
        <v>1</v>
      </c>
      <c r="L63" s="5">
        <f>K63*I63</f>
        <v>1.29</v>
      </c>
      <c r="M63" s="5">
        <f>G63*C57</f>
        <v>0.43000000000000005</v>
      </c>
      <c r="N63" s="5">
        <f>I63*C57</f>
        <v>1.29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5" t="s">
        <v>16</v>
      </c>
      <c r="L65" s="5">
        <f t="shared" ref="L65:N65" si="19">SUM(L41:L64)</f>
        <v>3.87</v>
      </c>
      <c r="M65" s="5">
        <f t="shared" si="19"/>
        <v>1.29</v>
      </c>
      <c r="N65" s="5">
        <f t="shared" si="19"/>
        <v>3.87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7">
        <f>SUM(C41:C64)</f>
        <v>3</v>
      </c>
      <c r="C66" s="9" t="s">
        <v>17</v>
      </c>
      <c r="D66" s="9"/>
      <c r="E66" s="9"/>
      <c r="F66" s="9"/>
      <c r="G66" s="9"/>
      <c r="H66" s="1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7">
        <f>B66*8760</f>
        <v>26280</v>
      </c>
      <c r="C67" s="9" t="s">
        <v>18</v>
      </c>
      <c r="D67" s="9"/>
      <c r="E67" s="9"/>
      <c r="F67" s="9"/>
      <c r="G67" s="9"/>
      <c r="H67" s="1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7">
        <f>M65</f>
        <v>1.29</v>
      </c>
      <c r="C68" s="9" t="s">
        <v>19</v>
      </c>
      <c r="D68" s="9"/>
      <c r="E68" s="9"/>
      <c r="F68" s="9"/>
      <c r="G68" s="9"/>
      <c r="H68" s="1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7">
        <f>B68/B66</f>
        <v>0.43</v>
      </c>
      <c r="C69" s="9" t="s">
        <v>20</v>
      </c>
      <c r="D69" s="9"/>
      <c r="E69" s="9"/>
      <c r="F69" s="9"/>
      <c r="G69" s="9"/>
      <c r="H69" s="1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7">
        <f>N65/B66</f>
        <v>1.29</v>
      </c>
      <c r="C70" s="9" t="s">
        <v>21</v>
      </c>
      <c r="D70" s="9"/>
      <c r="E70" s="9"/>
      <c r="F70" s="9"/>
      <c r="G70" s="9"/>
      <c r="H70" s="1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7">
        <f>B70/B69</f>
        <v>3</v>
      </c>
      <c r="C71" s="9" t="s">
        <v>22</v>
      </c>
      <c r="D71" s="9"/>
      <c r="E71" s="9"/>
      <c r="F71" s="9"/>
      <c r="G71" s="9"/>
      <c r="H71" s="1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7">
        <f>(B67-N65)/B67</f>
        <v>0.9998527397260274</v>
      </c>
      <c r="C72" s="9" t="s">
        <v>23</v>
      </c>
      <c r="D72" s="9"/>
      <c r="E72" s="9"/>
      <c r="F72" s="9"/>
      <c r="G72" s="9"/>
      <c r="H72" s="1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7">
        <f>1-B72</f>
        <v>1.4726027397260477E-4</v>
      </c>
      <c r="C73" s="9" t="s">
        <v>24</v>
      </c>
      <c r="D73" s="9"/>
      <c r="E73" s="9"/>
      <c r="F73" s="9"/>
      <c r="G73" s="9"/>
      <c r="H73" s="1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7">
        <f>L65*1000</f>
        <v>3870</v>
      </c>
      <c r="C74" s="9" t="s">
        <v>25</v>
      </c>
      <c r="D74" s="9"/>
      <c r="E74" s="9"/>
      <c r="F74" s="9"/>
      <c r="G74" s="9"/>
      <c r="H74" s="1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7">
        <f>B74/B66</f>
        <v>1290</v>
      </c>
      <c r="C75" s="12" t="s">
        <v>26</v>
      </c>
      <c r="D75" s="12"/>
      <c r="E75" s="12"/>
      <c r="F75" s="12"/>
      <c r="G75" s="12"/>
      <c r="H75" s="1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46.5">
      <c r="A78" s="1"/>
      <c r="B78" s="2"/>
      <c r="C78" s="2"/>
      <c r="D78" s="2"/>
      <c r="E78" s="2"/>
      <c r="F78" s="2"/>
      <c r="G78" s="2"/>
      <c r="H78" s="1" t="s">
        <v>28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3" t="s">
        <v>2</v>
      </c>
      <c r="C79" s="3" t="s">
        <v>3</v>
      </c>
      <c r="D79" s="3" t="s">
        <v>4</v>
      </c>
      <c r="E79" s="3" t="s">
        <v>5</v>
      </c>
      <c r="F79" s="3" t="s">
        <v>6</v>
      </c>
      <c r="G79" s="3" t="s">
        <v>7</v>
      </c>
      <c r="H79" s="3" t="s">
        <v>8</v>
      </c>
      <c r="I79" s="3" t="s">
        <v>9</v>
      </c>
      <c r="J79" s="3" t="s">
        <v>10</v>
      </c>
      <c r="K79" s="3" t="s">
        <v>11</v>
      </c>
      <c r="L79" s="3" t="s">
        <v>12</v>
      </c>
      <c r="M79" s="3" t="s">
        <v>13</v>
      </c>
      <c r="N79" s="3" t="s">
        <v>14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4">
        <v>26</v>
      </c>
      <c r="C80" s="4">
        <v>1</v>
      </c>
      <c r="D80" s="4">
        <v>44</v>
      </c>
      <c r="E80" s="4">
        <v>0.8</v>
      </c>
      <c r="F80" s="4">
        <f>A2</f>
        <v>0.1</v>
      </c>
      <c r="G80" s="4">
        <f t="shared" ref="G80:G85" si="20">E80*F80</f>
        <v>8.0000000000000016E-2</v>
      </c>
      <c r="H80" s="4">
        <v>3</v>
      </c>
      <c r="I80" s="4">
        <f t="shared" ref="I80:I85" si="21">G80*H80</f>
        <v>0.24000000000000005</v>
      </c>
      <c r="J80" s="4"/>
      <c r="K80" s="4"/>
      <c r="L80" s="4"/>
      <c r="M80" s="4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4"/>
      <c r="C81" s="4"/>
      <c r="D81" s="4">
        <v>46</v>
      </c>
      <c r="E81" s="4">
        <v>0.6</v>
      </c>
      <c r="F81" s="4">
        <f t="shared" ref="F81:F83" si="22">A3</f>
        <v>0.1</v>
      </c>
      <c r="G81" s="4">
        <f t="shared" si="20"/>
        <v>0.06</v>
      </c>
      <c r="H81" s="4">
        <v>3</v>
      </c>
      <c r="I81" s="4">
        <f t="shared" si="21"/>
        <v>0.18</v>
      </c>
      <c r="J81" s="4"/>
      <c r="K81" s="4"/>
      <c r="L81" s="4"/>
      <c r="M81" s="4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4"/>
      <c r="C82" s="4"/>
      <c r="D82" s="4">
        <v>48</v>
      </c>
      <c r="E82" s="4">
        <v>0.75</v>
      </c>
      <c r="F82" s="4">
        <f t="shared" si="22"/>
        <v>0.1</v>
      </c>
      <c r="G82" s="4">
        <f t="shared" si="20"/>
        <v>7.5000000000000011E-2</v>
      </c>
      <c r="H82" s="4">
        <v>3</v>
      </c>
      <c r="I82" s="4">
        <f t="shared" si="21"/>
        <v>0.22500000000000003</v>
      </c>
      <c r="J82" s="4"/>
      <c r="K82" s="4"/>
      <c r="L82" s="4"/>
      <c r="M82" s="4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4"/>
      <c r="C83" s="4"/>
      <c r="D83" s="4">
        <v>45</v>
      </c>
      <c r="E83" s="4">
        <v>0.75</v>
      </c>
      <c r="F83" s="4">
        <f t="shared" si="22"/>
        <v>0.1</v>
      </c>
      <c r="G83" s="4">
        <f t="shared" si="20"/>
        <v>7.5000000000000011E-2</v>
      </c>
      <c r="H83" s="4">
        <v>3</v>
      </c>
      <c r="I83" s="4">
        <f t="shared" si="21"/>
        <v>0.22500000000000003</v>
      </c>
      <c r="J83" s="4"/>
      <c r="K83" s="4"/>
      <c r="L83" s="4"/>
      <c r="M83" s="4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4"/>
      <c r="C84" s="4"/>
      <c r="D84" s="4">
        <v>47</v>
      </c>
      <c r="E84" s="4">
        <v>0.8</v>
      </c>
      <c r="F84" s="4">
        <v>0</v>
      </c>
      <c r="G84" s="4">
        <f t="shared" si="20"/>
        <v>0</v>
      </c>
      <c r="H84" s="4">
        <v>0.5</v>
      </c>
      <c r="I84" s="4">
        <f t="shared" si="21"/>
        <v>0</v>
      </c>
      <c r="J84" s="4"/>
      <c r="K84" s="4"/>
      <c r="L84" s="4"/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4"/>
      <c r="C85" s="4"/>
      <c r="D85" s="4">
        <v>49</v>
      </c>
      <c r="E85" s="4">
        <v>0.6</v>
      </c>
      <c r="F85" s="4">
        <v>0</v>
      </c>
      <c r="G85" s="4">
        <f t="shared" si="20"/>
        <v>0</v>
      </c>
      <c r="H85" s="4">
        <v>0.5</v>
      </c>
      <c r="I85" s="4">
        <f t="shared" si="21"/>
        <v>0</v>
      </c>
      <c r="J85" s="4"/>
      <c r="K85" s="4"/>
      <c r="L85" s="4"/>
      <c r="M85" s="4"/>
      <c r="N85" s="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5"/>
      <c r="C86" s="5"/>
      <c r="D86" s="5" t="s">
        <v>15</v>
      </c>
      <c r="E86" s="5"/>
      <c r="F86" s="5"/>
      <c r="G86" s="5">
        <f>SUM(G80:G85)</f>
        <v>0.29000000000000004</v>
      </c>
      <c r="H86" s="5"/>
      <c r="I86" s="5">
        <f>SUM(I80:I85)</f>
        <v>0.87000000000000011</v>
      </c>
      <c r="J86" s="5">
        <f>I86/G86</f>
        <v>3</v>
      </c>
      <c r="K86" s="5">
        <v>1</v>
      </c>
      <c r="L86" s="5">
        <f>K86*I86</f>
        <v>0.87000000000000011</v>
      </c>
      <c r="M86" s="5">
        <f>G86*C80</f>
        <v>0.29000000000000004</v>
      </c>
      <c r="N86" s="5">
        <f>I86*C80</f>
        <v>0.87000000000000011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3" t="s">
        <v>2</v>
      </c>
      <c r="C87" s="3" t="s">
        <v>3</v>
      </c>
      <c r="D87" s="3" t="s">
        <v>4</v>
      </c>
      <c r="E87" s="3" t="s">
        <v>5</v>
      </c>
      <c r="F87" s="3" t="s">
        <v>6</v>
      </c>
      <c r="G87" s="3" t="s">
        <v>7</v>
      </c>
      <c r="H87" s="3" t="s">
        <v>8</v>
      </c>
      <c r="I87" s="3" t="s">
        <v>9</v>
      </c>
      <c r="J87" s="3" t="s">
        <v>10</v>
      </c>
      <c r="K87" s="3" t="s">
        <v>11</v>
      </c>
      <c r="L87" s="3" t="s">
        <v>12</v>
      </c>
      <c r="M87" s="3" t="s">
        <v>13</v>
      </c>
      <c r="N87" s="3" t="s">
        <v>14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4">
        <v>27</v>
      </c>
      <c r="C88" s="4">
        <v>1</v>
      </c>
      <c r="D88" s="4">
        <v>44</v>
      </c>
      <c r="E88" s="4">
        <v>0.8</v>
      </c>
      <c r="F88" s="4">
        <f>A2</f>
        <v>0.1</v>
      </c>
      <c r="G88" s="4">
        <f t="shared" ref="G88:G93" si="23">E88*F88</f>
        <v>8.0000000000000016E-2</v>
      </c>
      <c r="H88" s="4">
        <v>3</v>
      </c>
      <c r="I88" s="4">
        <f t="shared" ref="I88:I93" si="24">G88*H88</f>
        <v>0.24000000000000005</v>
      </c>
      <c r="J88" s="4"/>
      <c r="K88" s="4"/>
      <c r="L88" s="4"/>
      <c r="M88" s="4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4"/>
      <c r="C89" s="4"/>
      <c r="D89" s="4">
        <v>46</v>
      </c>
      <c r="E89" s="4">
        <v>0.6</v>
      </c>
      <c r="F89" s="4">
        <f t="shared" ref="F89:F90" si="25">A3</f>
        <v>0.1</v>
      </c>
      <c r="G89" s="4">
        <f t="shared" si="23"/>
        <v>0.06</v>
      </c>
      <c r="H89" s="4">
        <v>3</v>
      </c>
      <c r="I89" s="4">
        <f t="shared" si="24"/>
        <v>0.18</v>
      </c>
      <c r="J89" s="4"/>
      <c r="K89" s="4"/>
      <c r="L89" s="4"/>
      <c r="M89" s="4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4"/>
      <c r="C90" s="4"/>
      <c r="D90" s="4">
        <v>48</v>
      </c>
      <c r="E90" s="4">
        <v>0.75</v>
      </c>
      <c r="F90" s="4">
        <f t="shared" si="25"/>
        <v>0.1</v>
      </c>
      <c r="G90" s="4">
        <f t="shared" si="23"/>
        <v>7.5000000000000011E-2</v>
      </c>
      <c r="H90" s="4">
        <v>3</v>
      </c>
      <c r="I90" s="4">
        <f t="shared" si="24"/>
        <v>0.22500000000000003</v>
      </c>
      <c r="J90" s="4"/>
      <c r="K90" s="4"/>
      <c r="L90" s="4"/>
      <c r="M90" s="4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4"/>
      <c r="C91" s="4"/>
      <c r="D91" s="4">
        <v>45</v>
      </c>
      <c r="E91" s="4">
        <v>0.75</v>
      </c>
      <c r="F91" s="4">
        <v>0</v>
      </c>
      <c r="G91" s="4">
        <f t="shared" si="23"/>
        <v>0</v>
      </c>
      <c r="H91" s="4">
        <v>0.5</v>
      </c>
      <c r="I91" s="4">
        <f t="shared" si="24"/>
        <v>0</v>
      </c>
      <c r="J91" s="4"/>
      <c r="K91" s="4"/>
      <c r="L91" s="4"/>
      <c r="M91" s="4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4"/>
      <c r="C92" s="4"/>
      <c r="D92" s="4">
        <v>47</v>
      </c>
      <c r="E92" s="4">
        <v>0.8</v>
      </c>
      <c r="F92" s="4">
        <f>A2</f>
        <v>0.1</v>
      </c>
      <c r="G92" s="4">
        <f t="shared" si="23"/>
        <v>8.0000000000000016E-2</v>
      </c>
      <c r="H92" s="4">
        <v>3</v>
      </c>
      <c r="I92" s="4">
        <f t="shared" si="24"/>
        <v>0.24000000000000005</v>
      </c>
      <c r="J92" s="4"/>
      <c r="K92" s="4"/>
      <c r="L92" s="4"/>
      <c r="M92" s="4"/>
      <c r="N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4"/>
      <c r="C93" s="4"/>
      <c r="D93" s="4">
        <v>49</v>
      </c>
      <c r="E93" s="4">
        <v>0.6</v>
      </c>
      <c r="F93" s="4">
        <v>0</v>
      </c>
      <c r="G93" s="4">
        <f t="shared" si="23"/>
        <v>0</v>
      </c>
      <c r="H93" s="4">
        <v>0.5</v>
      </c>
      <c r="I93" s="4">
        <f t="shared" si="24"/>
        <v>0</v>
      </c>
      <c r="J93" s="4"/>
      <c r="K93" s="4"/>
      <c r="L93" s="4"/>
      <c r="M93" s="4"/>
      <c r="N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5"/>
      <c r="C94" s="5"/>
      <c r="D94" s="5" t="s">
        <v>15</v>
      </c>
      <c r="E94" s="5"/>
      <c r="F94" s="5"/>
      <c r="G94" s="5">
        <f>SUM(G88:G93)</f>
        <v>0.29500000000000004</v>
      </c>
      <c r="H94" s="5"/>
      <c r="I94" s="5">
        <f>SUM(I88:I93)</f>
        <v>0.88500000000000001</v>
      </c>
      <c r="J94" s="5">
        <f>I94/G94</f>
        <v>2.9999999999999996</v>
      </c>
      <c r="K94" s="5">
        <v>1</v>
      </c>
      <c r="L94" s="5">
        <f>K94*I94</f>
        <v>0.88500000000000001</v>
      </c>
      <c r="M94" s="5">
        <f>G94*C88</f>
        <v>0.29500000000000004</v>
      </c>
      <c r="N94" s="5">
        <f>I94*C88</f>
        <v>0.88500000000000001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3" t="s">
        <v>2</v>
      </c>
      <c r="C95" s="3" t="s">
        <v>3</v>
      </c>
      <c r="D95" s="3" t="s">
        <v>4</v>
      </c>
      <c r="E95" s="3" t="s">
        <v>5</v>
      </c>
      <c r="F95" s="3" t="s">
        <v>6</v>
      </c>
      <c r="G95" s="3" t="s">
        <v>7</v>
      </c>
      <c r="H95" s="3" t="s">
        <v>8</v>
      </c>
      <c r="I95" s="3" t="s">
        <v>9</v>
      </c>
      <c r="J95" s="3" t="s">
        <v>10</v>
      </c>
      <c r="K95" s="3" t="s">
        <v>11</v>
      </c>
      <c r="L95" s="3" t="s">
        <v>12</v>
      </c>
      <c r="M95" s="3" t="s">
        <v>13</v>
      </c>
      <c r="N95" s="3" t="s">
        <v>14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4">
        <v>28</v>
      </c>
      <c r="C96" s="4">
        <v>1</v>
      </c>
      <c r="D96" s="4">
        <v>44</v>
      </c>
      <c r="E96" s="4">
        <v>0.8</v>
      </c>
      <c r="F96" s="4">
        <f>A2</f>
        <v>0.1</v>
      </c>
      <c r="G96" s="4">
        <f t="shared" ref="G96:G101" si="26">E96*F96</f>
        <v>8.0000000000000016E-2</v>
      </c>
      <c r="H96" s="4">
        <v>3</v>
      </c>
      <c r="I96" s="4">
        <f t="shared" ref="I96:I101" si="27">G96*H96</f>
        <v>0.24000000000000005</v>
      </c>
      <c r="J96" s="4"/>
      <c r="K96" s="4"/>
      <c r="L96" s="4"/>
      <c r="M96" s="4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4"/>
      <c r="C97" s="4"/>
      <c r="D97" s="4">
        <v>46</v>
      </c>
      <c r="E97" s="4">
        <v>0.6</v>
      </c>
      <c r="F97" s="4">
        <f t="shared" ref="F97:F98" si="28">A3</f>
        <v>0.1</v>
      </c>
      <c r="G97" s="4">
        <f t="shared" si="26"/>
        <v>0.06</v>
      </c>
      <c r="H97" s="4">
        <v>3</v>
      </c>
      <c r="I97" s="4">
        <f t="shared" si="27"/>
        <v>0.18</v>
      </c>
      <c r="J97" s="4"/>
      <c r="K97" s="4"/>
      <c r="L97" s="4"/>
      <c r="M97" s="4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4"/>
      <c r="C98" s="4"/>
      <c r="D98" s="4">
        <v>48</v>
      </c>
      <c r="E98" s="4">
        <v>0.75</v>
      </c>
      <c r="F98" s="4">
        <f t="shared" si="28"/>
        <v>0.1</v>
      </c>
      <c r="G98" s="4">
        <f t="shared" si="26"/>
        <v>7.5000000000000011E-2</v>
      </c>
      <c r="H98" s="4">
        <v>3</v>
      </c>
      <c r="I98" s="4">
        <f t="shared" si="27"/>
        <v>0.22500000000000003</v>
      </c>
      <c r="J98" s="4"/>
      <c r="K98" s="4"/>
      <c r="L98" s="4"/>
      <c r="M98" s="4"/>
      <c r="N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4"/>
      <c r="C99" s="4"/>
      <c r="D99" s="4">
        <v>45</v>
      </c>
      <c r="E99" s="4">
        <v>0.75</v>
      </c>
      <c r="F99" s="4">
        <v>0</v>
      </c>
      <c r="G99" s="4">
        <f t="shared" si="26"/>
        <v>0</v>
      </c>
      <c r="H99" s="4">
        <v>0.5</v>
      </c>
      <c r="I99" s="4">
        <f t="shared" si="27"/>
        <v>0</v>
      </c>
      <c r="J99" s="4"/>
      <c r="K99" s="4"/>
      <c r="L99" s="4"/>
      <c r="M99" s="4"/>
      <c r="N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4"/>
      <c r="C100" s="4"/>
      <c r="D100" s="4">
        <v>47</v>
      </c>
      <c r="E100" s="4">
        <v>0.8</v>
      </c>
      <c r="F100" s="4">
        <v>0</v>
      </c>
      <c r="G100" s="4">
        <f t="shared" si="26"/>
        <v>0</v>
      </c>
      <c r="H100" s="4">
        <v>0.5</v>
      </c>
      <c r="I100" s="4">
        <f t="shared" si="27"/>
        <v>0</v>
      </c>
      <c r="J100" s="4"/>
      <c r="K100" s="4"/>
      <c r="L100" s="4"/>
      <c r="M100" s="4"/>
      <c r="N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4"/>
      <c r="C101" s="4"/>
      <c r="D101" s="4">
        <v>49</v>
      </c>
      <c r="E101" s="4">
        <v>0.6</v>
      </c>
      <c r="F101" s="4">
        <f>A2</f>
        <v>0.1</v>
      </c>
      <c r="G101" s="4">
        <f t="shared" si="26"/>
        <v>0.06</v>
      </c>
      <c r="H101" s="4">
        <v>3</v>
      </c>
      <c r="I101" s="4">
        <f t="shared" si="27"/>
        <v>0.18</v>
      </c>
      <c r="J101" s="4"/>
      <c r="K101" s="4"/>
      <c r="L101" s="4"/>
      <c r="M101" s="4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5"/>
      <c r="C102" s="5"/>
      <c r="D102" s="5" t="s">
        <v>15</v>
      </c>
      <c r="E102" s="5"/>
      <c r="F102" s="5"/>
      <c r="G102" s="5">
        <f>SUM(G96:G101)</f>
        <v>0.27500000000000002</v>
      </c>
      <c r="H102" s="5"/>
      <c r="I102" s="5">
        <f>SUM(I96:I101)</f>
        <v>0.82499999999999996</v>
      </c>
      <c r="J102" s="5">
        <f>I102/G102</f>
        <v>2.9999999999999996</v>
      </c>
      <c r="K102" s="5">
        <v>1</v>
      </c>
      <c r="L102" s="5">
        <f>K102*I102</f>
        <v>0.82499999999999996</v>
      </c>
      <c r="M102" s="5">
        <f>G102*C96</f>
        <v>0.27500000000000002</v>
      </c>
      <c r="N102" s="5">
        <f>I102*C96</f>
        <v>0.82499999999999996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5" t="s">
        <v>16</v>
      </c>
      <c r="L104" s="5">
        <f t="shared" ref="L104:N104" si="29">SUM(L80:L103)</f>
        <v>2.58</v>
      </c>
      <c r="M104" s="5">
        <f t="shared" si="29"/>
        <v>0.8600000000000001</v>
      </c>
      <c r="N104" s="5">
        <f t="shared" si="29"/>
        <v>2.58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7">
        <f>SUM(C80:C103)</f>
        <v>3</v>
      </c>
      <c r="C105" s="9" t="s">
        <v>17</v>
      </c>
      <c r="D105" s="9"/>
      <c r="E105" s="9"/>
      <c r="F105" s="9"/>
      <c r="G105" s="9"/>
      <c r="H105" s="1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7">
        <f>B105*8760</f>
        <v>26280</v>
      </c>
      <c r="C106" s="9" t="s">
        <v>18</v>
      </c>
      <c r="D106" s="9"/>
      <c r="E106" s="9"/>
      <c r="F106" s="9"/>
      <c r="G106" s="9"/>
      <c r="H106" s="1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7">
        <f>M104</f>
        <v>0.8600000000000001</v>
      </c>
      <c r="C107" s="9" t="s">
        <v>19</v>
      </c>
      <c r="D107" s="9"/>
      <c r="E107" s="9"/>
      <c r="F107" s="9"/>
      <c r="G107" s="9"/>
      <c r="H107" s="1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7">
        <f>B107/B105</f>
        <v>0.28666666666666668</v>
      </c>
      <c r="C108" s="9" t="s">
        <v>20</v>
      </c>
      <c r="D108" s="9"/>
      <c r="E108" s="9"/>
      <c r="F108" s="9"/>
      <c r="G108" s="9"/>
      <c r="H108" s="1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7">
        <f>N104/B105</f>
        <v>0.86</v>
      </c>
      <c r="C109" s="9" t="s">
        <v>21</v>
      </c>
      <c r="D109" s="9"/>
      <c r="E109" s="9"/>
      <c r="F109" s="9"/>
      <c r="G109" s="9"/>
      <c r="H109" s="1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7">
        <f>B109/B108</f>
        <v>3</v>
      </c>
      <c r="C110" s="9" t="s">
        <v>22</v>
      </c>
      <c r="D110" s="9"/>
      <c r="E110" s="9"/>
      <c r="F110" s="9"/>
      <c r="G110" s="9"/>
      <c r="H110" s="1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7">
        <f>(B106-N104)/B106</f>
        <v>0.99990182648401815</v>
      </c>
      <c r="C111" s="9" t="s">
        <v>23</v>
      </c>
      <c r="D111" s="9"/>
      <c r="E111" s="9"/>
      <c r="F111" s="9"/>
      <c r="G111" s="9"/>
      <c r="H111" s="1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7">
        <f>1-B111</f>
        <v>9.8173515981847537E-5</v>
      </c>
      <c r="C112" s="9" t="s">
        <v>24</v>
      </c>
      <c r="D112" s="9"/>
      <c r="E112" s="9"/>
      <c r="F112" s="9"/>
      <c r="G112" s="9"/>
      <c r="H112" s="1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7">
        <f>L104*1000</f>
        <v>2580</v>
      </c>
      <c r="C113" s="9" t="s">
        <v>25</v>
      </c>
      <c r="D113" s="9"/>
      <c r="E113" s="9"/>
      <c r="F113" s="9"/>
      <c r="G113" s="9"/>
      <c r="H113" s="1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7">
        <f>B113/B105</f>
        <v>860</v>
      </c>
      <c r="C114" s="12" t="s">
        <v>26</v>
      </c>
      <c r="D114" s="12"/>
      <c r="E114" s="12"/>
      <c r="F114" s="12"/>
      <c r="G114" s="12"/>
      <c r="H114" s="1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46.5">
      <c r="A117" s="1"/>
      <c r="B117" s="2"/>
      <c r="C117" s="2"/>
      <c r="D117" s="2"/>
      <c r="E117" s="2"/>
      <c r="F117" s="2"/>
      <c r="G117" s="2"/>
      <c r="H117" s="1" t="s">
        <v>29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3" t="s">
        <v>2</v>
      </c>
      <c r="C118" s="3" t="s">
        <v>3</v>
      </c>
      <c r="D118" s="3" t="s">
        <v>4</v>
      </c>
      <c r="E118" s="3" t="s">
        <v>5</v>
      </c>
      <c r="F118" s="3" t="s">
        <v>6</v>
      </c>
      <c r="G118" s="3" t="s">
        <v>7</v>
      </c>
      <c r="H118" s="3" t="s">
        <v>8</v>
      </c>
      <c r="I118" s="3" t="s">
        <v>9</v>
      </c>
      <c r="J118" s="3" t="s">
        <v>10</v>
      </c>
      <c r="K118" s="3" t="s">
        <v>11</v>
      </c>
      <c r="L118" s="3" t="s">
        <v>12</v>
      </c>
      <c r="M118" s="3" t="s">
        <v>13</v>
      </c>
      <c r="N118" s="3" t="s">
        <v>14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14">
        <v>26</v>
      </c>
      <c r="C119" s="14">
        <v>1</v>
      </c>
      <c r="D119" s="14">
        <v>44</v>
      </c>
      <c r="E119" s="14">
        <v>0.8</v>
      </c>
      <c r="F119" s="14">
        <f>A2</f>
        <v>0.1</v>
      </c>
      <c r="G119" s="14">
        <f t="shared" ref="G119:G124" si="30">E119*F119</f>
        <v>8.0000000000000016E-2</v>
      </c>
      <c r="H119" s="14">
        <v>0.5</v>
      </c>
      <c r="I119" s="14">
        <f t="shared" ref="I119:I124" si="31">G119*H119</f>
        <v>4.0000000000000008E-2</v>
      </c>
      <c r="J119" s="14"/>
      <c r="K119" s="14"/>
      <c r="L119" s="14"/>
      <c r="M119" s="14"/>
      <c r="N119" s="1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14"/>
      <c r="C120" s="14"/>
      <c r="D120" s="14">
        <v>46</v>
      </c>
      <c r="E120" s="14">
        <v>0.6</v>
      </c>
      <c r="F120" s="14">
        <f t="shared" ref="F120:F124" si="32">A3</f>
        <v>0.1</v>
      </c>
      <c r="G120" s="14">
        <f t="shared" si="30"/>
        <v>0.06</v>
      </c>
      <c r="H120" s="14">
        <v>0.5</v>
      </c>
      <c r="I120" s="14">
        <f t="shared" si="31"/>
        <v>0.03</v>
      </c>
      <c r="J120" s="14"/>
      <c r="K120" s="14"/>
      <c r="L120" s="14"/>
      <c r="M120" s="14"/>
      <c r="N120" s="1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14"/>
      <c r="C121" s="14"/>
      <c r="D121" s="14">
        <v>48</v>
      </c>
      <c r="E121" s="14">
        <v>0.75</v>
      </c>
      <c r="F121" s="14">
        <f t="shared" si="32"/>
        <v>0.1</v>
      </c>
      <c r="G121" s="14">
        <f t="shared" si="30"/>
        <v>7.5000000000000011E-2</v>
      </c>
      <c r="H121" s="14">
        <v>0.5</v>
      </c>
      <c r="I121" s="14">
        <f t="shared" si="31"/>
        <v>3.7500000000000006E-2</v>
      </c>
      <c r="J121" s="14"/>
      <c r="K121" s="14"/>
      <c r="L121" s="14"/>
      <c r="M121" s="14"/>
      <c r="N121" s="1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14"/>
      <c r="C122" s="14"/>
      <c r="D122" s="14">
        <v>45</v>
      </c>
      <c r="E122" s="14">
        <v>0.75</v>
      </c>
      <c r="F122" s="14">
        <f t="shared" si="32"/>
        <v>0.1</v>
      </c>
      <c r="G122" s="14">
        <f t="shared" si="30"/>
        <v>7.5000000000000011E-2</v>
      </c>
      <c r="H122" s="14">
        <v>3</v>
      </c>
      <c r="I122" s="14">
        <f t="shared" si="31"/>
        <v>0.22500000000000003</v>
      </c>
      <c r="J122" s="14"/>
      <c r="K122" s="14"/>
      <c r="L122" s="14"/>
      <c r="M122" s="14"/>
      <c r="N122" s="1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14"/>
      <c r="C123" s="14"/>
      <c r="D123" s="14">
        <v>47</v>
      </c>
      <c r="E123" s="14">
        <v>0.8</v>
      </c>
      <c r="F123" s="14">
        <f t="shared" si="32"/>
        <v>0.1</v>
      </c>
      <c r="G123" s="14">
        <f t="shared" si="30"/>
        <v>8.0000000000000016E-2</v>
      </c>
      <c r="H123" s="14">
        <v>0.5</v>
      </c>
      <c r="I123" s="14">
        <f t="shared" si="31"/>
        <v>4.0000000000000008E-2</v>
      </c>
      <c r="J123" s="14"/>
      <c r="K123" s="14"/>
      <c r="L123" s="14"/>
      <c r="M123" s="14"/>
      <c r="N123" s="1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18"/>
      <c r="C124" s="18"/>
      <c r="D124" s="18">
        <v>49</v>
      </c>
      <c r="E124" s="18">
        <v>0.6</v>
      </c>
      <c r="F124" s="14">
        <f t="shared" si="32"/>
        <v>0.1</v>
      </c>
      <c r="G124" s="14">
        <f t="shared" si="30"/>
        <v>0.06</v>
      </c>
      <c r="H124" s="18">
        <v>0.5</v>
      </c>
      <c r="I124" s="18">
        <f t="shared" si="31"/>
        <v>0.03</v>
      </c>
      <c r="J124" s="18"/>
      <c r="K124" s="18"/>
      <c r="L124" s="18"/>
      <c r="M124" s="18"/>
      <c r="N124" s="18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5"/>
      <c r="C125" s="5"/>
      <c r="D125" s="5" t="s">
        <v>15</v>
      </c>
      <c r="E125" s="5"/>
      <c r="F125" s="5"/>
      <c r="G125" s="5">
        <f>SUM(G119:G124)</f>
        <v>0.43000000000000005</v>
      </c>
      <c r="H125" s="5"/>
      <c r="I125" s="5">
        <f>SUM(I119:I124)</f>
        <v>0.40250000000000008</v>
      </c>
      <c r="J125" s="5">
        <f>I125/G125</f>
        <v>0.93604651162790709</v>
      </c>
      <c r="K125" s="5">
        <v>1</v>
      </c>
      <c r="L125" s="5">
        <f>K125*I125</f>
        <v>0.40250000000000008</v>
      </c>
      <c r="M125" s="5">
        <f>G125*C119</f>
        <v>0.43000000000000005</v>
      </c>
      <c r="N125" s="5">
        <f>I125*C119</f>
        <v>0.40250000000000008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17" t="s">
        <v>2</v>
      </c>
      <c r="C126" s="17" t="s">
        <v>3</v>
      </c>
      <c r="D126" s="17" t="s">
        <v>4</v>
      </c>
      <c r="E126" s="17" t="s">
        <v>5</v>
      </c>
      <c r="F126" s="17" t="s">
        <v>6</v>
      </c>
      <c r="G126" s="17" t="s">
        <v>7</v>
      </c>
      <c r="H126" s="17" t="s">
        <v>8</v>
      </c>
      <c r="I126" s="17" t="s">
        <v>9</v>
      </c>
      <c r="J126" s="17" t="s">
        <v>10</v>
      </c>
      <c r="K126" s="17" t="s">
        <v>11</v>
      </c>
      <c r="L126" s="17" t="s">
        <v>12</v>
      </c>
      <c r="M126" s="17" t="s">
        <v>13</v>
      </c>
      <c r="N126" s="17" t="s">
        <v>14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14">
        <v>27</v>
      </c>
      <c r="C127" s="14">
        <v>1</v>
      </c>
      <c r="D127" s="14">
        <v>44</v>
      </c>
      <c r="E127" s="14">
        <v>0.8</v>
      </c>
      <c r="F127" s="14">
        <f>A2</f>
        <v>0.1</v>
      </c>
      <c r="G127" s="14">
        <f t="shared" ref="G127:G132" si="33">E127*F127</f>
        <v>8.0000000000000016E-2</v>
      </c>
      <c r="H127" s="14">
        <v>0.5</v>
      </c>
      <c r="I127" s="14">
        <f t="shared" ref="I127:I132" si="34">G127*H127</f>
        <v>4.0000000000000008E-2</v>
      </c>
      <c r="J127" s="14"/>
      <c r="K127" s="14"/>
      <c r="L127" s="14"/>
      <c r="M127" s="14"/>
      <c r="N127" s="1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14"/>
      <c r="C128" s="14"/>
      <c r="D128" s="14">
        <v>46</v>
      </c>
      <c r="E128" s="14">
        <v>0.6</v>
      </c>
      <c r="F128" s="14">
        <f t="shared" ref="F128:F132" si="35">A3</f>
        <v>0.1</v>
      </c>
      <c r="G128" s="14">
        <f t="shared" si="33"/>
        <v>0.06</v>
      </c>
      <c r="H128" s="14">
        <v>0.5</v>
      </c>
      <c r="I128" s="14">
        <f t="shared" si="34"/>
        <v>0.03</v>
      </c>
      <c r="J128" s="14"/>
      <c r="K128" s="14"/>
      <c r="L128" s="14"/>
      <c r="M128" s="14"/>
      <c r="N128" s="1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14"/>
      <c r="C129" s="14"/>
      <c r="D129" s="14">
        <v>48</v>
      </c>
      <c r="E129" s="14">
        <v>0.75</v>
      </c>
      <c r="F129" s="14">
        <f t="shared" si="35"/>
        <v>0.1</v>
      </c>
      <c r="G129" s="14">
        <f t="shared" si="33"/>
        <v>7.5000000000000011E-2</v>
      </c>
      <c r="H129" s="14">
        <v>0.5</v>
      </c>
      <c r="I129" s="14">
        <f t="shared" si="34"/>
        <v>3.7500000000000006E-2</v>
      </c>
      <c r="J129" s="14"/>
      <c r="K129" s="14"/>
      <c r="L129" s="14"/>
      <c r="M129" s="14"/>
      <c r="N129" s="1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14"/>
      <c r="C130" s="14"/>
      <c r="D130" s="14">
        <v>45</v>
      </c>
      <c r="E130" s="14">
        <v>0.75</v>
      </c>
      <c r="F130" s="14">
        <f t="shared" si="35"/>
        <v>0.1</v>
      </c>
      <c r="G130" s="14">
        <f t="shared" si="33"/>
        <v>7.5000000000000011E-2</v>
      </c>
      <c r="H130" s="14">
        <v>0.5</v>
      </c>
      <c r="I130" s="14">
        <f t="shared" si="34"/>
        <v>3.7500000000000006E-2</v>
      </c>
      <c r="J130" s="14"/>
      <c r="K130" s="14"/>
      <c r="L130" s="14"/>
      <c r="M130" s="14"/>
      <c r="N130" s="1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14"/>
      <c r="C131" s="14"/>
      <c r="D131" s="14">
        <v>47</v>
      </c>
      <c r="E131" s="14">
        <v>0.8</v>
      </c>
      <c r="F131" s="14">
        <f t="shared" si="35"/>
        <v>0.1</v>
      </c>
      <c r="G131" s="14">
        <f t="shared" si="33"/>
        <v>8.0000000000000016E-2</v>
      </c>
      <c r="H131" s="14">
        <v>3</v>
      </c>
      <c r="I131" s="14">
        <f t="shared" si="34"/>
        <v>0.24000000000000005</v>
      </c>
      <c r="J131" s="14"/>
      <c r="K131" s="14"/>
      <c r="L131" s="14"/>
      <c r="M131" s="14"/>
      <c r="N131" s="1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18"/>
      <c r="C132" s="18"/>
      <c r="D132" s="18">
        <v>49</v>
      </c>
      <c r="E132" s="18">
        <v>0.6</v>
      </c>
      <c r="F132" s="14">
        <f t="shared" si="35"/>
        <v>0.1</v>
      </c>
      <c r="G132" s="14">
        <f t="shared" si="33"/>
        <v>0.06</v>
      </c>
      <c r="H132" s="18">
        <v>0.5</v>
      </c>
      <c r="I132" s="18">
        <f t="shared" si="34"/>
        <v>0.03</v>
      </c>
      <c r="J132" s="18"/>
      <c r="K132" s="18"/>
      <c r="L132" s="18"/>
      <c r="M132" s="18"/>
      <c r="N132" s="18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5"/>
      <c r="C133" s="5"/>
      <c r="D133" s="5" t="s">
        <v>15</v>
      </c>
      <c r="E133" s="5"/>
      <c r="F133" s="5"/>
      <c r="G133" s="5">
        <f>SUM(G127:G132)</f>
        <v>0.43000000000000005</v>
      </c>
      <c r="H133" s="5"/>
      <c r="I133" s="5">
        <f>SUM(I127:I132)</f>
        <v>0.41500000000000004</v>
      </c>
      <c r="J133" s="5">
        <f>I133/G133</f>
        <v>0.96511627906976738</v>
      </c>
      <c r="K133" s="5">
        <v>1</v>
      </c>
      <c r="L133" s="5">
        <f>K133*I133</f>
        <v>0.41500000000000004</v>
      </c>
      <c r="M133" s="5">
        <f>G133*C127</f>
        <v>0.43000000000000005</v>
      </c>
      <c r="N133" s="5">
        <f>I133*C127</f>
        <v>0.41500000000000004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17" t="s">
        <v>2</v>
      </c>
      <c r="C134" s="17" t="s">
        <v>3</v>
      </c>
      <c r="D134" s="17" t="s">
        <v>4</v>
      </c>
      <c r="E134" s="17" t="s">
        <v>5</v>
      </c>
      <c r="F134" s="17" t="s">
        <v>6</v>
      </c>
      <c r="G134" s="17" t="s">
        <v>7</v>
      </c>
      <c r="H134" s="17" t="s">
        <v>8</v>
      </c>
      <c r="I134" s="17" t="s">
        <v>9</v>
      </c>
      <c r="J134" s="17" t="s">
        <v>10</v>
      </c>
      <c r="K134" s="17" t="s">
        <v>11</v>
      </c>
      <c r="L134" s="17" t="s">
        <v>12</v>
      </c>
      <c r="M134" s="17" t="s">
        <v>13</v>
      </c>
      <c r="N134" s="17" t="s">
        <v>14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14">
        <v>28</v>
      </c>
      <c r="C135" s="14">
        <v>1</v>
      </c>
      <c r="D135" s="14">
        <v>44</v>
      </c>
      <c r="E135" s="14">
        <v>0.8</v>
      </c>
      <c r="F135" s="14">
        <f>A2</f>
        <v>0.1</v>
      </c>
      <c r="G135" s="14">
        <f t="shared" ref="G135:G140" si="36">E135*F135</f>
        <v>8.0000000000000016E-2</v>
      </c>
      <c r="H135" s="14">
        <v>0.5</v>
      </c>
      <c r="I135" s="14">
        <f t="shared" ref="I135:I140" si="37">G135*H135</f>
        <v>4.0000000000000008E-2</v>
      </c>
      <c r="J135" s="14"/>
      <c r="K135" s="14"/>
      <c r="L135" s="14"/>
      <c r="M135" s="14"/>
      <c r="N135" s="1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14"/>
      <c r="C136" s="14"/>
      <c r="D136" s="14">
        <v>46</v>
      </c>
      <c r="E136" s="14">
        <v>0.6</v>
      </c>
      <c r="F136" s="14">
        <f t="shared" ref="F136:F140" si="38">A3</f>
        <v>0.1</v>
      </c>
      <c r="G136" s="14">
        <f t="shared" si="36"/>
        <v>0.06</v>
      </c>
      <c r="H136" s="14">
        <v>0.5</v>
      </c>
      <c r="I136" s="14">
        <f t="shared" si="37"/>
        <v>0.03</v>
      </c>
      <c r="J136" s="14"/>
      <c r="K136" s="14"/>
      <c r="L136" s="14"/>
      <c r="M136" s="14"/>
      <c r="N136" s="1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14"/>
      <c r="C137" s="14"/>
      <c r="D137" s="14">
        <v>48</v>
      </c>
      <c r="E137" s="14">
        <v>0.75</v>
      </c>
      <c r="F137" s="14">
        <f t="shared" si="38"/>
        <v>0.1</v>
      </c>
      <c r="G137" s="14">
        <f t="shared" si="36"/>
        <v>7.5000000000000011E-2</v>
      </c>
      <c r="H137" s="14">
        <v>0.5</v>
      </c>
      <c r="I137" s="14">
        <f t="shared" si="37"/>
        <v>3.7500000000000006E-2</v>
      </c>
      <c r="J137" s="14"/>
      <c r="K137" s="14"/>
      <c r="L137" s="14"/>
      <c r="M137" s="14"/>
      <c r="N137" s="1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14"/>
      <c r="C138" s="14"/>
      <c r="D138" s="14">
        <v>45</v>
      </c>
      <c r="E138" s="14">
        <v>0.75</v>
      </c>
      <c r="F138" s="14">
        <f t="shared" si="38"/>
        <v>0.1</v>
      </c>
      <c r="G138" s="14">
        <f t="shared" si="36"/>
        <v>7.5000000000000011E-2</v>
      </c>
      <c r="H138" s="14">
        <v>0.5</v>
      </c>
      <c r="I138" s="14">
        <f t="shared" si="37"/>
        <v>3.7500000000000006E-2</v>
      </c>
      <c r="J138" s="14"/>
      <c r="K138" s="14"/>
      <c r="L138" s="14"/>
      <c r="M138" s="14"/>
      <c r="N138" s="1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14"/>
      <c r="C139" s="14"/>
      <c r="D139" s="14">
        <v>47</v>
      </c>
      <c r="E139" s="14">
        <v>0.8</v>
      </c>
      <c r="F139" s="14">
        <f t="shared" si="38"/>
        <v>0.1</v>
      </c>
      <c r="G139" s="14">
        <f t="shared" si="36"/>
        <v>8.0000000000000016E-2</v>
      </c>
      <c r="H139" s="14">
        <v>0.5</v>
      </c>
      <c r="I139" s="14">
        <f t="shared" si="37"/>
        <v>4.0000000000000008E-2</v>
      </c>
      <c r="J139" s="14"/>
      <c r="K139" s="14"/>
      <c r="L139" s="14"/>
      <c r="M139" s="14"/>
      <c r="N139" s="1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18"/>
      <c r="C140" s="18"/>
      <c r="D140" s="18">
        <v>49</v>
      </c>
      <c r="E140" s="18">
        <v>0.6</v>
      </c>
      <c r="F140" s="14">
        <f t="shared" si="38"/>
        <v>0.1</v>
      </c>
      <c r="G140" s="14">
        <f t="shared" si="36"/>
        <v>0.06</v>
      </c>
      <c r="H140" s="18">
        <v>3</v>
      </c>
      <c r="I140" s="18">
        <f t="shared" si="37"/>
        <v>0.18</v>
      </c>
      <c r="J140" s="18"/>
      <c r="K140" s="18"/>
      <c r="L140" s="18"/>
      <c r="M140" s="18"/>
      <c r="N140" s="18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5"/>
      <c r="C141" s="5"/>
      <c r="D141" s="5" t="s">
        <v>15</v>
      </c>
      <c r="E141" s="5"/>
      <c r="F141" s="5"/>
      <c r="G141" s="5">
        <f>SUM(G135:G140)</f>
        <v>0.43000000000000005</v>
      </c>
      <c r="H141" s="5"/>
      <c r="I141" s="5">
        <f>SUM(I135:I140)</f>
        <v>0.36499999999999999</v>
      </c>
      <c r="J141" s="5">
        <f>I141/G141</f>
        <v>0.84883720930232542</v>
      </c>
      <c r="K141" s="5">
        <v>1</v>
      </c>
      <c r="L141" s="5">
        <f>K141*I141</f>
        <v>0.36499999999999999</v>
      </c>
      <c r="M141" s="5">
        <f>G141*C135</f>
        <v>0.43000000000000005</v>
      </c>
      <c r="N141" s="5">
        <f>I141*C135</f>
        <v>0.36499999999999999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5" t="s">
        <v>16</v>
      </c>
      <c r="L143" s="5">
        <f t="shared" ref="L143:N143" si="39">SUM(L119:L142)</f>
        <v>1.1825000000000001</v>
      </c>
      <c r="M143" s="5">
        <f t="shared" si="39"/>
        <v>1.29</v>
      </c>
      <c r="N143" s="5">
        <f t="shared" si="39"/>
        <v>1.1825000000000001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7">
        <f>SUM(C119:C142)</f>
        <v>3</v>
      </c>
      <c r="C144" s="9" t="s">
        <v>17</v>
      </c>
      <c r="D144" s="9"/>
      <c r="E144" s="9"/>
      <c r="F144" s="9"/>
      <c r="G144" s="9"/>
      <c r="H144" s="1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7">
        <f>B144*8760</f>
        <v>26280</v>
      </c>
      <c r="C145" s="9" t="s">
        <v>18</v>
      </c>
      <c r="D145" s="9"/>
      <c r="E145" s="9"/>
      <c r="F145" s="9"/>
      <c r="G145" s="9"/>
      <c r="H145" s="1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7">
        <f>M143</f>
        <v>1.29</v>
      </c>
      <c r="C146" s="9" t="s">
        <v>19</v>
      </c>
      <c r="D146" s="9"/>
      <c r="E146" s="9"/>
      <c r="F146" s="9"/>
      <c r="G146" s="9"/>
      <c r="H146" s="1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7">
        <f>B146/B144</f>
        <v>0.43</v>
      </c>
      <c r="C147" s="9" t="s">
        <v>20</v>
      </c>
      <c r="D147" s="9"/>
      <c r="E147" s="9"/>
      <c r="F147" s="9"/>
      <c r="G147" s="9"/>
      <c r="H147" s="1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7">
        <f>N143/B144</f>
        <v>0.39416666666666672</v>
      </c>
      <c r="C148" s="9" t="s">
        <v>21</v>
      </c>
      <c r="D148" s="9"/>
      <c r="E148" s="9"/>
      <c r="F148" s="9"/>
      <c r="G148" s="9"/>
      <c r="H148" s="1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7">
        <f>B148/B147</f>
        <v>0.91666666666666685</v>
      </c>
      <c r="C149" s="9" t="s">
        <v>22</v>
      </c>
      <c r="D149" s="9"/>
      <c r="E149" s="9"/>
      <c r="F149" s="9"/>
      <c r="G149" s="9"/>
      <c r="H149" s="1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7">
        <f>(B145-N143)/B145</f>
        <v>0.9999550038051751</v>
      </c>
      <c r="C150" s="9" t="s">
        <v>23</v>
      </c>
      <c r="D150" s="9"/>
      <c r="E150" s="9"/>
      <c r="F150" s="9"/>
      <c r="G150" s="9"/>
      <c r="H150" s="1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7">
        <f>1-B150</f>
        <v>4.4996194824897806E-5</v>
      </c>
      <c r="C151" s="9" t="s">
        <v>24</v>
      </c>
      <c r="D151" s="9"/>
      <c r="E151" s="9"/>
      <c r="F151" s="9"/>
      <c r="G151" s="9"/>
      <c r="H151" s="1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7">
        <f>L143*1000</f>
        <v>1182.5</v>
      </c>
      <c r="C152" s="9" t="s">
        <v>25</v>
      </c>
      <c r="D152" s="9"/>
      <c r="E152" s="9"/>
      <c r="F152" s="9"/>
      <c r="G152" s="9"/>
      <c r="H152" s="1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7">
        <f>B152/B144</f>
        <v>394.16666666666669</v>
      </c>
      <c r="C153" s="12" t="s">
        <v>26</v>
      </c>
      <c r="D153" s="12"/>
      <c r="E153" s="12"/>
      <c r="F153" s="12"/>
      <c r="G153" s="12"/>
      <c r="H153" s="1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46.5">
      <c r="A156" s="1"/>
      <c r="B156" s="2"/>
      <c r="C156" s="2"/>
      <c r="D156" s="2"/>
      <c r="E156" s="2"/>
      <c r="F156" s="2"/>
      <c r="G156" s="2"/>
      <c r="H156" s="1" t="s">
        <v>30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17" t="s">
        <v>2</v>
      </c>
      <c r="C157" s="17" t="s">
        <v>3</v>
      </c>
      <c r="D157" s="17" t="s">
        <v>4</v>
      </c>
      <c r="E157" s="17" t="s">
        <v>5</v>
      </c>
      <c r="F157" s="17" t="s">
        <v>6</v>
      </c>
      <c r="G157" s="17" t="s">
        <v>7</v>
      </c>
      <c r="H157" s="17" t="s">
        <v>8</v>
      </c>
      <c r="I157" s="17" t="s">
        <v>9</v>
      </c>
      <c r="J157" s="17" t="s">
        <v>10</v>
      </c>
      <c r="K157" s="17" t="s">
        <v>11</v>
      </c>
      <c r="L157" s="17" t="s">
        <v>12</v>
      </c>
      <c r="M157" s="17" t="s">
        <v>13</v>
      </c>
      <c r="N157" s="17" t="s">
        <v>14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4">
        <v>26</v>
      </c>
      <c r="C158" s="4">
        <v>1</v>
      </c>
      <c r="D158" s="4">
        <v>44</v>
      </c>
      <c r="E158" s="4">
        <v>0.8</v>
      </c>
      <c r="F158" s="4">
        <f>A2</f>
        <v>0.1</v>
      </c>
      <c r="G158" s="4">
        <f t="shared" ref="G158:G163" si="40">E158*F158</f>
        <v>8.0000000000000016E-2</v>
      </c>
      <c r="H158" s="4">
        <v>3</v>
      </c>
      <c r="I158" s="4">
        <f t="shared" ref="I158:I163" si="41">G158*H158</f>
        <v>0.24000000000000005</v>
      </c>
      <c r="J158" s="4"/>
      <c r="K158" s="4"/>
      <c r="L158" s="4"/>
      <c r="M158" s="4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4"/>
      <c r="C159" s="4"/>
      <c r="D159" s="4">
        <v>46</v>
      </c>
      <c r="E159" s="4">
        <v>0.6</v>
      </c>
      <c r="F159" s="4">
        <f t="shared" ref="F159:F163" si="42">A3</f>
        <v>0.1</v>
      </c>
      <c r="G159" s="4">
        <f t="shared" si="40"/>
        <v>0.06</v>
      </c>
      <c r="H159" s="4">
        <v>0.5</v>
      </c>
      <c r="I159" s="4">
        <f t="shared" si="41"/>
        <v>0.03</v>
      </c>
      <c r="J159" s="4"/>
      <c r="K159" s="4"/>
      <c r="L159" s="4"/>
      <c r="M159" s="4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4"/>
      <c r="C160" s="4"/>
      <c r="D160" s="4">
        <v>48</v>
      </c>
      <c r="E160" s="4">
        <v>0.75</v>
      </c>
      <c r="F160" s="4">
        <f t="shared" si="42"/>
        <v>0.1</v>
      </c>
      <c r="G160" s="4">
        <f t="shared" si="40"/>
        <v>7.5000000000000011E-2</v>
      </c>
      <c r="H160" s="4">
        <v>0.5</v>
      </c>
      <c r="I160" s="4">
        <f t="shared" si="41"/>
        <v>3.7500000000000006E-2</v>
      </c>
      <c r="J160" s="4"/>
      <c r="K160" s="4"/>
      <c r="L160" s="4"/>
      <c r="M160" s="4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4"/>
      <c r="C161" s="4"/>
      <c r="D161" s="4">
        <v>45</v>
      </c>
      <c r="E161" s="4">
        <v>0.75</v>
      </c>
      <c r="F161" s="4">
        <f t="shared" si="42"/>
        <v>0.1</v>
      </c>
      <c r="G161" s="4">
        <f t="shared" si="40"/>
        <v>7.5000000000000011E-2</v>
      </c>
      <c r="H161" s="4">
        <v>3</v>
      </c>
      <c r="I161" s="4">
        <f t="shared" si="41"/>
        <v>0.22500000000000003</v>
      </c>
      <c r="J161" s="4"/>
      <c r="K161" s="4"/>
      <c r="L161" s="4"/>
      <c r="M161" s="4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4"/>
      <c r="C162" s="4"/>
      <c r="D162" s="4">
        <v>47</v>
      </c>
      <c r="E162" s="4">
        <v>0.8</v>
      </c>
      <c r="F162" s="4">
        <f t="shared" si="42"/>
        <v>0.1</v>
      </c>
      <c r="G162" s="4">
        <f t="shared" si="40"/>
        <v>8.0000000000000016E-2</v>
      </c>
      <c r="H162" s="4">
        <v>0.5</v>
      </c>
      <c r="I162" s="4">
        <f t="shared" si="41"/>
        <v>4.0000000000000008E-2</v>
      </c>
      <c r="J162" s="4"/>
      <c r="K162" s="4"/>
      <c r="L162" s="4"/>
      <c r="M162" s="4"/>
      <c r="N162" s="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4"/>
      <c r="C163" s="4"/>
      <c r="D163" s="4">
        <v>49</v>
      </c>
      <c r="E163" s="4">
        <v>0.6</v>
      </c>
      <c r="F163" s="4">
        <f t="shared" si="42"/>
        <v>0.1</v>
      </c>
      <c r="G163" s="4">
        <f t="shared" si="40"/>
        <v>0.06</v>
      </c>
      <c r="H163" s="4">
        <v>0.5</v>
      </c>
      <c r="I163" s="4">
        <f t="shared" si="41"/>
        <v>0.03</v>
      </c>
      <c r="J163" s="4"/>
      <c r="K163" s="4"/>
      <c r="L163" s="4"/>
      <c r="M163" s="4"/>
      <c r="N163" s="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5"/>
      <c r="C164" s="5"/>
      <c r="D164" s="5" t="s">
        <v>15</v>
      </c>
      <c r="E164" s="5"/>
      <c r="F164" s="5"/>
      <c r="G164" s="5">
        <f>SUM(G158:G163)</f>
        <v>0.43000000000000005</v>
      </c>
      <c r="H164" s="5"/>
      <c r="I164" s="5">
        <f>SUM(I158:I163)</f>
        <v>0.60250000000000004</v>
      </c>
      <c r="J164" s="5">
        <f>I164/G164</f>
        <v>1.4011627906976742</v>
      </c>
      <c r="K164" s="5">
        <v>1</v>
      </c>
      <c r="L164" s="5">
        <f>K164*I164</f>
        <v>0.60250000000000004</v>
      </c>
      <c r="M164" s="5">
        <f>G164*C158</f>
        <v>0.43000000000000005</v>
      </c>
      <c r="N164" s="5">
        <f>I164*C158</f>
        <v>0.60250000000000004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17" t="s">
        <v>2</v>
      </c>
      <c r="C165" s="17" t="s">
        <v>3</v>
      </c>
      <c r="D165" s="17" t="s">
        <v>4</v>
      </c>
      <c r="E165" s="17" t="s">
        <v>5</v>
      </c>
      <c r="F165" s="17" t="s">
        <v>6</v>
      </c>
      <c r="G165" s="17" t="s">
        <v>7</v>
      </c>
      <c r="H165" s="17" t="s">
        <v>8</v>
      </c>
      <c r="I165" s="17" t="s">
        <v>9</v>
      </c>
      <c r="J165" s="17" t="s">
        <v>10</v>
      </c>
      <c r="K165" s="17" t="s">
        <v>11</v>
      </c>
      <c r="L165" s="17" t="s">
        <v>12</v>
      </c>
      <c r="M165" s="17" t="s">
        <v>13</v>
      </c>
      <c r="N165" s="17" t="s">
        <v>14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4">
        <v>27</v>
      </c>
      <c r="C166" s="4">
        <v>1</v>
      </c>
      <c r="D166" s="4">
        <v>44</v>
      </c>
      <c r="E166" s="4">
        <v>0.8</v>
      </c>
      <c r="F166" s="4">
        <f>A2</f>
        <v>0.1</v>
      </c>
      <c r="G166" s="4">
        <f t="shared" ref="G166:G171" si="43">E166*F166</f>
        <v>8.0000000000000016E-2</v>
      </c>
      <c r="H166" s="4">
        <v>3</v>
      </c>
      <c r="I166" s="4">
        <f t="shared" ref="I166:I171" si="44">G166*H166</f>
        <v>0.24000000000000005</v>
      </c>
      <c r="J166" s="4"/>
      <c r="K166" s="4"/>
      <c r="L166" s="4"/>
      <c r="M166" s="4"/>
      <c r="N166" s="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4"/>
      <c r="C167" s="4"/>
      <c r="D167" s="4">
        <v>46</v>
      </c>
      <c r="E167" s="4">
        <v>0.6</v>
      </c>
      <c r="F167" s="4">
        <f t="shared" ref="F167:F171" si="45">A3</f>
        <v>0.1</v>
      </c>
      <c r="G167" s="4">
        <f t="shared" si="43"/>
        <v>0.06</v>
      </c>
      <c r="H167" s="4">
        <v>3</v>
      </c>
      <c r="I167" s="4">
        <f t="shared" si="44"/>
        <v>0.18</v>
      </c>
      <c r="J167" s="4"/>
      <c r="K167" s="4"/>
      <c r="L167" s="4"/>
      <c r="M167" s="4"/>
      <c r="N167" s="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4"/>
      <c r="C168" s="4"/>
      <c r="D168" s="4">
        <v>48</v>
      </c>
      <c r="E168" s="4">
        <v>0.75</v>
      </c>
      <c r="F168" s="4">
        <f t="shared" si="45"/>
        <v>0.1</v>
      </c>
      <c r="G168" s="4">
        <f t="shared" si="43"/>
        <v>7.5000000000000011E-2</v>
      </c>
      <c r="H168" s="4">
        <v>0.5</v>
      </c>
      <c r="I168" s="4">
        <f t="shared" si="44"/>
        <v>3.7500000000000006E-2</v>
      </c>
      <c r="J168" s="4"/>
      <c r="K168" s="4"/>
      <c r="L168" s="4"/>
      <c r="M168" s="4"/>
      <c r="N168" s="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4"/>
      <c r="C169" s="4"/>
      <c r="D169" s="4">
        <v>45</v>
      </c>
      <c r="E169" s="4">
        <v>0.75</v>
      </c>
      <c r="F169" s="4">
        <f t="shared" si="45"/>
        <v>0.1</v>
      </c>
      <c r="G169" s="4">
        <f t="shared" si="43"/>
        <v>7.5000000000000011E-2</v>
      </c>
      <c r="H169" s="4">
        <v>3</v>
      </c>
      <c r="I169" s="4">
        <f t="shared" si="44"/>
        <v>0.22500000000000003</v>
      </c>
      <c r="J169" s="4"/>
      <c r="K169" s="4"/>
      <c r="L169" s="4"/>
      <c r="M169" s="4"/>
      <c r="N169" s="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4"/>
      <c r="C170" s="4"/>
      <c r="D170" s="4">
        <v>47</v>
      </c>
      <c r="E170" s="4">
        <v>0.8</v>
      </c>
      <c r="F170" s="4">
        <f t="shared" si="45"/>
        <v>0.1</v>
      </c>
      <c r="G170" s="4">
        <f t="shared" si="43"/>
        <v>8.0000000000000016E-2</v>
      </c>
      <c r="H170" s="4">
        <v>3</v>
      </c>
      <c r="I170" s="4">
        <f t="shared" si="44"/>
        <v>0.24000000000000005</v>
      </c>
      <c r="J170" s="4"/>
      <c r="K170" s="4"/>
      <c r="L170" s="4"/>
      <c r="M170" s="4"/>
      <c r="N170" s="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4"/>
      <c r="C171" s="4"/>
      <c r="D171" s="4">
        <v>49</v>
      </c>
      <c r="E171" s="4">
        <v>0.6</v>
      </c>
      <c r="F171" s="4">
        <f t="shared" si="45"/>
        <v>0.1</v>
      </c>
      <c r="G171" s="4">
        <f t="shared" si="43"/>
        <v>0.06</v>
      </c>
      <c r="H171" s="4">
        <v>0.5</v>
      </c>
      <c r="I171" s="4">
        <f t="shared" si="44"/>
        <v>0.03</v>
      </c>
      <c r="J171" s="4"/>
      <c r="K171" s="4"/>
      <c r="L171" s="4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5"/>
      <c r="C172" s="5"/>
      <c r="D172" s="5" t="s">
        <v>15</v>
      </c>
      <c r="E172" s="5"/>
      <c r="F172" s="5"/>
      <c r="G172" s="5">
        <f>SUM(G166:G171)</f>
        <v>0.43000000000000005</v>
      </c>
      <c r="H172" s="5"/>
      <c r="I172" s="5">
        <f>SUM(I166:I171)</f>
        <v>0.95250000000000012</v>
      </c>
      <c r="J172" s="5">
        <f>I172/G172</f>
        <v>2.2151162790697674</v>
      </c>
      <c r="K172" s="5">
        <v>1</v>
      </c>
      <c r="L172" s="5">
        <f>K172*I172</f>
        <v>0.95250000000000012</v>
      </c>
      <c r="M172" s="5">
        <f>G172*C166</f>
        <v>0.43000000000000005</v>
      </c>
      <c r="N172" s="5">
        <f>I172*C166</f>
        <v>0.95250000000000012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17" t="s">
        <v>2</v>
      </c>
      <c r="C173" s="17" t="s">
        <v>3</v>
      </c>
      <c r="D173" s="17" t="s">
        <v>4</v>
      </c>
      <c r="E173" s="17" t="s">
        <v>5</v>
      </c>
      <c r="F173" s="17" t="s">
        <v>6</v>
      </c>
      <c r="G173" s="17" t="s">
        <v>7</v>
      </c>
      <c r="H173" s="17" t="s">
        <v>8</v>
      </c>
      <c r="I173" s="17" t="s">
        <v>9</v>
      </c>
      <c r="J173" s="17" t="s">
        <v>10</v>
      </c>
      <c r="K173" s="17" t="s">
        <v>11</v>
      </c>
      <c r="L173" s="17" t="s">
        <v>12</v>
      </c>
      <c r="M173" s="17" t="s">
        <v>13</v>
      </c>
      <c r="N173" s="17" t="s">
        <v>14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4">
        <v>28</v>
      </c>
      <c r="C174" s="4">
        <v>1</v>
      </c>
      <c r="D174" s="4">
        <v>44</v>
      </c>
      <c r="E174" s="4">
        <v>0.8</v>
      </c>
      <c r="F174" s="4">
        <f>A2</f>
        <v>0.1</v>
      </c>
      <c r="G174" s="4">
        <f t="shared" ref="G174:G179" si="46">E174*F174</f>
        <v>8.0000000000000016E-2</v>
      </c>
      <c r="H174" s="4">
        <v>3</v>
      </c>
      <c r="I174" s="4">
        <f t="shared" ref="I174:I179" si="47">G174*H174</f>
        <v>0.24000000000000005</v>
      </c>
      <c r="J174" s="4"/>
      <c r="K174" s="4"/>
      <c r="L174" s="4"/>
      <c r="M174" s="4"/>
      <c r="N174" s="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4"/>
      <c r="C175" s="4"/>
      <c r="D175" s="4">
        <v>46</v>
      </c>
      <c r="E175" s="4">
        <v>0.6</v>
      </c>
      <c r="F175" s="4">
        <f t="shared" ref="F175:F179" si="48">A3</f>
        <v>0.1</v>
      </c>
      <c r="G175" s="4">
        <f t="shared" si="46"/>
        <v>0.06</v>
      </c>
      <c r="H175" s="4">
        <v>3</v>
      </c>
      <c r="I175" s="4">
        <f t="shared" si="47"/>
        <v>0.18</v>
      </c>
      <c r="J175" s="4"/>
      <c r="K175" s="4"/>
      <c r="L175" s="4"/>
      <c r="M175" s="4"/>
      <c r="N175" s="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4"/>
      <c r="C176" s="4"/>
      <c r="D176" s="4">
        <v>48</v>
      </c>
      <c r="E176" s="4">
        <v>0.75</v>
      </c>
      <c r="F176" s="4">
        <f t="shared" si="48"/>
        <v>0.1</v>
      </c>
      <c r="G176" s="4">
        <f t="shared" si="46"/>
        <v>7.5000000000000011E-2</v>
      </c>
      <c r="H176" s="4">
        <v>3</v>
      </c>
      <c r="I176" s="4">
        <f t="shared" si="47"/>
        <v>0.22500000000000003</v>
      </c>
      <c r="J176" s="4"/>
      <c r="K176" s="4"/>
      <c r="L176" s="4"/>
      <c r="M176" s="4"/>
      <c r="N176" s="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4"/>
      <c r="C177" s="4"/>
      <c r="D177" s="4">
        <v>45</v>
      </c>
      <c r="E177" s="4">
        <v>0.75</v>
      </c>
      <c r="F177" s="4">
        <f t="shared" si="48"/>
        <v>0.1</v>
      </c>
      <c r="G177" s="4">
        <f t="shared" si="46"/>
        <v>7.5000000000000011E-2</v>
      </c>
      <c r="H177" s="4">
        <v>3</v>
      </c>
      <c r="I177" s="4">
        <f t="shared" si="47"/>
        <v>0.22500000000000003</v>
      </c>
      <c r="J177" s="4"/>
      <c r="K177" s="4"/>
      <c r="L177" s="4"/>
      <c r="M177" s="4"/>
      <c r="N177" s="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4"/>
      <c r="C178" s="4"/>
      <c r="D178" s="4">
        <v>47</v>
      </c>
      <c r="E178" s="4">
        <v>0.8</v>
      </c>
      <c r="F178" s="4">
        <f t="shared" si="48"/>
        <v>0.1</v>
      </c>
      <c r="G178" s="4">
        <f t="shared" si="46"/>
        <v>8.0000000000000016E-2</v>
      </c>
      <c r="H178" s="4">
        <v>3</v>
      </c>
      <c r="I178" s="4">
        <f t="shared" si="47"/>
        <v>0.24000000000000005</v>
      </c>
      <c r="J178" s="4"/>
      <c r="K178" s="4"/>
      <c r="L178" s="4"/>
      <c r="M178" s="4"/>
      <c r="N178" s="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4"/>
      <c r="C179" s="4"/>
      <c r="D179" s="4">
        <v>49</v>
      </c>
      <c r="E179" s="4">
        <v>0.6</v>
      </c>
      <c r="F179" s="4">
        <f t="shared" si="48"/>
        <v>0.1</v>
      </c>
      <c r="G179" s="4">
        <f t="shared" si="46"/>
        <v>0.06</v>
      </c>
      <c r="H179" s="4">
        <v>3</v>
      </c>
      <c r="I179" s="4">
        <f t="shared" si="47"/>
        <v>0.18</v>
      </c>
      <c r="J179" s="4"/>
      <c r="K179" s="4"/>
      <c r="L179" s="4"/>
      <c r="M179" s="4"/>
      <c r="N179" s="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5"/>
      <c r="C180" s="5"/>
      <c r="D180" s="5" t="s">
        <v>15</v>
      </c>
      <c r="E180" s="5"/>
      <c r="F180" s="5"/>
      <c r="G180" s="5">
        <f>SUM(G174:G179)</f>
        <v>0.43000000000000005</v>
      </c>
      <c r="H180" s="5"/>
      <c r="I180" s="5">
        <f>SUM(I174:I179)</f>
        <v>1.29</v>
      </c>
      <c r="J180" s="5">
        <f>I180/G180</f>
        <v>2.9999999999999996</v>
      </c>
      <c r="K180" s="5">
        <v>1</v>
      </c>
      <c r="L180" s="5">
        <f>K180*I180</f>
        <v>1.29</v>
      </c>
      <c r="M180" s="5">
        <f>G180*C174</f>
        <v>0.43000000000000005</v>
      </c>
      <c r="N180" s="5">
        <f>I180*C174</f>
        <v>1.29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5" t="s">
        <v>16</v>
      </c>
      <c r="L182" s="5">
        <f t="shared" ref="L182:N182" si="49">SUM(L158:L181)</f>
        <v>2.8450000000000002</v>
      </c>
      <c r="M182" s="5">
        <f t="shared" si="49"/>
        <v>1.29</v>
      </c>
      <c r="N182" s="5">
        <f t="shared" si="49"/>
        <v>2.8450000000000002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7">
        <f>SUM(C158:C183)</f>
        <v>3</v>
      </c>
      <c r="C183" s="9" t="s">
        <v>17</v>
      </c>
      <c r="D183" s="9"/>
      <c r="E183" s="9"/>
      <c r="F183" s="9"/>
      <c r="G183" s="9"/>
      <c r="H183" s="1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7">
        <f>B183*8760</f>
        <v>26280</v>
      </c>
      <c r="C184" s="9" t="s">
        <v>18</v>
      </c>
      <c r="D184" s="9"/>
      <c r="E184" s="9"/>
      <c r="F184" s="9"/>
      <c r="G184" s="9"/>
      <c r="H184" s="1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7">
        <f>M182</f>
        <v>1.29</v>
      </c>
      <c r="C185" s="9" t="s">
        <v>19</v>
      </c>
      <c r="D185" s="9"/>
      <c r="E185" s="9"/>
      <c r="F185" s="9"/>
      <c r="G185" s="9"/>
      <c r="H185" s="1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7">
        <f>B185/B183</f>
        <v>0.43</v>
      </c>
      <c r="C186" s="9" t="s">
        <v>20</v>
      </c>
      <c r="D186" s="9"/>
      <c r="E186" s="9"/>
      <c r="F186" s="9"/>
      <c r="G186" s="9"/>
      <c r="H186" s="1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7">
        <f>N182/B183</f>
        <v>0.94833333333333336</v>
      </c>
      <c r="C187" s="9" t="s">
        <v>21</v>
      </c>
      <c r="D187" s="9"/>
      <c r="E187" s="9"/>
      <c r="F187" s="9"/>
      <c r="G187" s="9"/>
      <c r="H187" s="1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7">
        <f>B187/B186</f>
        <v>2.2054263565891472</v>
      </c>
      <c r="C188" s="9" t="s">
        <v>22</v>
      </c>
      <c r="D188" s="9"/>
      <c r="E188" s="9"/>
      <c r="F188" s="9"/>
      <c r="G188" s="9"/>
      <c r="H188" s="1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7">
        <f>(B184-N182)/B184</f>
        <v>0.99989174277016735</v>
      </c>
      <c r="C189" s="9" t="s">
        <v>23</v>
      </c>
      <c r="D189" s="9"/>
      <c r="E189" s="9"/>
      <c r="F189" s="9"/>
      <c r="G189" s="9"/>
      <c r="H189" s="1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7">
        <f>1-B189</f>
        <v>1.082572298326534E-4</v>
      </c>
      <c r="C190" s="9" t="s">
        <v>24</v>
      </c>
      <c r="D190" s="9"/>
      <c r="E190" s="9"/>
      <c r="F190" s="9"/>
      <c r="G190" s="9"/>
      <c r="H190" s="1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7">
        <f>L182*1000</f>
        <v>2845</v>
      </c>
      <c r="C191" s="9" t="s">
        <v>25</v>
      </c>
      <c r="D191" s="9"/>
      <c r="E191" s="9"/>
      <c r="F191" s="9"/>
      <c r="G191" s="9"/>
      <c r="H191" s="1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7">
        <f>B191/B183</f>
        <v>948.33333333333337</v>
      </c>
      <c r="C192" s="12" t="s">
        <v>26</v>
      </c>
      <c r="D192" s="12"/>
      <c r="E192" s="12"/>
      <c r="F192" s="12"/>
      <c r="G192" s="12"/>
      <c r="H192" s="1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P1:Q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L1" workbookViewId="0">
      <selection activeCell="A2" sqref="A2:A9"/>
    </sheetView>
  </sheetViews>
  <sheetFormatPr defaultColWidth="12.625" defaultRowHeight="15" customHeight="1"/>
  <cols>
    <col min="1" max="1" width="8.375" bestFit="1" customWidth="1"/>
    <col min="2" max="2" width="10.5" customWidth="1"/>
    <col min="3" max="3" width="8.875" customWidth="1"/>
    <col min="4" max="5" width="8" customWidth="1"/>
    <col min="6" max="6" width="10.875" customWidth="1"/>
    <col min="7" max="7" width="9.25" customWidth="1"/>
    <col min="8" max="8" width="10.875" customWidth="1"/>
    <col min="9" max="9" width="11.75" customWidth="1"/>
    <col min="10" max="10" width="15.375" customWidth="1"/>
    <col min="11" max="11" width="12" customWidth="1"/>
    <col min="12" max="12" width="10" customWidth="1"/>
    <col min="13" max="13" width="10.625" customWidth="1"/>
    <col min="14" max="16" width="8" customWidth="1"/>
    <col min="17" max="26" width="7.625" customWidth="1"/>
  </cols>
  <sheetData>
    <row r="1" spans="1:26" ht="47.25" thickBot="1">
      <c r="A1" s="1" t="s">
        <v>56</v>
      </c>
      <c r="B1" s="2"/>
      <c r="C1" s="2"/>
      <c r="D1" s="2"/>
      <c r="E1" s="2"/>
      <c r="F1" s="2"/>
      <c r="G1" s="2"/>
      <c r="H1" s="1" t="s">
        <v>1</v>
      </c>
      <c r="I1" s="2"/>
      <c r="J1" s="2"/>
      <c r="K1" s="2"/>
      <c r="L1" s="2"/>
      <c r="M1" s="2"/>
      <c r="N1" s="2"/>
      <c r="O1" s="2"/>
      <c r="P1" s="57" t="s">
        <v>55</v>
      </c>
      <c r="Q1" s="58"/>
      <c r="R1" s="2"/>
      <c r="S1" s="2"/>
      <c r="T1" s="2"/>
      <c r="U1" s="2"/>
      <c r="V1" s="2"/>
      <c r="W1" s="2"/>
      <c r="X1" s="2"/>
      <c r="Y1" s="2"/>
      <c r="Z1" s="2"/>
    </row>
    <row r="2" spans="1:26" ht="15.75" thickBot="1">
      <c r="A2" s="2">
        <v>0.1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2"/>
      <c r="P2" s="48" t="s">
        <v>49</v>
      </c>
      <c r="Q2" s="51">
        <f>B36</f>
        <v>1086.25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thickBot="1">
      <c r="A3" s="2">
        <v>0.1</v>
      </c>
      <c r="B3" s="4">
        <v>29</v>
      </c>
      <c r="C3" s="4">
        <v>1</v>
      </c>
      <c r="D3" s="4">
        <v>50</v>
      </c>
      <c r="E3" s="4">
        <v>0.75</v>
      </c>
      <c r="F3" s="4">
        <f>A2</f>
        <v>0.1</v>
      </c>
      <c r="G3" s="4">
        <f t="shared" ref="G3:G8" si="0">E3*F3</f>
        <v>7.5000000000000011E-2</v>
      </c>
      <c r="H3" s="4">
        <v>0.5</v>
      </c>
      <c r="I3" s="4">
        <f t="shared" ref="I3:I8" si="1">G3*H3</f>
        <v>3.7500000000000006E-2</v>
      </c>
      <c r="J3" s="4"/>
      <c r="K3" s="4"/>
      <c r="L3" s="4"/>
      <c r="M3" s="4"/>
      <c r="N3" s="4"/>
      <c r="O3" s="2"/>
      <c r="P3" s="49" t="s">
        <v>50</v>
      </c>
      <c r="Q3" s="52">
        <f>B74</f>
        <v>4515.0000000000009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thickBot="1">
      <c r="A4" s="2">
        <v>0.1</v>
      </c>
      <c r="B4" s="4"/>
      <c r="C4" s="4"/>
      <c r="D4" s="4">
        <v>52</v>
      </c>
      <c r="E4" s="4">
        <v>0.8</v>
      </c>
      <c r="F4" s="4">
        <f t="shared" ref="F4:F6" si="2">A3</f>
        <v>0.1</v>
      </c>
      <c r="G4" s="4">
        <f t="shared" si="0"/>
        <v>8.0000000000000016E-2</v>
      </c>
      <c r="H4" s="4">
        <v>0.5</v>
      </c>
      <c r="I4" s="4">
        <f t="shared" si="1"/>
        <v>4.0000000000000008E-2</v>
      </c>
      <c r="J4" s="4"/>
      <c r="K4" s="4"/>
      <c r="L4" s="4"/>
      <c r="M4" s="4"/>
      <c r="N4" s="4"/>
      <c r="O4" s="2"/>
      <c r="P4" s="50" t="s">
        <v>51</v>
      </c>
      <c r="Q4" s="53">
        <f>B113</f>
        <v>3142.5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thickBot="1">
      <c r="A5" s="2">
        <v>0.1</v>
      </c>
      <c r="B5" s="4"/>
      <c r="C5" s="4"/>
      <c r="D5" s="4">
        <v>54</v>
      </c>
      <c r="E5" s="4">
        <v>0.8</v>
      </c>
      <c r="F5" s="4">
        <f t="shared" si="2"/>
        <v>0.1</v>
      </c>
      <c r="G5" s="4">
        <f t="shared" si="0"/>
        <v>8.0000000000000016E-2</v>
      </c>
      <c r="H5" s="4">
        <v>0.5</v>
      </c>
      <c r="I5" s="4">
        <f t="shared" si="1"/>
        <v>4.0000000000000008E-2</v>
      </c>
      <c r="J5" s="4"/>
      <c r="K5" s="4"/>
      <c r="L5" s="4"/>
      <c r="M5" s="4"/>
      <c r="N5" s="4"/>
      <c r="O5" s="2"/>
      <c r="P5" s="49" t="s">
        <v>52</v>
      </c>
      <c r="Q5" s="52">
        <f>B152</f>
        <v>1315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thickBot="1">
      <c r="A6" s="2">
        <v>0.1</v>
      </c>
      <c r="B6" s="4"/>
      <c r="C6" s="4"/>
      <c r="D6" s="4">
        <v>51</v>
      </c>
      <c r="E6" s="4">
        <v>0.6</v>
      </c>
      <c r="F6" s="4">
        <f t="shared" si="2"/>
        <v>0.1</v>
      </c>
      <c r="G6" s="4">
        <f t="shared" si="0"/>
        <v>0.06</v>
      </c>
      <c r="H6" s="4">
        <v>3</v>
      </c>
      <c r="I6" s="4">
        <f t="shared" si="1"/>
        <v>0.18</v>
      </c>
      <c r="J6" s="4"/>
      <c r="K6" s="4"/>
      <c r="L6" s="4"/>
      <c r="M6" s="4"/>
      <c r="N6" s="4"/>
      <c r="O6" s="2"/>
      <c r="P6" s="50" t="s">
        <v>53</v>
      </c>
      <c r="Q6" s="53">
        <f>Q2</f>
        <v>1086.25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thickBot="1">
      <c r="A7" s="2">
        <v>0.1</v>
      </c>
      <c r="B7" s="4"/>
      <c r="C7" s="4"/>
      <c r="D7" s="4">
        <v>53</v>
      </c>
      <c r="E7" s="4">
        <v>0.75</v>
      </c>
      <c r="F7" s="4">
        <v>0</v>
      </c>
      <c r="G7" s="4">
        <f t="shared" si="0"/>
        <v>0</v>
      </c>
      <c r="H7" s="4">
        <v>0.5</v>
      </c>
      <c r="I7" s="4">
        <f t="shared" si="1"/>
        <v>0</v>
      </c>
      <c r="J7" s="4"/>
      <c r="K7" s="4"/>
      <c r="L7" s="4"/>
      <c r="M7" s="4"/>
      <c r="N7" s="4"/>
      <c r="O7" s="2"/>
      <c r="P7" s="49" t="s">
        <v>54</v>
      </c>
      <c r="Q7" s="52">
        <f>B191</f>
        <v>3427.5</v>
      </c>
      <c r="R7" s="2"/>
      <c r="S7" s="2"/>
      <c r="T7" s="2"/>
      <c r="U7" s="2"/>
      <c r="V7" s="2"/>
      <c r="W7" s="2"/>
      <c r="X7" s="2"/>
      <c r="Y7" s="2"/>
      <c r="Z7" s="2"/>
    </row>
    <row r="8" spans="1:26">
      <c r="A8" s="2">
        <v>0.1</v>
      </c>
      <c r="B8" s="4"/>
      <c r="C8" s="4"/>
      <c r="D8" s="4">
        <v>55</v>
      </c>
      <c r="E8" s="4">
        <v>0.6</v>
      </c>
      <c r="F8" s="4">
        <v>0</v>
      </c>
      <c r="G8" s="4">
        <f t="shared" si="0"/>
        <v>0</v>
      </c>
      <c r="H8" s="4">
        <v>0.5</v>
      </c>
      <c r="I8" s="4">
        <f t="shared" si="1"/>
        <v>0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>
        <v>0.1</v>
      </c>
      <c r="B9" s="5"/>
      <c r="C9" s="5"/>
      <c r="D9" s="5" t="s">
        <v>15</v>
      </c>
      <c r="E9" s="5"/>
      <c r="F9" s="5"/>
      <c r="G9" s="5">
        <f>SUM(G3:G8)</f>
        <v>0.29500000000000004</v>
      </c>
      <c r="H9" s="5"/>
      <c r="I9" s="5">
        <f>SUM(I3:I8)</f>
        <v>0.29749999999999999</v>
      </c>
      <c r="J9" s="5">
        <f>I9/G9</f>
        <v>1.0084745762711862</v>
      </c>
      <c r="K9" s="5">
        <v>1</v>
      </c>
      <c r="L9" s="5">
        <f>K9*I9</f>
        <v>0.29749999999999999</v>
      </c>
      <c r="M9" s="5">
        <f>G9*C3</f>
        <v>0.29500000000000004</v>
      </c>
      <c r="N9" s="5">
        <f>I9*C3</f>
        <v>0.29749999999999999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" t="s">
        <v>12</v>
      </c>
      <c r="M10" s="3" t="s">
        <v>13</v>
      </c>
      <c r="N10" s="3" t="s">
        <v>14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4">
        <v>30</v>
      </c>
      <c r="C11" s="4">
        <v>1</v>
      </c>
      <c r="D11" s="4">
        <v>50</v>
      </c>
      <c r="E11" s="4">
        <v>0.75</v>
      </c>
      <c r="F11" s="4">
        <f>A2</f>
        <v>0.1</v>
      </c>
      <c r="G11" s="4">
        <f t="shared" ref="G11:G16" si="3">E11*F11</f>
        <v>7.5000000000000011E-2</v>
      </c>
      <c r="H11" s="4">
        <v>0.5</v>
      </c>
      <c r="I11" s="4">
        <f t="shared" ref="I11:I16" si="4">G11*H11</f>
        <v>3.7500000000000006E-2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4"/>
      <c r="C12" s="4"/>
      <c r="D12" s="4">
        <v>52</v>
      </c>
      <c r="E12" s="4">
        <v>0.8</v>
      </c>
      <c r="F12" s="4">
        <f t="shared" ref="F12:F13" si="5">A3</f>
        <v>0.1</v>
      </c>
      <c r="G12" s="4">
        <f t="shared" si="3"/>
        <v>8.0000000000000016E-2</v>
      </c>
      <c r="H12" s="4">
        <v>0.5</v>
      </c>
      <c r="I12" s="4">
        <f t="shared" si="4"/>
        <v>4.0000000000000008E-2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4"/>
      <c r="C13" s="4"/>
      <c r="D13" s="4">
        <v>54</v>
      </c>
      <c r="E13" s="4">
        <v>0.8</v>
      </c>
      <c r="F13" s="4">
        <f t="shared" si="5"/>
        <v>0.1</v>
      </c>
      <c r="G13" s="4">
        <f t="shared" si="3"/>
        <v>8.0000000000000016E-2</v>
      </c>
      <c r="H13" s="4">
        <v>0.5</v>
      </c>
      <c r="I13" s="4">
        <f t="shared" si="4"/>
        <v>4.0000000000000008E-2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4"/>
      <c r="C14" s="4"/>
      <c r="D14" s="4">
        <v>51</v>
      </c>
      <c r="E14" s="4">
        <v>0.6</v>
      </c>
      <c r="F14" s="4">
        <v>0</v>
      </c>
      <c r="G14" s="4">
        <f t="shared" si="3"/>
        <v>0</v>
      </c>
      <c r="H14" s="4">
        <v>0.5</v>
      </c>
      <c r="I14" s="4">
        <f t="shared" si="4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4"/>
      <c r="C15" s="4"/>
      <c r="D15" s="4">
        <v>53</v>
      </c>
      <c r="E15" s="4">
        <v>0.75</v>
      </c>
      <c r="F15" s="4">
        <f>A2</f>
        <v>0.1</v>
      </c>
      <c r="G15" s="4">
        <f t="shared" si="3"/>
        <v>7.5000000000000011E-2</v>
      </c>
      <c r="H15" s="4">
        <v>3</v>
      </c>
      <c r="I15" s="4">
        <f t="shared" si="4"/>
        <v>0.22500000000000003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4"/>
      <c r="C16" s="4"/>
      <c r="D16" s="4">
        <v>55</v>
      </c>
      <c r="E16" s="4">
        <v>0.6</v>
      </c>
      <c r="F16" s="4">
        <v>0</v>
      </c>
      <c r="G16" s="4">
        <f t="shared" si="3"/>
        <v>0</v>
      </c>
      <c r="H16" s="4">
        <v>0.5</v>
      </c>
      <c r="I16" s="4">
        <f t="shared" si="4"/>
        <v>0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5"/>
      <c r="C17" s="5"/>
      <c r="D17" s="5" t="s">
        <v>15</v>
      </c>
      <c r="E17" s="5"/>
      <c r="F17" s="5"/>
      <c r="G17" s="5">
        <f>SUM(G11:G16)</f>
        <v>0.31000000000000005</v>
      </c>
      <c r="H17" s="5"/>
      <c r="I17" s="5">
        <f>SUM(I11:I16)</f>
        <v>0.34250000000000003</v>
      </c>
      <c r="J17" s="5">
        <f>I17/G17</f>
        <v>1.1048387096774193</v>
      </c>
      <c r="K17" s="5">
        <v>1</v>
      </c>
      <c r="L17" s="5">
        <f>K17*I17</f>
        <v>0.34250000000000003</v>
      </c>
      <c r="M17" s="5">
        <f>G17*C11</f>
        <v>0.31000000000000005</v>
      </c>
      <c r="N17" s="5">
        <f>I17*C11</f>
        <v>0.34250000000000003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3" t="s">
        <v>8</v>
      </c>
      <c r="I18" s="3" t="s">
        <v>9</v>
      </c>
      <c r="J18" s="3" t="s">
        <v>10</v>
      </c>
      <c r="K18" s="3" t="s">
        <v>11</v>
      </c>
      <c r="L18" s="3" t="s">
        <v>12</v>
      </c>
      <c r="M18" s="3" t="s">
        <v>13</v>
      </c>
      <c r="N18" s="3" t="s">
        <v>14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4">
        <v>31</v>
      </c>
      <c r="C19" s="4">
        <v>1</v>
      </c>
      <c r="D19" s="4">
        <v>50</v>
      </c>
      <c r="E19" s="4">
        <v>0.75</v>
      </c>
      <c r="F19" s="4">
        <f>A2</f>
        <v>0.1</v>
      </c>
      <c r="G19" s="4">
        <f t="shared" ref="G19:G24" si="6">E19*F19</f>
        <v>7.5000000000000011E-2</v>
      </c>
      <c r="H19" s="4">
        <v>0.5</v>
      </c>
      <c r="I19" s="4">
        <f t="shared" ref="I19:I24" si="7">G19*H19</f>
        <v>3.7500000000000006E-2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4"/>
      <c r="C20" s="4"/>
      <c r="D20" s="4">
        <v>52</v>
      </c>
      <c r="E20" s="4">
        <v>0.8</v>
      </c>
      <c r="F20" s="4">
        <f t="shared" ref="F20:F21" si="8">A3</f>
        <v>0.1</v>
      </c>
      <c r="G20" s="4">
        <f t="shared" si="6"/>
        <v>8.0000000000000016E-2</v>
      </c>
      <c r="H20" s="4">
        <v>0.5</v>
      </c>
      <c r="I20" s="4">
        <f t="shared" si="7"/>
        <v>4.0000000000000008E-2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4"/>
      <c r="C21" s="4"/>
      <c r="D21" s="4">
        <v>54</v>
      </c>
      <c r="E21" s="4">
        <v>0.8</v>
      </c>
      <c r="F21" s="4">
        <f t="shared" si="8"/>
        <v>0.1</v>
      </c>
      <c r="G21" s="4">
        <f t="shared" si="6"/>
        <v>8.0000000000000016E-2</v>
      </c>
      <c r="H21" s="4">
        <v>0.5</v>
      </c>
      <c r="I21" s="4">
        <f t="shared" si="7"/>
        <v>4.0000000000000008E-2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4"/>
      <c r="C22" s="4"/>
      <c r="D22" s="4">
        <v>51</v>
      </c>
      <c r="E22" s="4">
        <v>0.6</v>
      </c>
      <c r="F22" s="4">
        <v>0</v>
      </c>
      <c r="G22" s="4">
        <f t="shared" si="6"/>
        <v>0</v>
      </c>
      <c r="H22" s="4">
        <v>0.5</v>
      </c>
      <c r="I22" s="4">
        <f t="shared" si="7"/>
        <v>0</v>
      </c>
      <c r="J22" s="4"/>
      <c r="K22" s="4"/>
      <c r="L22" s="4"/>
      <c r="M22" s="4"/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4"/>
      <c r="C23" s="4"/>
      <c r="D23" s="4">
        <v>53</v>
      </c>
      <c r="E23" s="4">
        <v>0.75</v>
      </c>
      <c r="F23" s="4">
        <v>0</v>
      </c>
      <c r="G23" s="4">
        <f t="shared" si="6"/>
        <v>0</v>
      </c>
      <c r="H23" s="4">
        <v>0.5</v>
      </c>
      <c r="I23" s="4">
        <f t="shared" si="7"/>
        <v>0</v>
      </c>
      <c r="J23" s="4"/>
      <c r="K23" s="4"/>
      <c r="L23" s="4"/>
      <c r="M23" s="4"/>
      <c r="N23" s="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4"/>
      <c r="C24" s="4"/>
      <c r="D24" s="4">
        <v>55</v>
      </c>
      <c r="E24" s="4">
        <v>0.6</v>
      </c>
      <c r="F24" s="4">
        <f>A2</f>
        <v>0.1</v>
      </c>
      <c r="G24" s="4">
        <f t="shared" si="6"/>
        <v>0.06</v>
      </c>
      <c r="H24" s="4">
        <v>3</v>
      </c>
      <c r="I24" s="4">
        <f t="shared" si="7"/>
        <v>0.18</v>
      </c>
      <c r="J24" s="4"/>
      <c r="K24" s="4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5"/>
      <c r="C25" s="5"/>
      <c r="D25" s="5" t="s">
        <v>15</v>
      </c>
      <c r="E25" s="5"/>
      <c r="F25" s="5"/>
      <c r="G25" s="5">
        <f>SUM(G19:G24)</f>
        <v>0.29500000000000004</v>
      </c>
      <c r="H25" s="5"/>
      <c r="I25" s="5">
        <f>SUM(I19:I24)</f>
        <v>0.29749999999999999</v>
      </c>
      <c r="J25" s="5">
        <f>I25/G25</f>
        <v>1.0084745762711862</v>
      </c>
      <c r="K25" s="5">
        <v>1.5</v>
      </c>
      <c r="L25" s="5">
        <f>K25*I25</f>
        <v>0.44624999999999998</v>
      </c>
      <c r="M25" s="5">
        <f>G25*C19</f>
        <v>0.29500000000000004</v>
      </c>
      <c r="N25" s="5">
        <f>I25*C19</f>
        <v>0.29749999999999999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thickBot="1">
      <c r="A27" s="2"/>
      <c r="B27" s="2"/>
      <c r="C27" s="2"/>
      <c r="D27" s="2"/>
      <c r="E27" s="2"/>
      <c r="F27" s="2"/>
      <c r="G27" s="2"/>
      <c r="H27" s="2"/>
      <c r="I27" s="2"/>
      <c r="J27" s="2"/>
      <c r="K27" s="5" t="s">
        <v>16</v>
      </c>
      <c r="L27" s="5">
        <f t="shared" ref="L27:N27" si="9">SUM(L3:L26)</f>
        <v>1.0862499999999999</v>
      </c>
      <c r="M27" s="5">
        <f t="shared" si="9"/>
        <v>0.90000000000000013</v>
      </c>
      <c r="N27" s="5">
        <f t="shared" si="9"/>
        <v>0.9375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thickBot="1">
      <c r="A28" s="2"/>
      <c r="B28" s="7">
        <f>SUM(C3:C26)</f>
        <v>3</v>
      </c>
      <c r="C28" s="9" t="s">
        <v>17</v>
      </c>
      <c r="D28" s="9"/>
      <c r="E28" s="9"/>
      <c r="F28" s="9"/>
      <c r="G28" s="9"/>
      <c r="H28" s="1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thickBot="1">
      <c r="A29" s="2"/>
      <c r="B29" s="7">
        <f>B28*8760</f>
        <v>26280</v>
      </c>
      <c r="C29" s="9" t="s">
        <v>18</v>
      </c>
      <c r="D29" s="9"/>
      <c r="E29" s="9"/>
      <c r="F29" s="9"/>
      <c r="G29" s="9"/>
      <c r="H29" s="10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thickBot="1">
      <c r="A30" s="2"/>
      <c r="B30" s="7">
        <f>M27</f>
        <v>0.90000000000000013</v>
      </c>
      <c r="C30" s="9" t="s">
        <v>19</v>
      </c>
      <c r="D30" s="9"/>
      <c r="E30" s="9"/>
      <c r="F30" s="9"/>
      <c r="G30" s="9"/>
      <c r="H30" s="10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thickBot="1">
      <c r="A31" s="2"/>
      <c r="B31" s="7">
        <f>B30/B28</f>
        <v>0.30000000000000004</v>
      </c>
      <c r="C31" s="9" t="s">
        <v>20</v>
      </c>
      <c r="D31" s="9"/>
      <c r="E31" s="9"/>
      <c r="F31" s="9"/>
      <c r="G31" s="9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thickBot="1">
      <c r="A32" s="2"/>
      <c r="B32" s="7">
        <f>N27/B28</f>
        <v>0.3125</v>
      </c>
      <c r="C32" s="9" t="s">
        <v>21</v>
      </c>
      <c r="D32" s="9"/>
      <c r="E32" s="9"/>
      <c r="F32" s="9"/>
      <c r="G32" s="9"/>
      <c r="H32" s="10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thickBot="1">
      <c r="A33" s="2"/>
      <c r="B33" s="7">
        <f>B32/B31</f>
        <v>1.0416666666666665</v>
      </c>
      <c r="C33" s="9" t="s">
        <v>22</v>
      </c>
      <c r="D33" s="9"/>
      <c r="E33" s="9"/>
      <c r="F33" s="9"/>
      <c r="G33" s="9"/>
      <c r="H33" s="1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thickBot="1">
      <c r="A34" s="2"/>
      <c r="B34" s="7">
        <f>(B29-N27)/B29</f>
        <v>0.99996432648401823</v>
      </c>
      <c r="C34" s="9" t="s">
        <v>23</v>
      </c>
      <c r="D34" s="9"/>
      <c r="E34" s="9"/>
      <c r="F34" s="9"/>
      <c r="G34" s="9"/>
      <c r="H34" s="10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thickBot="1">
      <c r="A35" s="2"/>
      <c r="B35" s="7">
        <f>1-B34</f>
        <v>3.5673515981771153E-5</v>
      </c>
      <c r="C35" s="9" t="s">
        <v>24</v>
      </c>
      <c r="D35" s="9"/>
      <c r="E35" s="9"/>
      <c r="F35" s="9"/>
      <c r="G35" s="9"/>
      <c r="H35" s="10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thickBot="1">
      <c r="A36" s="2"/>
      <c r="B36" s="7">
        <f>L27*1000</f>
        <v>1086.25</v>
      </c>
      <c r="C36" s="9" t="s">
        <v>25</v>
      </c>
      <c r="D36" s="9"/>
      <c r="E36" s="9"/>
      <c r="F36" s="9"/>
      <c r="G36" s="9"/>
      <c r="H36" s="10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thickBot="1">
      <c r="A37" s="2"/>
      <c r="B37" s="7">
        <f>B36/B28</f>
        <v>362.08333333333331</v>
      </c>
      <c r="C37" s="12" t="s">
        <v>26</v>
      </c>
      <c r="D37" s="12"/>
      <c r="E37" s="12"/>
      <c r="F37" s="12"/>
      <c r="G37" s="12"/>
      <c r="H37" s="1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6.5">
      <c r="A39" s="1"/>
      <c r="B39" s="2"/>
      <c r="C39" s="2"/>
      <c r="D39" s="2"/>
      <c r="E39" s="2"/>
      <c r="F39" s="2"/>
      <c r="G39" s="2"/>
      <c r="H39" s="1" t="s">
        <v>27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3" t="s">
        <v>2</v>
      </c>
      <c r="C40" s="3" t="s">
        <v>3</v>
      </c>
      <c r="D40" s="3" t="s">
        <v>4</v>
      </c>
      <c r="E40" s="3" t="s">
        <v>5</v>
      </c>
      <c r="F40" s="3" t="s">
        <v>6</v>
      </c>
      <c r="G40" s="3" t="s">
        <v>7</v>
      </c>
      <c r="H40" s="3" t="s">
        <v>8</v>
      </c>
      <c r="I40" s="3" t="s">
        <v>9</v>
      </c>
      <c r="J40" s="3" t="s">
        <v>10</v>
      </c>
      <c r="K40" s="3" t="s">
        <v>11</v>
      </c>
      <c r="L40" s="3" t="s">
        <v>12</v>
      </c>
      <c r="M40" s="3" t="s">
        <v>13</v>
      </c>
      <c r="N40" s="3" t="s">
        <v>14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14">
        <v>29</v>
      </c>
      <c r="C41" s="14">
        <v>1</v>
      </c>
      <c r="D41" s="14">
        <v>50</v>
      </c>
      <c r="E41" s="14">
        <v>0.75</v>
      </c>
      <c r="F41" s="14">
        <f>A2</f>
        <v>0.1</v>
      </c>
      <c r="G41" s="14">
        <f t="shared" ref="G41:G46" si="10">E41*F41</f>
        <v>7.5000000000000011E-2</v>
      </c>
      <c r="H41" s="14">
        <v>3</v>
      </c>
      <c r="I41" s="14">
        <f t="shared" ref="I41:I46" si="11">G41*H41</f>
        <v>0.22500000000000003</v>
      </c>
      <c r="J41" s="14"/>
      <c r="K41" s="14"/>
      <c r="L41" s="14"/>
      <c r="M41" s="14"/>
      <c r="N41" s="1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14"/>
      <c r="C42" s="14"/>
      <c r="D42" s="14">
        <v>52</v>
      </c>
      <c r="E42" s="14">
        <v>0.8</v>
      </c>
      <c r="F42" s="14">
        <f t="shared" ref="F42:F46" si="12">A3</f>
        <v>0.1</v>
      </c>
      <c r="G42" s="14">
        <f t="shared" si="10"/>
        <v>8.0000000000000016E-2</v>
      </c>
      <c r="H42" s="14">
        <v>3</v>
      </c>
      <c r="I42" s="14">
        <f t="shared" si="11"/>
        <v>0.24000000000000005</v>
      </c>
      <c r="J42" s="14"/>
      <c r="K42" s="14"/>
      <c r="L42" s="14"/>
      <c r="M42" s="14"/>
      <c r="N42" s="1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14"/>
      <c r="C43" s="14"/>
      <c r="D43" s="14">
        <v>54</v>
      </c>
      <c r="E43" s="14">
        <v>0.8</v>
      </c>
      <c r="F43" s="14">
        <f t="shared" si="12"/>
        <v>0.1</v>
      </c>
      <c r="G43" s="14">
        <f t="shared" si="10"/>
        <v>8.0000000000000016E-2</v>
      </c>
      <c r="H43" s="14">
        <v>3</v>
      </c>
      <c r="I43" s="14">
        <f t="shared" si="11"/>
        <v>0.24000000000000005</v>
      </c>
      <c r="J43" s="14"/>
      <c r="K43" s="14"/>
      <c r="L43" s="14"/>
      <c r="M43" s="14"/>
      <c r="N43" s="1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14"/>
      <c r="C44" s="14"/>
      <c r="D44" s="14">
        <v>51</v>
      </c>
      <c r="E44" s="14">
        <v>0.6</v>
      </c>
      <c r="F44" s="14">
        <f t="shared" si="12"/>
        <v>0.1</v>
      </c>
      <c r="G44" s="14">
        <f t="shared" si="10"/>
        <v>0.06</v>
      </c>
      <c r="H44" s="14">
        <v>3</v>
      </c>
      <c r="I44" s="14">
        <f t="shared" si="11"/>
        <v>0.18</v>
      </c>
      <c r="J44" s="14"/>
      <c r="K44" s="14"/>
      <c r="L44" s="14"/>
      <c r="M44" s="14"/>
      <c r="N44" s="1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14"/>
      <c r="C45" s="14"/>
      <c r="D45" s="14">
        <v>53</v>
      </c>
      <c r="E45" s="14">
        <v>0.75</v>
      </c>
      <c r="F45" s="14">
        <f t="shared" si="12"/>
        <v>0.1</v>
      </c>
      <c r="G45" s="14">
        <f t="shared" si="10"/>
        <v>7.5000000000000011E-2</v>
      </c>
      <c r="H45" s="14">
        <v>3</v>
      </c>
      <c r="I45" s="14">
        <f t="shared" si="11"/>
        <v>0.22500000000000003</v>
      </c>
      <c r="J45" s="14"/>
      <c r="K45" s="14"/>
      <c r="L45" s="14"/>
      <c r="M45" s="14"/>
      <c r="N45" s="1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14"/>
      <c r="C46" s="14"/>
      <c r="D46" s="14">
        <v>55</v>
      </c>
      <c r="E46" s="14">
        <v>0.6</v>
      </c>
      <c r="F46" s="14">
        <f t="shared" si="12"/>
        <v>0.1</v>
      </c>
      <c r="G46" s="14">
        <f t="shared" si="10"/>
        <v>0.06</v>
      </c>
      <c r="H46" s="14">
        <v>3</v>
      </c>
      <c r="I46" s="14">
        <f t="shared" si="11"/>
        <v>0.18</v>
      </c>
      <c r="J46" s="14"/>
      <c r="K46" s="14"/>
      <c r="L46" s="14"/>
      <c r="M46" s="14"/>
      <c r="N46" s="1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5"/>
      <c r="C47" s="5"/>
      <c r="D47" s="5" t="s">
        <v>15</v>
      </c>
      <c r="E47" s="5"/>
      <c r="F47" s="5"/>
      <c r="G47" s="5">
        <f>SUM(G41:G46)</f>
        <v>0.43000000000000005</v>
      </c>
      <c r="H47" s="5"/>
      <c r="I47" s="5">
        <f>SUM(I41:I46)</f>
        <v>1.29</v>
      </c>
      <c r="J47" s="5">
        <f>I47/G47</f>
        <v>2.9999999999999996</v>
      </c>
      <c r="K47" s="5">
        <v>1</v>
      </c>
      <c r="L47" s="5">
        <f>K47*I47</f>
        <v>1.29</v>
      </c>
      <c r="M47" s="5">
        <f>G47*C41</f>
        <v>0.43000000000000005</v>
      </c>
      <c r="N47" s="5">
        <f>I47*C41</f>
        <v>1.29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3" t="s">
        <v>2</v>
      </c>
      <c r="C48" s="3" t="s">
        <v>3</v>
      </c>
      <c r="D48" s="3" t="s">
        <v>4</v>
      </c>
      <c r="E48" s="3" t="s">
        <v>5</v>
      </c>
      <c r="F48" s="3" t="s">
        <v>6</v>
      </c>
      <c r="G48" s="3" t="s">
        <v>7</v>
      </c>
      <c r="H48" s="3" t="s">
        <v>8</v>
      </c>
      <c r="I48" s="3" t="s">
        <v>9</v>
      </c>
      <c r="J48" s="3" t="s">
        <v>10</v>
      </c>
      <c r="K48" s="3" t="s">
        <v>11</v>
      </c>
      <c r="L48" s="3" t="s">
        <v>12</v>
      </c>
      <c r="M48" s="3" t="s">
        <v>13</v>
      </c>
      <c r="N48" s="3" t="s">
        <v>14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14">
        <v>30</v>
      </c>
      <c r="C49" s="14">
        <v>1</v>
      </c>
      <c r="D49" s="14">
        <v>50</v>
      </c>
      <c r="E49" s="14">
        <v>0.75</v>
      </c>
      <c r="F49" s="14">
        <f>A2</f>
        <v>0.1</v>
      </c>
      <c r="G49" s="14">
        <f t="shared" ref="G49:G54" si="13">E49*F49</f>
        <v>7.5000000000000011E-2</v>
      </c>
      <c r="H49" s="14">
        <v>3</v>
      </c>
      <c r="I49" s="14">
        <f t="shared" ref="I49:I54" si="14">G49*H49</f>
        <v>0.22500000000000003</v>
      </c>
      <c r="J49" s="14"/>
      <c r="K49" s="14"/>
      <c r="L49" s="14"/>
      <c r="M49" s="14"/>
      <c r="N49" s="1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14"/>
      <c r="C50" s="14"/>
      <c r="D50" s="14">
        <v>52</v>
      </c>
      <c r="E50" s="14">
        <v>0.8</v>
      </c>
      <c r="F50" s="14">
        <f t="shared" ref="F50:F54" si="15">A3</f>
        <v>0.1</v>
      </c>
      <c r="G50" s="14">
        <f t="shared" si="13"/>
        <v>8.0000000000000016E-2</v>
      </c>
      <c r="H50" s="14">
        <v>3</v>
      </c>
      <c r="I50" s="14">
        <f t="shared" si="14"/>
        <v>0.24000000000000005</v>
      </c>
      <c r="J50" s="14"/>
      <c r="K50" s="14"/>
      <c r="L50" s="14"/>
      <c r="M50" s="14"/>
      <c r="N50" s="1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14"/>
      <c r="C51" s="14"/>
      <c r="D51" s="14">
        <v>54</v>
      </c>
      <c r="E51" s="14">
        <v>0.8</v>
      </c>
      <c r="F51" s="14">
        <f t="shared" si="15"/>
        <v>0.1</v>
      </c>
      <c r="G51" s="14">
        <f t="shared" si="13"/>
        <v>8.0000000000000016E-2</v>
      </c>
      <c r="H51" s="14">
        <v>3</v>
      </c>
      <c r="I51" s="14">
        <f t="shared" si="14"/>
        <v>0.24000000000000005</v>
      </c>
      <c r="J51" s="14"/>
      <c r="K51" s="14"/>
      <c r="L51" s="14"/>
      <c r="M51" s="14"/>
      <c r="N51" s="1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14"/>
      <c r="C52" s="14"/>
      <c r="D52" s="14">
        <v>51</v>
      </c>
      <c r="E52" s="14">
        <v>0.6</v>
      </c>
      <c r="F52" s="14">
        <f t="shared" si="15"/>
        <v>0.1</v>
      </c>
      <c r="G52" s="14">
        <f t="shared" si="13"/>
        <v>0.06</v>
      </c>
      <c r="H52" s="14">
        <v>3</v>
      </c>
      <c r="I52" s="14">
        <f t="shared" si="14"/>
        <v>0.18</v>
      </c>
      <c r="J52" s="14"/>
      <c r="K52" s="14"/>
      <c r="L52" s="14"/>
      <c r="M52" s="14"/>
      <c r="N52" s="1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14"/>
      <c r="C53" s="14"/>
      <c r="D53" s="14">
        <v>53</v>
      </c>
      <c r="E53" s="14">
        <v>0.75</v>
      </c>
      <c r="F53" s="14">
        <f t="shared" si="15"/>
        <v>0.1</v>
      </c>
      <c r="G53" s="14">
        <f t="shared" si="13"/>
        <v>7.5000000000000011E-2</v>
      </c>
      <c r="H53" s="14">
        <v>3</v>
      </c>
      <c r="I53" s="14">
        <f t="shared" si="14"/>
        <v>0.22500000000000003</v>
      </c>
      <c r="J53" s="14"/>
      <c r="K53" s="14"/>
      <c r="L53" s="14"/>
      <c r="M53" s="14"/>
      <c r="N53" s="1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14"/>
      <c r="C54" s="14"/>
      <c r="D54" s="14">
        <v>55</v>
      </c>
      <c r="E54" s="14">
        <v>0.6</v>
      </c>
      <c r="F54" s="14">
        <f t="shared" si="15"/>
        <v>0.1</v>
      </c>
      <c r="G54" s="14">
        <f t="shared" si="13"/>
        <v>0.06</v>
      </c>
      <c r="H54" s="14">
        <v>3</v>
      </c>
      <c r="I54" s="14">
        <f t="shared" si="14"/>
        <v>0.18</v>
      </c>
      <c r="J54" s="14"/>
      <c r="K54" s="14"/>
      <c r="L54" s="14"/>
      <c r="M54" s="14"/>
      <c r="N54" s="1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5"/>
      <c r="C55" s="5"/>
      <c r="D55" s="5" t="s">
        <v>15</v>
      </c>
      <c r="E55" s="5"/>
      <c r="F55" s="5"/>
      <c r="G55" s="5">
        <f>SUM(G49:G54)</f>
        <v>0.43000000000000005</v>
      </c>
      <c r="H55" s="5"/>
      <c r="I55" s="5">
        <f>SUM(I49:I54)</f>
        <v>1.29</v>
      </c>
      <c r="J55" s="5">
        <f>I55/G55</f>
        <v>2.9999999999999996</v>
      </c>
      <c r="K55" s="5">
        <v>1</v>
      </c>
      <c r="L55" s="5">
        <f>K55*I55</f>
        <v>1.29</v>
      </c>
      <c r="M55" s="5">
        <f>G55*C49</f>
        <v>0.43000000000000005</v>
      </c>
      <c r="N55" s="5">
        <f>I55*C49</f>
        <v>1.29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3" t="s">
        <v>2</v>
      </c>
      <c r="C56" s="3" t="s">
        <v>3</v>
      </c>
      <c r="D56" s="3" t="s">
        <v>4</v>
      </c>
      <c r="E56" s="3" t="s">
        <v>5</v>
      </c>
      <c r="F56" s="3" t="s">
        <v>6</v>
      </c>
      <c r="G56" s="3" t="s">
        <v>7</v>
      </c>
      <c r="H56" s="3" t="s">
        <v>8</v>
      </c>
      <c r="I56" s="3" t="s">
        <v>9</v>
      </c>
      <c r="J56" s="3" t="s">
        <v>10</v>
      </c>
      <c r="K56" s="3" t="s">
        <v>11</v>
      </c>
      <c r="L56" s="3" t="s">
        <v>12</v>
      </c>
      <c r="M56" s="3" t="s">
        <v>13</v>
      </c>
      <c r="N56" s="3" t="s">
        <v>14</v>
      </c>
      <c r="O56" s="2"/>
      <c r="P56" s="15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14">
        <v>31</v>
      </c>
      <c r="C57" s="14">
        <v>1</v>
      </c>
      <c r="D57" s="14">
        <v>50</v>
      </c>
      <c r="E57" s="14">
        <v>0.75</v>
      </c>
      <c r="F57" s="14">
        <f>A2</f>
        <v>0.1</v>
      </c>
      <c r="G57" s="14">
        <f t="shared" ref="G57:G62" si="16">E57*F57</f>
        <v>7.5000000000000011E-2</v>
      </c>
      <c r="H57" s="14">
        <v>3</v>
      </c>
      <c r="I57" s="14">
        <f t="shared" ref="I57:I62" si="17">G57*H57</f>
        <v>0.22500000000000003</v>
      </c>
      <c r="J57" s="14"/>
      <c r="K57" s="14"/>
      <c r="L57" s="14"/>
      <c r="M57" s="14"/>
      <c r="N57" s="1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14"/>
      <c r="C58" s="14"/>
      <c r="D58" s="14">
        <v>52</v>
      </c>
      <c r="E58" s="14">
        <v>0.8</v>
      </c>
      <c r="F58" s="14">
        <f t="shared" ref="F58:F62" si="18">A3</f>
        <v>0.1</v>
      </c>
      <c r="G58" s="14">
        <f t="shared" si="16"/>
        <v>8.0000000000000016E-2</v>
      </c>
      <c r="H58" s="14">
        <v>3</v>
      </c>
      <c r="I58" s="14">
        <f t="shared" si="17"/>
        <v>0.24000000000000005</v>
      </c>
      <c r="J58" s="14"/>
      <c r="K58" s="14"/>
      <c r="L58" s="14"/>
      <c r="M58" s="14"/>
      <c r="N58" s="1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14"/>
      <c r="C59" s="14"/>
      <c r="D59" s="14">
        <v>54</v>
      </c>
      <c r="E59" s="14">
        <v>0.8</v>
      </c>
      <c r="F59" s="14">
        <f t="shared" si="18"/>
        <v>0.1</v>
      </c>
      <c r="G59" s="14">
        <f t="shared" si="16"/>
        <v>8.0000000000000016E-2</v>
      </c>
      <c r="H59" s="14">
        <v>3</v>
      </c>
      <c r="I59" s="14">
        <f t="shared" si="17"/>
        <v>0.24000000000000005</v>
      </c>
      <c r="J59" s="14"/>
      <c r="K59" s="14"/>
      <c r="L59" s="14"/>
      <c r="M59" s="14"/>
      <c r="N59" s="1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14"/>
      <c r="C60" s="14"/>
      <c r="D60" s="14">
        <v>51</v>
      </c>
      <c r="E60" s="14">
        <v>0.6</v>
      </c>
      <c r="F60" s="14">
        <f t="shared" si="18"/>
        <v>0.1</v>
      </c>
      <c r="G60" s="14">
        <f t="shared" si="16"/>
        <v>0.06</v>
      </c>
      <c r="H60" s="14">
        <v>3</v>
      </c>
      <c r="I60" s="14">
        <f t="shared" si="17"/>
        <v>0.18</v>
      </c>
      <c r="J60" s="14"/>
      <c r="K60" s="14"/>
      <c r="L60" s="14"/>
      <c r="M60" s="14"/>
      <c r="N60" s="1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14"/>
      <c r="C61" s="14"/>
      <c r="D61" s="14">
        <v>53</v>
      </c>
      <c r="E61" s="14">
        <v>0.75</v>
      </c>
      <c r="F61" s="14">
        <f t="shared" si="18"/>
        <v>0.1</v>
      </c>
      <c r="G61" s="14">
        <f t="shared" si="16"/>
        <v>7.5000000000000011E-2</v>
      </c>
      <c r="H61" s="14">
        <v>3</v>
      </c>
      <c r="I61" s="14">
        <f t="shared" si="17"/>
        <v>0.22500000000000003</v>
      </c>
      <c r="J61" s="14"/>
      <c r="K61" s="14"/>
      <c r="L61" s="14"/>
      <c r="M61" s="14"/>
      <c r="N61" s="1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14"/>
      <c r="C62" s="14"/>
      <c r="D62" s="14">
        <v>55</v>
      </c>
      <c r="E62" s="14">
        <v>0.6</v>
      </c>
      <c r="F62" s="14">
        <f t="shared" si="18"/>
        <v>0.1</v>
      </c>
      <c r="G62" s="14">
        <f t="shared" si="16"/>
        <v>0.06</v>
      </c>
      <c r="H62" s="14">
        <v>3</v>
      </c>
      <c r="I62" s="14">
        <f t="shared" si="17"/>
        <v>0.18</v>
      </c>
      <c r="J62" s="14"/>
      <c r="K62" s="14"/>
      <c r="L62" s="14"/>
      <c r="M62" s="14"/>
      <c r="N62" s="1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5"/>
      <c r="C63" s="5"/>
      <c r="D63" s="5" t="s">
        <v>15</v>
      </c>
      <c r="E63" s="5"/>
      <c r="F63" s="5"/>
      <c r="G63" s="5">
        <f>SUM(G57:G62)</f>
        <v>0.43000000000000005</v>
      </c>
      <c r="H63" s="5"/>
      <c r="I63" s="5">
        <f>SUM(I57:I62)</f>
        <v>1.29</v>
      </c>
      <c r="J63" s="5">
        <f>I63/G63</f>
        <v>2.9999999999999996</v>
      </c>
      <c r="K63" s="5">
        <v>1.5</v>
      </c>
      <c r="L63" s="5">
        <f>K63*I63</f>
        <v>1.9350000000000001</v>
      </c>
      <c r="M63" s="5">
        <f>G63*C57</f>
        <v>0.43000000000000005</v>
      </c>
      <c r="N63" s="5">
        <f>I63*C57</f>
        <v>1.29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thickBot="1">
      <c r="A65" s="2"/>
      <c r="B65" s="2"/>
      <c r="C65" s="2"/>
      <c r="D65" s="2"/>
      <c r="E65" s="2"/>
      <c r="F65" s="2"/>
      <c r="G65" s="2"/>
      <c r="H65" s="2"/>
      <c r="I65" s="2"/>
      <c r="J65" s="2"/>
      <c r="K65" s="16" t="s">
        <v>16</v>
      </c>
      <c r="L65" s="5">
        <f t="shared" ref="L65:N65" si="19">SUM(L41:L64)</f>
        <v>4.5150000000000006</v>
      </c>
      <c r="M65" s="5">
        <f t="shared" si="19"/>
        <v>1.29</v>
      </c>
      <c r="N65" s="5">
        <f t="shared" si="19"/>
        <v>3.87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thickBot="1">
      <c r="A66" s="2"/>
      <c r="B66" s="7">
        <f>SUM(C41:C64)</f>
        <v>3</v>
      </c>
      <c r="C66" s="9" t="s">
        <v>17</v>
      </c>
      <c r="D66" s="9"/>
      <c r="E66" s="9"/>
      <c r="F66" s="9"/>
      <c r="G66" s="9"/>
      <c r="H66" s="10"/>
      <c r="I66" s="15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thickBot="1">
      <c r="A67" s="2"/>
      <c r="B67" s="7">
        <f>B66*8760</f>
        <v>26280</v>
      </c>
      <c r="C67" s="9" t="s">
        <v>18</v>
      </c>
      <c r="D67" s="9"/>
      <c r="E67" s="9"/>
      <c r="F67" s="9"/>
      <c r="G67" s="9"/>
      <c r="H67" s="1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thickBot="1">
      <c r="A68" s="2"/>
      <c r="B68" s="7">
        <f>M65</f>
        <v>1.29</v>
      </c>
      <c r="C68" s="9" t="s">
        <v>19</v>
      </c>
      <c r="D68" s="9"/>
      <c r="E68" s="9"/>
      <c r="F68" s="9"/>
      <c r="G68" s="9"/>
      <c r="H68" s="1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thickBot="1">
      <c r="A69" s="2"/>
      <c r="B69" s="7">
        <f>B68/B66</f>
        <v>0.43</v>
      </c>
      <c r="C69" s="9" t="s">
        <v>20</v>
      </c>
      <c r="D69" s="9"/>
      <c r="E69" s="9"/>
      <c r="F69" s="9"/>
      <c r="G69" s="9"/>
      <c r="H69" s="1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thickBot="1">
      <c r="A70" s="2"/>
      <c r="B70" s="7">
        <f>N65/B66</f>
        <v>1.29</v>
      </c>
      <c r="C70" s="9" t="s">
        <v>21</v>
      </c>
      <c r="D70" s="9"/>
      <c r="E70" s="9"/>
      <c r="F70" s="9"/>
      <c r="G70" s="9"/>
      <c r="H70" s="1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thickBot="1">
      <c r="A71" s="2"/>
      <c r="B71" s="7">
        <f>B70/B69</f>
        <v>3</v>
      </c>
      <c r="C71" s="9" t="s">
        <v>22</v>
      </c>
      <c r="D71" s="9"/>
      <c r="E71" s="9"/>
      <c r="F71" s="9"/>
      <c r="G71" s="9"/>
      <c r="H71" s="1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thickBot="1">
      <c r="A72" s="2"/>
      <c r="B72" s="7">
        <f>(B67-N65)/B67</f>
        <v>0.9998527397260274</v>
      </c>
      <c r="C72" s="9" t="s">
        <v>23</v>
      </c>
      <c r="D72" s="9"/>
      <c r="E72" s="9"/>
      <c r="F72" s="9"/>
      <c r="G72" s="9"/>
      <c r="H72" s="1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thickBot="1">
      <c r="A73" s="2"/>
      <c r="B73" s="7">
        <f>1-B72</f>
        <v>1.4726027397260477E-4</v>
      </c>
      <c r="C73" s="9" t="s">
        <v>24</v>
      </c>
      <c r="D73" s="9"/>
      <c r="E73" s="9"/>
      <c r="F73" s="9"/>
      <c r="G73" s="9"/>
      <c r="H73" s="1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thickBot="1">
      <c r="A74" s="2"/>
      <c r="B74" s="7">
        <f>L65*1000</f>
        <v>4515.0000000000009</v>
      </c>
      <c r="C74" s="9" t="s">
        <v>25</v>
      </c>
      <c r="D74" s="9"/>
      <c r="E74" s="9"/>
      <c r="F74" s="9"/>
      <c r="G74" s="9"/>
      <c r="H74" s="1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thickBot="1">
      <c r="A75" s="2"/>
      <c r="B75" s="7">
        <f>B74/B66</f>
        <v>1505.0000000000002</v>
      </c>
      <c r="C75" s="12" t="s">
        <v>26</v>
      </c>
      <c r="D75" s="12"/>
      <c r="E75" s="12"/>
      <c r="F75" s="12"/>
      <c r="G75" s="12"/>
      <c r="H75" s="1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46.5">
      <c r="A78" s="1"/>
      <c r="B78" s="2"/>
      <c r="C78" s="2"/>
      <c r="D78" s="2"/>
      <c r="E78" s="2"/>
      <c r="F78" s="2"/>
      <c r="G78" s="2"/>
      <c r="H78" s="1" t="s">
        <v>28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3" t="s">
        <v>2</v>
      </c>
      <c r="C79" s="3" t="s">
        <v>3</v>
      </c>
      <c r="D79" s="3" t="s">
        <v>4</v>
      </c>
      <c r="E79" s="3" t="s">
        <v>5</v>
      </c>
      <c r="F79" s="3" t="s">
        <v>6</v>
      </c>
      <c r="G79" s="3" t="s">
        <v>7</v>
      </c>
      <c r="H79" s="3" t="s">
        <v>8</v>
      </c>
      <c r="I79" s="3" t="s">
        <v>9</v>
      </c>
      <c r="J79" s="3" t="s">
        <v>10</v>
      </c>
      <c r="K79" s="3" t="s">
        <v>11</v>
      </c>
      <c r="L79" s="3" t="s">
        <v>12</v>
      </c>
      <c r="M79" s="3" t="s">
        <v>13</v>
      </c>
      <c r="N79" s="3" t="s">
        <v>14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4">
        <v>29</v>
      </c>
      <c r="C80" s="4">
        <v>1</v>
      </c>
      <c r="D80" s="4">
        <v>50</v>
      </c>
      <c r="E80" s="4">
        <v>0.75</v>
      </c>
      <c r="F80" s="4">
        <f>A2</f>
        <v>0.1</v>
      </c>
      <c r="G80" s="4">
        <f t="shared" ref="G80:G85" si="20">E80*F80</f>
        <v>7.5000000000000011E-2</v>
      </c>
      <c r="H80" s="4">
        <v>3</v>
      </c>
      <c r="I80" s="4">
        <f t="shared" ref="I80:I85" si="21">G80*H80</f>
        <v>0.22500000000000003</v>
      </c>
      <c r="J80" s="4"/>
      <c r="K80" s="4"/>
      <c r="L80" s="4"/>
      <c r="M80" s="4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4"/>
      <c r="C81" s="4"/>
      <c r="D81" s="4">
        <v>52</v>
      </c>
      <c r="E81" s="4">
        <v>0.8</v>
      </c>
      <c r="F81" s="4">
        <f t="shared" ref="F81:F83" si="22">A3</f>
        <v>0.1</v>
      </c>
      <c r="G81" s="4">
        <f t="shared" si="20"/>
        <v>8.0000000000000016E-2</v>
      </c>
      <c r="H81" s="4">
        <v>3</v>
      </c>
      <c r="I81" s="4">
        <f t="shared" si="21"/>
        <v>0.24000000000000005</v>
      </c>
      <c r="J81" s="4"/>
      <c r="K81" s="4"/>
      <c r="L81" s="4"/>
      <c r="M81" s="4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4"/>
      <c r="C82" s="4"/>
      <c r="D82" s="4">
        <v>54</v>
      </c>
      <c r="E82" s="4">
        <v>0.8</v>
      </c>
      <c r="F82" s="4">
        <f t="shared" si="22"/>
        <v>0.1</v>
      </c>
      <c r="G82" s="4">
        <f t="shared" si="20"/>
        <v>8.0000000000000016E-2</v>
      </c>
      <c r="H82" s="4">
        <v>3</v>
      </c>
      <c r="I82" s="4">
        <f t="shared" si="21"/>
        <v>0.24000000000000005</v>
      </c>
      <c r="J82" s="4"/>
      <c r="K82" s="4"/>
      <c r="L82" s="4"/>
      <c r="M82" s="4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4"/>
      <c r="C83" s="4"/>
      <c r="D83" s="4">
        <v>51</v>
      </c>
      <c r="E83" s="4">
        <v>0.6</v>
      </c>
      <c r="F83" s="4">
        <f t="shared" si="22"/>
        <v>0.1</v>
      </c>
      <c r="G83" s="4">
        <f t="shared" si="20"/>
        <v>0.06</v>
      </c>
      <c r="H83" s="4">
        <v>3</v>
      </c>
      <c r="I83" s="4">
        <f t="shared" si="21"/>
        <v>0.18</v>
      </c>
      <c r="J83" s="4"/>
      <c r="K83" s="4"/>
      <c r="L83" s="4"/>
      <c r="M83" s="4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4"/>
      <c r="C84" s="4"/>
      <c r="D84" s="4">
        <v>53</v>
      </c>
      <c r="E84" s="4">
        <v>0.75</v>
      </c>
      <c r="F84" s="4">
        <v>0</v>
      </c>
      <c r="G84" s="4">
        <f t="shared" si="20"/>
        <v>0</v>
      </c>
      <c r="H84" s="4">
        <v>0.5</v>
      </c>
      <c r="I84" s="4">
        <f t="shared" si="21"/>
        <v>0</v>
      </c>
      <c r="J84" s="4"/>
      <c r="K84" s="4"/>
      <c r="L84" s="4"/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4"/>
      <c r="C85" s="4"/>
      <c r="D85" s="4">
        <v>55</v>
      </c>
      <c r="E85" s="4">
        <v>0.6</v>
      </c>
      <c r="F85" s="4">
        <v>0</v>
      </c>
      <c r="G85" s="4">
        <f t="shared" si="20"/>
        <v>0</v>
      </c>
      <c r="H85" s="4">
        <v>0.5</v>
      </c>
      <c r="I85" s="4">
        <f t="shared" si="21"/>
        <v>0</v>
      </c>
      <c r="J85" s="4"/>
      <c r="K85" s="4"/>
      <c r="L85" s="4"/>
      <c r="M85" s="4"/>
      <c r="N85" s="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16"/>
      <c r="C86" s="16"/>
      <c r="D86" s="16" t="s">
        <v>15</v>
      </c>
      <c r="E86" s="16"/>
      <c r="F86" s="16"/>
      <c r="G86" s="16">
        <f>SUM(G80:G85)</f>
        <v>0.29500000000000004</v>
      </c>
      <c r="H86" s="16"/>
      <c r="I86" s="16">
        <f>SUM(I80:I85)</f>
        <v>0.88500000000000001</v>
      </c>
      <c r="J86" s="16">
        <f>I86/G86</f>
        <v>2.9999999999999996</v>
      </c>
      <c r="K86" s="16">
        <v>1</v>
      </c>
      <c r="L86" s="16">
        <f>K86*I86</f>
        <v>0.88500000000000001</v>
      </c>
      <c r="M86" s="16">
        <f>G86*C80</f>
        <v>0.29500000000000004</v>
      </c>
      <c r="N86" s="16">
        <f>I86*C80</f>
        <v>0.88500000000000001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3" t="s">
        <v>2</v>
      </c>
      <c r="C87" s="3" t="s">
        <v>3</v>
      </c>
      <c r="D87" s="3" t="s">
        <v>4</v>
      </c>
      <c r="E87" s="3" t="s">
        <v>5</v>
      </c>
      <c r="F87" s="3" t="s">
        <v>6</v>
      </c>
      <c r="G87" s="3" t="s">
        <v>7</v>
      </c>
      <c r="H87" s="3" t="s">
        <v>8</v>
      </c>
      <c r="I87" s="3" t="s">
        <v>9</v>
      </c>
      <c r="J87" s="3" t="s">
        <v>10</v>
      </c>
      <c r="K87" s="3" t="s">
        <v>11</v>
      </c>
      <c r="L87" s="3" t="s">
        <v>12</v>
      </c>
      <c r="M87" s="3" t="s">
        <v>13</v>
      </c>
      <c r="N87" s="3" t="s">
        <v>14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4">
        <v>30</v>
      </c>
      <c r="C88" s="4">
        <v>1</v>
      </c>
      <c r="D88" s="4">
        <v>50</v>
      </c>
      <c r="E88" s="4">
        <v>0.75</v>
      </c>
      <c r="F88" s="4">
        <f>A2</f>
        <v>0.1</v>
      </c>
      <c r="G88" s="4">
        <f t="shared" ref="G88:G93" si="23">E88*F88</f>
        <v>7.5000000000000011E-2</v>
      </c>
      <c r="H88" s="4">
        <v>3</v>
      </c>
      <c r="I88" s="4">
        <f t="shared" ref="I88:I93" si="24">G88*H88</f>
        <v>0.22500000000000003</v>
      </c>
      <c r="J88" s="4"/>
      <c r="K88" s="4"/>
      <c r="L88" s="4"/>
      <c r="M88" s="4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4"/>
      <c r="C89" s="4"/>
      <c r="D89" s="4">
        <v>52</v>
      </c>
      <c r="E89" s="4">
        <v>0.8</v>
      </c>
      <c r="F89" s="4">
        <f t="shared" ref="F89:F90" si="25">A3</f>
        <v>0.1</v>
      </c>
      <c r="G89" s="4">
        <f t="shared" si="23"/>
        <v>8.0000000000000016E-2</v>
      </c>
      <c r="H89" s="4">
        <v>3</v>
      </c>
      <c r="I89" s="4">
        <f t="shared" si="24"/>
        <v>0.24000000000000005</v>
      </c>
      <c r="J89" s="4"/>
      <c r="K89" s="4"/>
      <c r="L89" s="4"/>
      <c r="M89" s="4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4"/>
      <c r="C90" s="4"/>
      <c r="D90" s="4">
        <v>54</v>
      </c>
      <c r="E90" s="4">
        <v>0.8</v>
      </c>
      <c r="F90" s="4">
        <f t="shared" si="25"/>
        <v>0.1</v>
      </c>
      <c r="G90" s="4">
        <f t="shared" si="23"/>
        <v>8.0000000000000016E-2</v>
      </c>
      <c r="H90" s="4">
        <v>3</v>
      </c>
      <c r="I90" s="4">
        <f t="shared" si="24"/>
        <v>0.24000000000000005</v>
      </c>
      <c r="J90" s="4"/>
      <c r="K90" s="4"/>
      <c r="L90" s="4"/>
      <c r="M90" s="4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4"/>
      <c r="C91" s="4"/>
      <c r="D91" s="4">
        <v>51</v>
      </c>
      <c r="E91" s="4">
        <v>0.6</v>
      </c>
      <c r="F91" s="4">
        <v>0</v>
      </c>
      <c r="G91" s="4">
        <f t="shared" si="23"/>
        <v>0</v>
      </c>
      <c r="H91" s="4">
        <v>0.5</v>
      </c>
      <c r="I91" s="4">
        <f t="shared" si="24"/>
        <v>0</v>
      </c>
      <c r="J91" s="4"/>
      <c r="K91" s="4"/>
      <c r="L91" s="4"/>
      <c r="M91" s="4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4"/>
      <c r="C92" s="4"/>
      <c r="D92" s="4">
        <v>53</v>
      </c>
      <c r="E92" s="4">
        <v>0.75</v>
      </c>
      <c r="F92" s="4">
        <f>A2</f>
        <v>0.1</v>
      </c>
      <c r="G92" s="4">
        <f t="shared" si="23"/>
        <v>7.5000000000000011E-2</v>
      </c>
      <c r="H92" s="4">
        <v>3</v>
      </c>
      <c r="I92" s="4">
        <f t="shared" si="24"/>
        <v>0.22500000000000003</v>
      </c>
      <c r="J92" s="4"/>
      <c r="K92" s="4"/>
      <c r="L92" s="4"/>
      <c r="M92" s="4"/>
      <c r="N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4"/>
      <c r="C93" s="4"/>
      <c r="D93" s="4">
        <v>55</v>
      </c>
      <c r="E93" s="4">
        <v>0.6</v>
      </c>
      <c r="F93" s="4">
        <v>0</v>
      </c>
      <c r="G93" s="4">
        <f t="shared" si="23"/>
        <v>0</v>
      </c>
      <c r="H93" s="4">
        <v>0.5</v>
      </c>
      <c r="I93" s="4">
        <f t="shared" si="24"/>
        <v>0</v>
      </c>
      <c r="J93" s="4"/>
      <c r="K93" s="4"/>
      <c r="L93" s="4"/>
      <c r="M93" s="4"/>
      <c r="N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16"/>
      <c r="C94" s="16"/>
      <c r="D94" s="16" t="s">
        <v>15</v>
      </c>
      <c r="E94" s="16"/>
      <c r="F94" s="16"/>
      <c r="G94" s="16">
        <f>SUM(G88:G93)</f>
        <v>0.31000000000000005</v>
      </c>
      <c r="H94" s="16"/>
      <c r="I94" s="16">
        <f>SUM(I88:I93)</f>
        <v>0.93000000000000016</v>
      </c>
      <c r="J94" s="16">
        <f>I94/G94</f>
        <v>3</v>
      </c>
      <c r="K94" s="16">
        <v>1</v>
      </c>
      <c r="L94" s="16">
        <f>K94*I94</f>
        <v>0.93000000000000016</v>
      </c>
      <c r="M94" s="16">
        <f>G94*C88</f>
        <v>0.31000000000000005</v>
      </c>
      <c r="N94" s="16">
        <f>I94*C88</f>
        <v>0.93000000000000016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3" t="s">
        <v>2</v>
      </c>
      <c r="C95" s="3" t="s">
        <v>3</v>
      </c>
      <c r="D95" s="3" t="s">
        <v>4</v>
      </c>
      <c r="E95" s="3" t="s">
        <v>5</v>
      </c>
      <c r="F95" s="3" t="s">
        <v>6</v>
      </c>
      <c r="G95" s="3" t="s">
        <v>7</v>
      </c>
      <c r="H95" s="3" t="s">
        <v>8</v>
      </c>
      <c r="I95" s="3" t="s">
        <v>9</v>
      </c>
      <c r="J95" s="3" t="s">
        <v>10</v>
      </c>
      <c r="K95" s="3" t="s">
        <v>11</v>
      </c>
      <c r="L95" s="3" t="s">
        <v>12</v>
      </c>
      <c r="M95" s="3" t="s">
        <v>13</v>
      </c>
      <c r="N95" s="3" t="s">
        <v>14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4">
        <v>31</v>
      </c>
      <c r="C96" s="4">
        <v>1</v>
      </c>
      <c r="D96" s="4">
        <v>50</v>
      </c>
      <c r="E96" s="4">
        <v>0.75</v>
      </c>
      <c r="F96" s="4">
        <f>A2</f>
        <v>0.1</v>
      </c>
      <c r="G96" s="4">
        <f t="shared" ref="G96:G101" si="26">E96*F96</f>
        <v>7.5000000000000011E-2</v>
      </c>
      <c r="H96" s="4">
        <v>3</v>
      </c>
      <c r="I96" s="4">
        <f t="shared" ref="I96:I101" si="27">G96*H96</f>
        <v>0.22500000000000003</v>
      </c>
      <c r="J96" s="4"/>
      <c r="K96" s="4"/>
      <c r="L96" s="4"/>
      <c r="M96" s="4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4"/>
      <c r="C97" s="4"/>
      <c r="D97" s="4">
        <v>52</v>
      </c>
      <c r="E97" s="4">
        <v>0.8</v>
      </c>
      <c r="F97" s="4">
        <f t="shared" ref="F97:F98" si="28">A3</f>
        <v>0.1</v>
      </c>
      <c r="G97" s="4">
        <f t="shared" si="26"/>
        <v>8.0000000000000016E-2</v>
      </c>
      <c r="H97" s="4">
        <v>3</v>
      </c>
      <c r="I97" s="4">
        <f t="shared" si="27"/>
        <v>0.24000000000000005</v>
      </c>
      <c r="J97" s="4"/>
      <c r="K97" s="4"/>
      <c r="L97" s="4"/>
      <c r="M97" s="4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4"/>
      <c r="C98" s="4"/>
      <c r="D98" s="4">
        <v>54</v>
      </c>
      <c r="E98" s="4">
        <v>0.8</v>
      </c>
      <c r="F98" s="4">
        <f t="shared" si="28"/>
        <v>0.1</v>
      </c>
      <c r="G98" s="4">
        <f t="shared" si="26"/>
        <v>8.0000000000000016E-2</v>
      </c>
      <c r="H98" s="4">
        <v>3</v>
      </c>
      <c r="I98" s="4">
        <f t="shared" si="27"/>
        <v>0.24000000000000005</v>
      </c>
      <c r="J98" s="4"/>
      <c r="K98" s="4"/>
      <c r="L98" s="4"/>
      <c r="M98" s="4"/>
      <c r="N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4"/>
      <c r="C99" s="4"/>
      <c r="D99" s="4">
        <v>51</v>
      </c>
      <c r="E99" s="4">
        <v>0.6</v>
      </c>
      <c r="F99" s="4">
        <v>0</v>
      </c>
      <c r="G99" s="4">
        <f t="shared" si="26"/>
        <v>0</v>
      </c>
      <c r="H99" s="4">
        <v>0.5</v>
      </c>
      <c r="I99" s="4">
        <f t="shared" si="27"/>
        <v>0</v>
      </c>
      <c r="J99" s="4"/>
      <c r="K99" s="4"/>
      <c r="L99" s="4"/>
      <c r="M99" s="4"/>
      <c r="N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4"/>
      <c r="C100" s="4"/>
      <c r="D100" s="4">
        <v>53</v>
      </c>
      <c r="E100" s="4">
        <v>0.75</v>
      </c>
      <c r="F100" s="4">
        <v>0</v>
      </c>
      <c r="G100" s="4">
        <f t="shared" si="26"/>
        <v>0</v>
      </c>
      <c r="H100" s="4">
        <v>0.5</v>
      </c>
      <c r="I100" s="4">
        <f t="shared" si="27"/>
        <v>0</v>
      </c>
      <c r="J100" s="4"/>
      <c r="K100" s="4"/>
      <c r="L100" s="4"/>
      <c r="M100" s="4"/>
      <c r="N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4"/>
      <c r="C101" s="4"/>
      <c r="D101" s="4">
        <v>55</v>
      </c>
      <c r="E101" s="4">
        <v>0.6</v>
      </c>
      <c r="F101" s="4">
        <f>A2</f>
        <v>0.1</v>
      </c>
      <c r="G101" s="4">
        <f t="shared" si="26"/>
        <v>0.06</v>
      </c>
      <c r="H101" s="4">
        <v>3</v>
      </c>
      <c r="I101" s="4">
        <f t="shared" si="27"/>
        <v>0.18</v>
      </c>
      <c r="J101" s="4"/>
      <c r="K101" s="4"/>
      <c r="L101" s="4"/>
      <c r="M101" s="4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16"/>
      <c r="C102" s="16"/>
      <c r="D102" s="16" t="s">
        <v>15</v>
      </c>
      <c r="E102" s="16"/>
      <c r="F102" s="16"/>
      <c r="G102" s="16">
        <f>SUM(G96:G101)</f>
        <v>0.29500000000000004</v>
      </c>
      <c r="H102" s="16"/>
      <c r="I102" s="16">
        <f>SUM(I96:I101)</f>
        <v>0.88500000000000001</v>
      </c>
      <c r="J102" s="16">
        <f>I102/G102</f>
        <v>2.9999999999999996</v>
      </c>
      <c r="K102" s="16">
        <v>1.5</v>
      </c>
      <c r="L102" s="16">
        <f>K102*I102</f>
        <v>1.3275000000000001</v>
      </c>
      <c r="M102" s="16">
        <f>G102*C96</f>
        <v>0.29500000000000004</v>
      </c>
      <c r="N102" s="16">
        <f>I102*C96</f>
        <v>0.88500000000000001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thickBo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16" t="s">
        <v>16</v>
      </c>
      <c r="L104" s="16">
        <f t="shared" ref="L104:N104" si="29">SUM(L80:L103)</f>
        <v>3.1425000000000001</v>
      </c>
      <c r="M104" s="16">
        <f t="shared" si="29"/>
        <v>0.90000000000000013</v>
      </c>
      <c r="N104" s="16">
        <f t="shared" si="29"/>
        <v>2.7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thickBot="1">
      <c r="A105" s="2"/>
      <c r="B105" s="7">
        <f>SUM(C80:C103)</f>
        <v>3</v>
      </c>
      <c r="C105" s="9" t="s">
        <v>17</v>
      </c>
      <c r="D105" s="9"/>
      <c r="E105" s="9"/>
      <c r="F105" s="9"/>
      <c r="G105" s="9"/>
      <c r="H105" s="1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thickBot="1">
      <c r="A106" s="2"/>
      <c r="B106" s="7">
        <f>B105*8760</f>
        <v>26280</v>
      </c>
      <c r="C106" s="9" t="s">
        <v>18</v>
      </c>
      <c r="D106" s="9"/>
      <c r="E106" s="9"/>
      <c r="F106" s="9"/>
      <c r="G106" s="9"/>
      <c r="H106" s="1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thickBot="1">
      <c r="A107" s="2"/>
      <c r="B107" s="7">
        <f>M104</f>
        <v>0.90000000000000013</v>
      </c>
      <c r="C107" s="9" t="s">
        <v>19</v>
      </c>
      <c r="D107" s="9"/>
      <c r="E107" s="9"/>
      <c r="F107" s="9"/>
      <c r="G107" s="9"/>
      <c r="H107" s="1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thickBot="1">
      <c r="A108" s="2"/>
      <c r="B108" s="7">
        <f>B107/B105</f>
        <v>0.30000000000000004</v>
      </c>
      <c r="C108" s="9" t="s">
        <v>20</v>
      </c>
      <c r="D108" s="9"/>
      <c r="E108" s="9"/>
      <c r="F108" s="9"/>
      <c r="G108" s="9"/>
      <c r="H108" s="1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thickBot="1">
      <c r="A109" s="2"/>
      <c r="B109" s="7">
        <f>N104/B105</f>
        <v>0.9</v>
      </c>
      <c r="C109" s="9" t="s">
        <v>21</v>
      </c>
      <c r="D109" s="9"/>
      <c r="E109" s="9"/>
      <c r="F109" s="9"/>
      <c r="G109" s="9"/>
      <c r="H109" s="1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thickBot="1">
      <c r="A110" s="2"/>
      <c r="B110" s="7">
        <f>B109/B108</f>
        <v>2.9999999999999996</v>
      </c>
      <c r="C110" s="9" t="s">
        <v>22</v>
      </c>
      <c r="D110" s="9"/>
      <c r="E110" s="9"/>
      <c r="F110" s="9"/>
      <c r="G110" s="9"/>
      <c r="H110" s="1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thickBot="1">
      <c r="A111" s="2"/>
      <c r="B111" s="7">
        <f>(B106-N104)/B106</f>
        <v>0.99989726027397252</v>
      </c>
      <c r="C111" s="9" t="s">
        <v>23</v>
      </c>
      <c r="D111" s="9"/>
      <c r="E111" s="9"/>
      <c r="F111" s="9"/>
      <c r="G111" s="9"/>
      <c r="H111" s="1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thickBot="1">
      <c r="A112" s="2"/>
      <c r="B112" s="7">
        <f>1-B111</f>
        <v>1.0273972602747872E-4</v>
      </c>
      <c r="C112" s="9" t="s">
        <v>24</v>
      </c>
      <c r="D112" s="9"/>
      <c r="E112" s="9"/>
      <c r="F112" s="9"/>
      <c r="G112" s="9"/>
      <c r="H112" s="1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thickBot="1">
      <c r="A113" s="2"/>
      <c r="B113" s="7">
        <f>L104*1000</f>
        <v>3142.5</v>
      </c>
      <c r="C113" s="9" t="s">
        <v>25</v>
      </c>
      <c r="D113" s="9"/>
      <c r="E113" s="9"/>
      <c r="F113" s="9"/>
      <c r="G113" s="9"/>
      <c r="H113" s="1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thickBot="1">
      <c r="A114" s="2"/>
      <c r="B114" s="7">
        <f>B113/B105</f>
        <v>1047.5</v>
      </c>
      <c r="C114" s="12" t="s">
        <v>26</v>
      </c>
      <c r="D114" s="12"/>
      <c r="E114" s="12"/>
      <c r="F114" s="12"/>
      <c r="G114" s="12"/>
      <c r="H114" s="1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46.5">
      <c r="A117" s="1"/>
      <c r="B117" s="2"/>
      <c r="C117" s="2"/>
      <c r="D117" s="2"/>
      <c r="E117" s="2"/>
      <c r="F117" s="2"/>
      <c r="G117" s="2"/>
      <c r="H117" s="1" t="s">
        <v>29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3" t="s">
        <v>2</v>
      </c>
      <c r="C118" s="3" t="s">
        <v>3</v>
      </c>
      <c r="D118" s="3" t="s">
        <v>4</v>
      </c>
      <c r="E118" s="3" t="s">
        <v>5</v>
      </c>
      <c r="F118" s="3" t="s">
        <v>6</v>
      </c>
      <c r="G118" s="3" t="s">
        <v>7</v>
      </c>
      <c r="H118" s="3" t="s">
        <v>8</v>
      </c>
      <c r="I118" s="3" t="s">
        <v>9</v>
      </c>
      <c r="J118" s="3" t="s">
        <v>10</v>
      </c>
      <c r="K118" s="3" t="s">
        <v>11</v>
      </c>
      <c r="L118" s="3" t="s">
        <v>12</v>
      </c>
      <c r="M118" s="3" t="s">
        <v>13</v>
      </c>
      <c r="N118" s="3" t="s">
        <v>14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14">
        <v>29</v>
      </c>
      <c r="C119" s="14">
        <v>1</v>
      </c>
      <c r="D119" s="14">
        <v>50</v>
      </c>
      <c r="E119" s="14">
        <v>0.75</v>
      </c>
      <c r="F119" s="14">
        <f>A2</f>
        <v>0.1</v>
      </c>
      <c r="G119" s="14">
        <f t="shared" ref="G119:G124" si="30">E119*F119</f>
        <v>7.5000000000000011E-2</v>
      </c>
      <c r="H119" s="14">
        <v>0.5</v>
      </c>
      <c r="I119" s="14">
        <f t="shared" ref="I119:I124" si="31">G119*H119</f>
        <v>3.7500000000000006E-2</v>
      </c>
      <c r="J119" s="14"/>
      <c r="K119" s="14"/>
      <c r="L119" s="14"/>
      <c r="M119" s="14"/>
      <c r="N119" s="1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14"/>
      <c r="C120" s="14"/>
      <c r="D120" s="14">
        <v>52</v>
      </c>
      <c r="E120" s="14">
        <v>0.8</v>
      </c>
      <c r="F120" s="14">
        <f t="shared" ref="F120:F124" si="32">A3</f>
        <v>0.1</v>
      </c>
      <c r="G120" s="14">
        <f t="shared" si="30"/>
        <v>8.0000000000000016E-2</v>
      </c>
      <c r="H120" s="14">
        <v>0.5</v>
      </c>
      <c r="I120" s="14">
        <f t="shared" si="31"/>
        <v>4.0000000000000008E-2</v>
      </c>
      <c r="J120" s="14"/>
      <c r="K120" s="14"/>
      <c r="L120" s="14"/>
      <c r="M120" s="14"/>
      <c r="N120" s="1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14"/>
      <c r="C121" s="14"/>
      <c r="D121" s="14">
        <v>54</v>
      </c>
      <c r="E121" s="14">
        <v>0.8</v>
      </c>
      <c r="F121" s="14">
        <f t="shared" si="32"/>
        <v>0.1</v>
      </c>
      <c r="G121" s="14">
        <f t="shared" si="30"/>
        <v>8.0000000000000016E-2</v>
      </c>
      <c r="H121" s="14">
        <v>0.5</v>
      </c>
      <c r="I121" s="14">
        <f t="shared" si="31"/>
        <v>4.0000000000000008E-2</v>
      </c>
      <c r="J121" s="14"/>
      <c r="K121" s="14"/>
      <c r="L121" s="14"/>
      <c r="M121" s="14"/>
      <c r="N121" s="1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14"/>
      <c r="C122" s="14"/>
      <c r="D122" s="14">
        <v>51</v>
      </c>
      <c r="E122" s="14">
        <v>0.6</v>
      </c>
      <c r="F122" s="14">
        <f t="shared" si="32"/>
        <v>0.1</v>
      </c>
      <c r="G122" s="14">
        <f t="shared" si="30"/>
        <v>0.06</v>
      </c>
      <c r="H122" s="14">
        <v>3</v>
      </c>
      <c r="I122" s="14">
        <f t="shared" si="31"/>
        <v>0.18</v>
      </c>
      <c r="J122" s="14"/>
      <c r="K122" s="14"/>
      <c r="L122" s="14"/>
      <c r="M122" s="14"/>
      <c r="N122" s="1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14"/>
      <c r="C123" s="14"/>
      <c r="D123" s="14">
        <v>53</v>
      </c>
      <c r="E123" s="14">
        <v>0.75</v>
      </c>
      <c r="F123" s="14">
        <f t="shared" si="32"/>
        <v>0.1</v>
      </c>
      <c r="G123" s="14">
        <f t="shared" si="30"/>
        <v>7.5000000000000011E-2</v>
      </c>
      <c r="H123" s="14">
        <v>0.5</v>
      </c>
      <c r="I123" s="14">
        <f t="shared" si="31"/>
        <v>3.7500000000000006E-2</v>
      </c>
      <c r="J123" s="14"/>
      <c r="K123" s="14"/>
      <c r="L123" s="14"/>
      <c r="M123" s="14"/>
      <c r="N123" s="1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14"/>
      <c r="C124" s="14"/>
      <c r="D124" s="14">
        <v>55</v>
      </c>
      <c r="E124" s="14">
        <v>0.6</v>
      </c>
      <c r="F124" s="14">
        <f t="shared" si="32"/>
        <v>0.1</v>
      </c>
      <c r="G124" s="14">
        <f t="shared" si="30"/>
        <v>0.06</v>
      </c>
      <c r="H124" s="14">
        <v>0.5</v>
      </c>
      <c r="I124" s="14">
        <f t="shared" si="31"/>
        <v>0.03</v>
      </c>
      <c r="J124" s="14"/>
      <c r="K124" s="14"/>
      <c r="L124" s="14"/>
      <c r="M124" s="14"/>
      <c r="N124" s="1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16"/>
      <c r="C125" s="16"/>
      <c r="D125" s="16" t="s">
        <v>15</v>
      </c>
      <c r="E125" s="16"/>
      <c r="F125" s="16"/>
      <c r="G125" s="16">
        <f>SUM(G119:G124)</f>
        <v>0.43000000000000005</v>
      </c>
      <c r="H125" s="16"/>
      <c r="I125" s="16">
        <f>SUM(I119:I124)</f>
        <v>0.36499999999999999</v>
      </c>
      <c r="J125" s="16">
        <f>I125/G125</f>
        <v>0.84883720930232542</v>
      </c>
      <c r="K125" s="16">
        <v>1</v>
      </c>
      <c r="L125" s="16">
        <f>K125*I125</f>
        <v>0.36499999999999999</v>
      </c>
      <c r="M125" s="16">
        <f>G125*C119</f>
        <v>0.43000000000000005</v>
      </c>
      <c r="N125" s="16">
        <f>I125*C119</f>
        <v>0.36499999999999999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3" t="s">
        <v>2</v>
      </c>
      <c r="C126" s="3" t="s">
        <v>3</v>
      </c>
      <c r="D126" s="3" t="s">
        <v>4</v>
      </c>
      <c r="E126" s="3" t="s">
        <v>5</v>
      </c>
      <c r="F126" s="3" t="s">
        <v>6</v>
      </c>
      <c r="G126" s="3" t="s">
        <v>7</v>
      </c>
      <c r="H126" s="3" t="s">
        <v>8</v>
      </c>
      <c r="I126" s="3" t="s">
        <v>9</v>
      </c>
      <c r="J126" s="3" t="s">
        <v>10</v>
      </c>
      <c r="K126" s="3" t="s">
        <v>11</v>
      </c>
      <c r="L126" s="3" t="s">
        <v>12</v>
      </c>
      <c r="M126" s="3" t="s">
        <v>13</v>
      </c>
      <c r="N126" s="3" t="s">
        <v>14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14">
        <v>30</v>
      </c>
      <c r="C127" s="14">
        <v>1</v>
      </c>
      <c r="D127" s="14">
        <v>50</v>
      </c>
      <c r="E127" s="14">
        <v>0.75</v>
      </c>
      <c r="F127" s="14">
        <f>A2</f>
        <v>0.1</v>
      </c>
      <c r="G127" s="14">
        <f t="shared" ref="G127:G132" si="33">E127*F127</f>
        <v>7.5000000000000011E-2</v>
      </c>
      <c r="H127" s="14">
        <v>0.5</v>
      </c>
      <c r="I127" s="14">
        <f t="shared" ref="I127:I132" si="34">G127*H127</f>
        <v>3.7500000000000006E-2</v>
      </c>
      <c r="J127" s="14"/>
      <c r="K127" s="14"/>
      <c r="L127" s="14"/>
      <c r="M127" s="14"/>
      <c r="N127" s="1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14"/>
      <c r="C128" s="14"/>
      <c r="D128" s="14">
        <v>52</v>
      </c>
      <c r="E128" s="14">
        <v>0.8</v>
      </c>
      <c r="F128" s="14">
        <f t="shared" ref="F128:F132" si="35">A3</f>
        <v>0.1</v>
      </c>
      <c r="G128" s="14">
        <f t="shared" si="33"/>
        <v>8.0000000000000016E-2</v>
      </c>
      <c r="H128" s="14">
        <v>0.5</v>
      </c>
      <c r="I128" s="14">
        <f t="shared" si="34"/>
        <v>4.0000000000000008E-2</v>
      </c>
      <c r="J128" s="14"/>
      <c r="K128" s="14"/>
      <c r="L128" s="14"/>
      <c r="M128" s="14"/>
      <c r="N128" s="1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14"/>
      <c r="C129" s="14"/>
      <c r="D129" s="14">
        <v>54</v>
      </c>
      <c r="E129" s="14">
        <v>0.8</v>
      </c>
      <c r="F129" s="14">
        <f t="shared" si="35"/>
        <v>0.1</v>
      </c>
      <c r="G129" s="14">
        <f t="shared" si="33"/>
        <v>8.0000000000000016E-2</v>
      </c>
      <c r="H129" s="14">
        <v>0.5</v>
      </c>
      <c r="I129" s="14">
        <f t="shared" si="34"/>
        <v>4.0000000000000008E-2</v>
      </c>
      <c r="J129" s="14"/>
      <c r="K129" s="14"/>
      <c r="L129" s="14"/>
      <c r="M129" s="14"/>
      <c r="N129" s="1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14"/>
      <c r="C130" s="14"/>
      <c r="D130" s="14">
        <v>51</v>
      </c>
      <c r="E130" s="14">
        <v>0.6</v>
      </c>
      <c r="F130" s="14">
        <f t="shared" si="35"/>
        <v>0.1</v>
      </c>
      <c r="G130" s="14">
        <f t="shared" si="33"/>
        <v>0.06</v>
      </c>
      <c r="H130" s="14">
        <v>0.5</v>
      </c>
      <c r="I130" s="14">
        <f t="shared" si="34"/>
        <v>0.03</v>
      </c>
      <c r="J130" s="14"/>
      <c r="K130" s="14"/>
      <c r="L130" s="14"/>
      <c r="M130" s="14"/>
      <c r="N130" s="1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14"/>
      <c r="C131" s="14"/>
      <c r="D131" s="14">
        <v>53</v>
      </c>
      <c r="E131" s="14">
        <v>0.75</v>
      </c>
      <c r="F131" s="14">
        <f t="shared" si="35"/>
        <v>0.1</v>
      </c>
      <c r="G131" s="14">
        <f t="shared" si="33"/>
        <v>7.5000000000000011E-2</v>
      </c>
      <c r="H131" s="14">
        <v>3</v>
      </c>
      <c r="I131" s="14">
        <f t="shared" si="34"/>
        <v>0.22500000000000003</v>
      </c>
      <c r="J131" s="14"/>
      <c r="K131" s="14"/>
      <c r="L131" s="14"/>
      <c r="M131" s="14"/>
      <c r="N131" s="1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14"/>
      <c r="C132" s="14"/>
      <c r="D132" s="14">
        <v>55</v>
      </c>
      <c r="E132" s="14">
        <v>0.6</v>
      </c>
      <c r="F132" s="14">
        <f t="shared" si="35"/>
        <v>0.1</v>
      </c>
      <c r="G132" s="14">
        <f t="shared" si="33"/>
        <v>0.06</v>
      </c>
      <c r="H132" s="14">
        <v>0.5</v>
      </c>
      <c r="I132" s="14">
        <f t="shared" si="34"/>
        <v>0.03</v>
      </c>
      <c r="J132" s="14"/>
      <c r="K132" s="14"/>
      <c r="L132" s="14"/>
      <c r="M132" s="14"/>
      <c r="N132" s="1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16"/>
      <c r="C133" s="16"/>
      <c r="D133" s="16" t="s">
        <v>15</v>
      </c>
      <c r="E133" s="16"/>
      <c r="F133" s="16"/>
      <c r="G133" s="16">
        <f>SUM(G127:G132)</f>
        <v>0.43000000000000005</v>
      </c>
      <c r="H133" s="16"/>
      <c r="I133" s="16">
        <f>SUM(I127:I132)</f>
        <v>0.40250000000000008</v>
      </c>
      <c r="J133" s="16">
        <f>I133/G133</f>
        <v>0.93604651162790709</v>
      </c>
      <c r="K133" s="16">
        <v>1</v>
      </c>
      <c r="L133" s="16">
        <f>K133*I133</f>
        <v>0.40250000000000008</v>
      </c>
      <c r="M133" s="16">
        <f>G133*C127</f>
        <v>0.43000000000000005</v>
      </c>
      <c r="N133" s="16">
        <f>I133*C127</f>
        <v>0.40250000000000008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3" t="s">
        <v>2</v>
      </c>
      <c r="C134" s="3" t="s">
        <v>3</v>
      </c>
      <c r="D134" s="3" t="s">
        <v>4</v>
      </c>
      <c r="E134" s="3" t="s">
        <v>5</v>
      </c>
      <c r="F134" s="3" t="s">
        <v>6</v>
      </c>
      <c r="G134" s="3" t="s">
        <v>7</v>
      </c>
      <c r="H134" s="3" t="s">
        <v>8</v>
      </c>
      <c r="I134" s="3" t="s">
        <v>9</v>
      </c>
      <c r="J134" s="3" t="s">
        <v>10</v>
      </c>
      <c r="K134" s="3" t="s">
        <v>11</v>
      </c>
      <c r="L134" s="3" t="s">
        <v>12</v>
      </c>
      <c r="M134" s="3" t="s">
        <v>13</v>
      </c>
      <c r="N134" s="3" t="s">
        <v>14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14">
        <v>31</v>
      </c>
      <c r="C135" s="14">
        <v>1</v>
      </c>
      <c r="D135" s="14">
        <v>50</v>
      </c>
      <c r="E135" s="14">
        <v>0.75</v>
      </c>
      <c r="F135" s="14">
        <f>A2</f>
        <v>0.1</v>
      </c>
      <c r="G135" s="14">
        <f t="shared" ref="G135:G140" si="36">E135*F135</f>
        <v>7.5000000000000011E-2</v>
      </c>
      <c r="H135" s="14">
        <v>0.5</v>
      </c>
      <c r="I135" s="14">
        <f t="shared" ref="I135:I140" si="37">G135*H135</f>
        <v>3.7500000000000006E-2</v>
      </c>
      <c r="J135" s="14"/>
      <c r="K135" s="14"/>
      <c r="L135" s="14"/>
      <c r="M135" s="14"/>
      <c r="N135" s="1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14"/>
      <c r="C136" s="14"/>
      <c r="D136" s="14">
        <v>52</v>
      </c>
      <c r="E136" s="14">
        <v>0.8</v>
      </c>
      <c r="F136" s="14">
        <f t="shared" ref="F136:F140" si="38">A3</f>
        <v>0.1</v>
      </c>
      <c r="G136" s="14">
        <f t="shared" si="36"/>
        <v>8.0000000000000016E-2</v>
      </c>
      <c r="H136" s="14">
        <v>0.5</v>
      </c>
      <c r="I136" s="14">
        <f t="shared" si="37"/>
        <v>4.0000000000000008E-2</v>
      </c>
      <c r="J136" s="14"/>
      <c r="K136" s="14"/>
      <c r="L136" s="14"/>
      <c r="M136" s="14"/>
      <c r="N136" s="1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14"/>
      <c r="C137" s="14"/>
      <c r="D137" s="14">
        <v>54</v>
      </c>
      <c r="E137" s="14">
        <v>0.8</v>
      </c>
      <c r="F137" s="14">
        <f t="shared" si="38"/>
        <v>0.1</v>
      </c>
      <c r="G137" s="14">
        <f t="shared" si="36"/>
        <v>8.0000000000000016E-2</v>
      </c>
      <c r="H137" s="14">
        <v>0.5</v>
      </c>
      <c r="I137" s="14">
        <f t="shared" si="37"/>
        <v>4.0000000000000008E-2</v>
      </c>
      <c r="J137" s="14"/>
      <c r="K137" s="14"/>
      <c r="L137" s="14"/>
      <c r="M137" s="14"/>
      <c r="N137" s="1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14"/>
      <c r="C138" s="14"/>
      <c r="D138" s="14">
        <v>51</v>
      </c>
      <c r="E138" s="14">
        <v>0.6</v>
      </c>
      <c r="F138" s="14">
        <f t="shared" si="38"/>
        <v>0.1</v>
      </c>
      <c r="G138" s="14">
        <f t="shared" si="36"/>
        <v>0.06</v>
      </c>
      <c r="H138" s="14">
        <v>0.5</v>
      </c>
      <c r="I138" s="14">
        <f t="shared" si="37"/>
        <v>0.03</v>
      </c>
      <c r="J138" s="14"/>
      <c r="K138" s="14"/>
      <c r="L138" s="14"/>
      <c r="M138" s="14"/>
      <c r="N138" s="1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14"/>
      <c r="C139" s="14"/>
      <c r="D139" s="14">
        <v>53</v>
      </c>
      <c r="E139" s="14">
        <v>0.75</v>
      </c>
      <c r="F139" s="14">
        <f t="shared" si="38"/>
        <v>0.1</v>
      </c>
      <c r="G139" s="14">
        <f t="shared" si="36"/>
        <v>7.5000000000000011E-2</v>
      </c>
      <c r="H139" s="14">
        <v>0.5</v>
      </c>
      <c r="I139" s="14">
        <f t="shared" si="37"/>
        <v>3.7500000000000006E-2</v>
      </c>
      <c r="J139" s="14"/>
      <c r="K139" s="14"/>
      <c r="L139" s="14"/>
      <c r="M139" s="14"/>
      <c r="N139" s="1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14"/>
      <c r="C140" s="14"/>
      <c r="D140" s="14">
        <v>55</v>
      </c>
      <c r="E140" s="14">
        <v>0.6</v>
      </c>
      <c r="F140" s="14">
        <f t="shared" si="38"/>
        <v>0.1</v>
      </c>
      <c r="G140" s="14">
        <f t="shared" si="36"/>
        <v>0.06</v>
      </c>
      <c r="H140" s="14">
        <v>3</v>
      </c>
      <c r="I140" s="14">
        <f t="shared" si="37"/>
        <v>0.18</v>
      </c>
      <c r="J140" s="14"/>
      <c r="K140" s="14"/>
      <c r="L140" s="14"/>
      <c r="M140" s="14"/>
      <c r="N140" s="1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16"/>
      <c r="C141" s="16"/>
      <c r="D141" s="16" t="s">
        <v>15</v>
      </c>
      <c r="E141" s="16"/>
      <c r="F141" s="16"/>
      <c r="G141" s="16">
        <f>SUM(G135:G140)</f>
        <v>0.43000000000000005</v>
      </c>
      <c r="H141" s="16"/>
      <c r="I141" s="16">
        <f>SUM(I135:I140)</f>
        <v>0.36499999999999999</v>
      </c>
      <c r="J141" s="16">
        <f>I141/G141</f>
        <v>0.84883720930232542</v>
      </c>
      <c r="K141" s="16">
        <v>1.5</v>
      </c>
      <c r="L141" s="16">
        <f>K141*I141</f>
        <v>0.54749999999999999</v>
      </c>
      <c r="M141" s="16">
        <f>G141*C135</f>
        <v>0.43000000000000005</v>
      </c>
      <c r="N141" s="16">
        <f>I141*C135</f>
        <v>0.36499999999999999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thickBo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16" t="s">
        <v>16</v>
      </c>
      <c r="L143" s="16">
        <f t="shared" ref="L143:N143" si="39">SUM(L119:L142)</f>
        <v>1.3149999999999999</v>
      </c>
      <c r="M143" s="16">
        <f t="shared" si="39"/>
        <v>1.29</v>
      </c>
      <c r="N143" s="16">
        <f t="shared" si="39"/>
        <v>1.1325000000000001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thickBot="1">
      <c r="A144" s="2"/>
      <c r="B144" s="7">
        <f>SUM(C119:C142)</f>
        <v>3</v>
      </c>
      <c r="C144" s="9" t="s">
        <v>17</v>
      </c>
      <c r="D144" s="9"/>
      <c r="E144" s="9"/>
      <c r="F144" s="9"/>
      <c r="G144" s="9"/>
      <c r="H144" s="1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thickBot="1">
      <c r="A145" s="2"/>
      <c r="B145" s="7">
        <f>B144*8760</f>
        <v>26280</v>
      </c>
      <c r="C145" s="9" t="s">
        <v>18</v>
      </c>
      <c r="D145" s="9"/>
      <c r="E145" s="9"/>
      <c r="F145" s="9"/>
      <c r="G145" s="9"/>
      <c r="H145" s="1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thickBot="1">
      <c r="A146" s="2"/>
      <c r="B146" s="7">
        <f>M143</f>
        <v>1.29</v>
      </c>
      <c r="C146" s="9" t="s">
        <v>19</v>
      </c>
      <c r="D146" s="9"/>
      <c r="E146" s="9"/>
      <c r="F146" s="9"/>
      <c r="G146" s="9"/>
      <c r="H146" s="1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thickBot="1">
      <c r="A147" s="2"/>
      <c r="B147" s="7">
        <f>B146/B144</f>
        <v>0.43</v>
      </c>
      <c r="C147" s="9" t="s">
        <v>20</v>
      </c>
      <c r="D147" s="9"/>
      <c r="E147" s="9"/>
      <c r="F147" s="9"/>
      <c r="G147" s="9"/>
      <c r="H147" s="1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thickBot="1">
      <c r="A148" s="2"/>
      <c r="B148" s="7">
        <f>N143/B144</f>
        <v>0.3775</v>
      </c>
      <c r="C148" s="9" t="s">
        <v>21</v>
      </c>
      <c r="D148" s="9"/>
      <c r="E148" s="9"/>
      <c r="F148" s="9"/>
      <c r="G148" s="9"/>
      <c r="H148" s="1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thickBot="1">
      <c r="A149" s="2"/>
      <c r="B149" s="7">
        <f>B148/B147</f>
        <v>0.87790697674418605</v>
      </c>
      <c r="C149" s="9" t="s">
        <v>22</v>
      </c>
      <c r="D149" s="9"/>
      <c r="E149" s="9"/>
      <c r="F149" s="9"/>
      <c r="G149" s="9"/>
      <c r="H149" s="1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thickBot="1">
      <c r="A150" s="2"/>
      <c r="B150" s="7">
        <f>(B145-N143)/B145</f>
        <v>0.99995690639269408</v>
      </c>
      <c r="C150" s="9" t="s">
        <v>23</v>
      </c>
      <c r="D150" s="9"/>
      <c r="E150" s="9"/>
      <c r="F150" s="9"/>
      <c r="G150" s="9"/>
      <c r="H150" s="1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thickBot="1">
      <c r="A151" s="2"/>
      <c r="B151" s="7">
        <f>1-B150</f>
        <v>4.3093607305921822E-5</v>
      </c>
      <c r="C151" s="9" t="s">
        <v>24</v>
      </c>
      <c r="D151" s="9"/>
      <c r="E151" s="9"/>
      <c r="F151" s="9"/>
      <c r="G151" s="9"/>
      <c r="H151" s="1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thickBot="1">
      <c r="A152" s="2"/>
      <c r="B152" s="7">
        <f>L143*1000</f>
        <v>1315</v>
      </c>
      <c r="C152" s="9" t="s">
        <v>25</v>
      </c>
      <c r="D152" s="9"/>
      <c r="E152" s="9"/>
      <c r="F152" s="9"/>
      <c r="G152" s="9"/>
      <c r="H152" s="1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thickBot="1">
      <c r="A153" s="2"/>
      <c r="B153" s="7">
        <f>B152/B144</f>
        <v>438.33333333333331</v>
      </c>
      <c r="C153" s="12" t="s">
        <v>26</v>
      </c>
      <c r="D153" s="12"/>
      <c r="E153" s="12"/>
      <c r="F153" s="12"/>
      <c r="G153" s="12"/>
      <c r="H153" s="1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46.5">
      <c r="A156" s="1"/>
      <c r="B156" s="2"/>
      <c r="C156" s="2"/>
      <c r="D156" s="2"/>
      <c r="E156" s="2"/>
      <c r="F156" s="2"/>
      <c r="G156" s="2"/>
      <c r="H156" s="1" t="s">
        <v>30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3" t="s">
        <v>2</v>
      </c>
      <c r="C157" s="3" t="s">
        <v>3</v>
      </c>
      <c r="D157" s="3" t="s">
        <v>4</v>
      </c>
      <c r="E157" s="3" t="s">
        <v>5</v>
      </c>
      <c r="F157" s="3" t="s">
        <v>6</v>
      </c>
      <c r="G157" s="3" t="s">
        <v>7</v>
      </c>
      <c r="H157" s="3" t="s">
        <v>8</v>
      </c>
      <c r="I157" s="3" t="s">
        <v>9</v>
      </c>
      <c r="J157" s="3" t="s">
        <v>10</v>
      </c>
      <c r="K157" s="3" t="s">
        <v>11</v>
      </c>
      <c r="L157" s="3" t="s">
        <v>12</v>
      </c>
      <c r="M157" s="3" t="s">
        <v>13</v>
      </c>
      <c r="N157" s="3" t="s">
        <v>14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4">
        <v>29</v>
      </c>
      <c r="C158" s="4">
        <v>1</v>
      </c>
      <c r="D158" s="4">
        <v>50</v>
      </c>
      <c r="E158" s="4">
        <v>0.75</v>
      </c>
      <c r="F158" s="4">
        <f>A2</f>
        <v>0.1</v>
      </c>
      <c r="G158" s="4">
        <f t="shared" ref="G158:G163" si="40">E158*F158</f>
        <v>7.5000000000000011E-2</v>
      </c>
      <c r="H158" s="4">
        <v>3</v>
      </c>
      <c r="I158" s="4">
        <f t="shared" ref="I158:I163" si="41">G158*H158</f>
        <v>0.22500000000000003</v>
      </c>
      <c r="J158" s="4"/>
      <c r="K158" s="4"/>
      <c r="L158" s="4"/>
      <c r="M158" s="4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4"/>
      <c r="C159" s="4"/>
      <c r="D159" s="4">
        <v>52</v>
      </c>
      <c r="E159" s="4">
        <v>0.8</v>
      </c>
      <c r="F159" s="4">
        <f t="shared" ref="F159:F162" si="42">A3</f>
        <v>0.1</v>
      </c>
      <c r="G159" s="4">
        <f t="shared" si="40"/>
        <v>8.0000000000000016E-2</v>
      </c>
      <c r="H159" s="4">
        <v>0.5</v>
      </c>
      <c r="I159" s="4">
        <f t="shared" si="41"/>
        <v>4.0000000000000008E-2</v>
      </c>
      <c r="J159" s="4"/>
      <c r="K159" s="4"/>
      <c r="L159" s="4"/>
      <c r="M159" s="4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4"/>
      <c r="C160" s="4"/>
      <c r="D160" s="4">
        <v>54</v>
      </c>
      <c r="E160" s="4">
        <v>0.8</v>
      </c>
      <c r="F160" s="4">
        <f t="shared" si="42"/>
        <v>0.1</v>
      </c>
      <c r="G160" s="4">
        <f t="shared" si="40"/>
        <v>8.0000000000000016E-2</v>
      </c>
      <c r="H160" s="4">
        <v>0.5</v>
      </c>
      <c r="I160" s="4">
        <f t="shared" si="41"/>
        <v>4.0000000000000008E-2</v>
      </c>
      <c r="J160" s="4"/>
      <c r="K160" s="4"/>
      <c r="L160" s="4"/>
      <c r="M160" s="4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4"/>
      <c r="C161" s="4"/>
      <c r="D161" s="4">
        <v>51</v>
      </c>
      <c r="E161" s="4">
        <v>0.6</v>
      </c>
      <c r="F161" s="4">
        <f t="shared" si="42"/>
        <v>0.1</v>
      </c>
      <c r="G161" s="4">
        <f t="shared" si="40"/>
        <v>0.06</v>
      </c>
      <c r="H161" s="4">
        <v>3</v>
      </c>
      <c r="I161" s="4">
        <f t="shared" si="41"/>
        <v>0.18</v>
      </c>
      <c r="J161" s="4"/>
      <c r="K161" s="4"/>
      <c r="L161" s="4"/>
      <c r="M161" s="4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4"/>
      <c r="C162" s="4"/>
      <c r="D162" s="4">
        <v>53</v>
      </c>
      <c r="E162" s="4">
        <v>0.75</v>
      </c>
      <c r="F162" s="4">
        <f t="shared" si="42"/>
        <v>0.1</v>
      </c>
      <c r="G162" s="4">
        <f t="shared" si="40"/>
        <v>7.5000000000000011E-2</v>
      </c>
      <c r="H162" s="4">
        <v>0.5</v>
      </c>
      <c r="I162" s="4">
        <f t="shared" si="41"/>
        <v>3.7500000000000006E-2</v>
      </c>
      <c r="J162" s="4"/>
      <c r="K162" s="4"/>
      <c r="L162" s="4"/>
      <c r="M162" s="4"/>
      <c r="N162" s="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4"/>
      <c r="C163" s="4"/>
      <c r="D163" s="4">
        <v>55</v>
      </c>
      <c r="E163" s="4">
        <v>0.6</v>
      </c>
      <c r="F163" s="4">
        <f>A7</f>
        <v>0.1</v>
      </c>
      <c r="G163" s="4">
        <f t="shared" si="40"/>
        <v>0.06</v>
      </c>
      <c r="H163" s="4">
        <v>0.5</v>
      </c>
      <c r="I163" s="4">
        <f t="shared" si="41"/>
        <v>0.03</v>
      </c>
      <c r="J163" s="4"/>
      <c r="K163" s="4"/>
      <c r="L163" s="4"/>
      <c r="M163" s="4"/>
      <c r="N163" s="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16"/>
      <c r="C164" s="16"/>
      <c r="D164" s="16" t="s">
        <v>15</v>
      </c>
      <c r="E164" s="16"/>
      <c r="F164" s="16"/>
      <c r="G164" s="16">
        <f>SUM(G158:G163)</f>
        <v>0.43000000000000005</v>
      </c>
      <c r="H164" s="16"/>
      <c r="I164" s="16">
        <f>SUM(I158:I163)</f>
        <v>0.5525000000000001</v>
      </c>
      <c r="J164" s="16">
        <f>I164/G164</f>
        <v>1.2848837209302326</v>
      </c>
      <c r="K164" s="16">
        <v>1</v>
      </c>
      <c r="L164" s="16">
        <f>K164*I164</f>
        <v>0.5525000000000001</v>
      </c>
      <c r="M164" s="16">
        <f>G164*C158</f>
        <v>0.43000000000000005</v>
      </c>
      <c r="N164" s="16">
        <f>I164*C158</f>
        <v>0.5525000000000001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3" t="s">
        <v>2</v>
      </c>
      <c r="C165" s="3" t="s">
        <v>3</v>
      </c>
      <c r="D165" s="3" t="s">
        <v>4</v>
      </c>
      <c r="E165" s="3" t="s">
        <v>5</v>
      </c>
      <c r="F165" s="3" t="s">
        <v>6</v>
      </c>
      <c r="G165" s="3" t="s">
        <v>7</v>
      </c>
      <c r="H165" s="3" t="s">
        <v>8</v>
      </c>
      <c r="I165" s="3" t="s">
        <v>9</v>
      </c>
      <c r="J165" s="3" t="s">
        <v>10</v>
      </c>
      <c r="K165" s="3" t="s">
        <v>11</v>
      </c>
      <c r="L165" s="3" t="s">
        <v>12</v>
      </c>
      <c r="M165" s="3" t="s">
        <v>13</v>
      </c>
      <c r="N165" s="3" t="s">
        <v>14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4">
        <v>30</v>
      </c>
      <c r="C166" s="4">
        <v>1</v>
      </c>
      <c r="D166" s="4">
        <v>50</v>
      </c>
      <c r="E166" s="4">
        <v>0.75</v>
      </c>
      <c r="F166" s="4">
        <f>A2</f>
        <v>0.1</v>
      </c>
      <c r="G166" s="4">
        <f t="shared" ref="G166:G171" si="43">E166*F166</f>
        <v>7.5000000000000011E-2</v>
      </c>
      <c r="H166" s="4">
        <v>3</v>
      </c>
      <c r="I166" s="4">
        <f t="shared" ref="I166:I171" si="44">G166*H166</f>
        <v>0.22500000000000003</v>
      </c>
      <c r="J166" s="4"/>
      <c r="K166" s="4"/>
      <c r="L166" s="4"/>
      <c r="M166" s="4"/>
      <c r="N166" s="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4"/>
      <c r="C167" s="4"/>
      <c r="D167" s="4">
        <v>52</v>
      </c>
      <c r="E167" s="4">
        <v>0.8</v>
      </c>
      <c r="F167" s="4">
        <f t="shared" ref="F167:F171" si="45">A3</f>
        <v>0.1</v>
      </c>
      <c r="G167" s="4">
        <f t="shared" si="43"/>
        <v>8.0000000000000016E-2</v>
      </c>
      <c r="H167" s="4">
        <v>3</v>
      </c>
      <c r="I167" s="4">
        <f t="shared" si="44"/>
        <v>0.24000000000000005</v>
      </c>
      <c r="J167" s="4"/>
      <c r="K167" s="4"/>
      <c r="L167" s="4"/>
      <c r="M167" s="4"/>
      <c r="N167" s="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4"/>
      <c r="C168" s="4"/>
      <c r="D168" s="4">
        <v>54</v>
      </c>
      <c r="E168" s="4">
        <v>0.8</v>
      </c>
      <c r="F168" s="4">
        <f t="shared" si="45"/>
        <v>0.1</v>
      </c>
      <c r="G168" s="4">
        <f t="shared" si="43"/>
        <v>8.0000000000000016E-2</v>
      </c>
      <c r="H168" s="4">
        <v>0.5</v>
      </c>
      <c r="I168" s="4">
        <f t="shared" si="44"/>
        <v>4.0000000000000008E-2</v>
      </c>
      <c r="J168" s="4"/>
      <c r="K168" s="4"/>
      <c r="L168" s="4"/>
      <c r="M168" s="4"/>
      <c r="N168" s="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4"/>
      <c r="C169" s="4"/>
      <c r="D169" s="4">
        <v>51</v>
      </c>
      <c r="E169" s="4">
        <v>0.6</v>
      </c>
      <c r="F169" s="4">
        <f t="shared" si="45"/>
        <v>0.1</v>
      </c>
      <c r="G169" s="4">
        <f t="shared" si="43"/>
        <v>0.06</v>
      </c>
      <c r="H169" s="4">
        <v>3</v>
      </c>
      <c r="I169" s="4">
        <f t="shared" si="44"/>
        <v>0.18</v>
      </c>
      <c r="J169" s="4"/>
      <c r="K169" s="4"/>
      <c r="L169" s="4"/>
      <c r="M169" s="4"/>
      <c r="N169" s="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4"/>
      <c r="C170" s="4"/>
      <c r="D170" s="4">
        <v>53</v>
      </c>
      <c r="E170" s="4">
        <v>0.75</v>
      </c>
      <c r="F170" s="4">
        <f t="shared" si="45"/>
        <v>0.1</v>
      </c>
      <c r="G170" s="4">
        <f t="shared" si="43"/>
        <v>7.5000000000000011E-2</v>
      </c>
      <c r="H170" s="4">
        <v>3</v>
      </c>
      <c r="I170" s="4">
        <f t="shared" si="44"/>
        <v>0.22500000000000003</v>
      </c>
      <c r="J170" s="4"/>
      <c r="K170" s="4"/>
      <c r="L170" s="4"/>
      <c r="M170" s="4"/>
      <c r="N170" s="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4"/>
      <c r="C171" s="4"/>
      <c r="D171" s="4">
        <v>55</v>
      </c>
      <c r="E171" s="4">
        <v>0.6</v>
      </c>
      <c r="F171" s="4">
        <f t="shared" si="45"/>
        <v>0.1</v>
      </c>
      <c r="G171" s="4">
        <f t="shared" si="43"/>
        <v>0.06</v>
      </c>
      <c r="H171" s="4">
        <v>0.5</v>
      </c>
      <c r="I171" s="4">
        <f t="shared" si="44"/>
        <v>0.03</v>
      </c>
      <c r="J171" s="4"/>
      <c r="K171" s="4"/>
      <c r="L171" s="4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16"/>
      <c r="C172" s="16"/>
      <c r="D172" s="16" t="s">
        <v>15</v>
      </c>
      <c r="E172" s="16"/>
      <c r="F172" s="16"/>
      <c r="G172" s="16">
        <f>SUM(G166:G171)</f>
        <v>0.43000000000000005</v>
      </c>
      <c r="H172" s="16"/>
      <c r="I172" s="16">
        <f>SUM(I166:I171)</f>
        <v>0.94000000000000017</v>
      </c>
      <c r="J172" s="16">
        <f>I172/G172</f>
        <v>2.1860465116279073</v>
      </c>
      <c r="K172" s="16">
        <v>1</v>
      </c>
      <c r="L172" s="16">
        <f>K172*I172</f>
        <v>0.94000000000000017</v>
      </c>
      <c r="M172" s="16">
        <f>G172*C166</f>
        <v>0.43000000000000005</v>
      </c>
      <c r="N172" s="16">
        <f>I172*C166</f>
        <v>0.94000000000000017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3" t="s">
        <v>2</v>
      </c>
      <c r="C173" s="3" t="s">
        <v>3</v>
      </c>
      <c r="D173" s="3" t="s">
        <v>4</v>
      </c>
      <c r="E173" s="3" t="s">
        <v>5</v>
      </c>
      <c r="F173" s="3" t="s">
        <v>6</v>
      </c>
      <c r="G173" s="3" t="s">
        <v>7</v>
      </c>
      <c r="H173" s="3" t="s">
        <v>8</v>
      </c>
      <c r="I173" s="3" t="s">
        <v>9</v>
      </c>
      <c r="J173" s="3" t="s">
        <v>10</v>
      </c>
      <c r="K173" s="3" t="s">
        <v>11</v>
      </c>
      <c r="L173" s="3" t="s">
        <v>12</v>
      </c>
      <c r="M173" s="3" t="s">
        <v>13</v>
      </c>
      <c r="N173" s="3" t="s">
        <v>14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4">
        <v>31</v>
      </c>
      <c r="C174" s="4">
        <v>1</v>
      </c>
      <c r="D174" s="4">
        <v>50</v>
      </c>
      <c r="E174" s="4">
        <v>0.75</v>
      </c>
      <c r="F174" s="4">
        <f>A2</f>
        <v>0.1</v>
      </c>
      <c r="G174" s="4">
        <f t="shared" ref="G174:G179" si="46">E174*F174</f>
        <v>7.5000000000000011E-2</v>
      </c>
      <c r="H174" s="4">
        <v>3</v>
      </c>
      <c r="I174" s="4">
        <f t="shared" ref="I174:I179" si="47">G174*H174</f>
        <v>0.22500000000000003</v>
      </c>
      <c r="J174" s="4"/>
      <c r="K174" s="4"/>
      <c r="L174" s="4"/>
      <c r="M174" s="4"/>
      <c r="N174" s="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4"/>
      <c r="C175" s="4"/>
      <c r="D175" s="4">
        <v>52</v>
      </c>
      <c r="E175" s="4">
        <v>0.8</v>
      </c>
      <c r="F175" s="4">
        <f t="shared" ref="F175:F179" si="48">A3</f>
        <v>0.1</v>
      </c>
      <c r="G175" s="4">
        <f t="shared" si="46"/>
        <v>8.0000000000000016E-2</v>
      </c>
      <c r="H175" s="4">
        <v>3</v>
      </c>
      <c r="I175" s="4">
        <f t="shared" si="47"/>
        <v>0.24000000000000005</v>
      </c>
      <c r="J175" s="4"/>
      <c r="K175" s="4"/>
      <c r="L175" s="4"/>
      <c r="M175" s="4"/>
      <c r="N175" s="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4"/>
      <c r="C176" s="4"/>
      <c r="D176" s="4">
        <v>54</v>
      </c>
      <c r="E176" s="4">
        <v>0.8</v>
      </c>
      <c r="F176" s="4">
        <f t="shared" si="48"/>
        <v>0.1</v>
      </c>
      <c r="G176" s="4">
        <f t="shared" si="46"/>
        <v>8.0000000000000016E-2</v>
      </c>
      <c r="H176" s="4">
        <v>3</v>
      </c>
      <c r="I176" s="4">
        <f t="shared" si="47"/>
        <v>0.24000000000000005</v>
      </c>
      <c r="J176" s="4"/>
      <c r="K176" s="4"/>
      <c r="L176" s="4"/>
      <c r="M176" s="4"/>
      <c r="N176" s="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4"/>
      <c r="C177" s="4"/>
      <c r="D177" s="4">
        <v>51</v>
      </c>
      <c r="E177" s="4">
        <v>0.6</v>
      </c>
      <c r="F177" s="4">
        <f t="shared" si="48"/>
        <v>0.1</v>
      </c>
      <c r="G177" s="4">
        <f t="shared" si="46"/>
        <v>0.06</v>
      </c>
      <c r="H177" s="4">
        <v>3</v>
      </c>
      <c r="I177" s="4">
        <f t="shared" si="47"/>
        <v>0.18</v>
      </c>
      <c r="J177" s="4"/>
      <c r="K177" s="4"/>
      <c r="L177" s="4"/>
      <c r="M177" s="4"/>
      <c r="N177" s="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4"/>
      <c r="C178" s="4"/>
      <c r="D178" s="4">
        <v>53</v>
      </c>
      <c r="E178" s="4">
        <v>0.75</v>
      </c>
      <c r="F178" s="4">
        <f t="shared" si="48"/>
        <v>0.1</v>
      </c>
      <c r="G178" s="4">
        <f t="shared" si="46"/>
        <v>7.5000000000000011E-2</v>
      </c>
      <c r="H178" s="4">
        <v>3</v>
      </c>
      <c r="I178" s="4">
        <f t="shared" si="47"/>
        <v>0.22500000000000003</v>
      </c>
      <c r="J178" s="4"/>
      <c r="K178" s="4"/>
      <c r="L178" s="4"/>
      <c r="M178" s="4"/>
      <c r="N178" s="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4"/>
      <c r="C179" s="4"/>
      <c r="D179" s="4">
        <v>55</v>
      </c>
      <c r="E179" s="4">
        <v>0.6</v>
      </c>
      <c r="F179" s="4">
        <f t="shared" si="48"/>
        <v>0.1</v>
      </c>
      <c r="G179" s="4">
        <f t="shared" si="46"/>
        <v>0.06</v>
      </c>
      <c r="H179" s="4">
        <v>3</v>
      </c>
      <c r="I179" s="4">
        <f t="shared" si="47"/>
        <v>0.18</v>
      </c>
      <c r="J179" s="4"/>
      <c r="K179" s="4"/>
      <c r="L179" s="4"/>
      <c r="M179" s="4"/>
      <c r="N179" s="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16"/>
      <c r="C180" s="16"/>
      <c r="D180" s="16" t="s">
        <v>15</v>
      </c>
      <c r="E180" s="16"/>
      <c r="F180" s="16"/>
      <c r="G180" s="16">
        <f>SUM(G174:G179)</f>
        <v>0.43000000000000005</v>
      </c>
      <c r="H180" s="16"/>
      <c r="I180" s="16">
        <f>SUM(I174:I179)</f>
        <v>1.29</v>
      </c>
      <c r="J180" s="16">
        <f>I180/G180</f>
        <v>2.9999999999999996</v>
      </c>
      <c r="K180" s="16">
        <v>1.5</v>
      </c>
      <c r="L180" s="16">
        <f>K180*I180</f>
        <v>1.9350000000000001</v>
      </c>
      <c r="M180" s="16">
        <f>G180*C174</f>
        <v>0.43000000000000005</v>
      </c>
      <c r="N180" s="16">
        <f>I180*C174</f>
        <v>1.29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thickBo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16" t="s">
        <v>16</v>
      </c>
      <c r="L182" s="16">
        <f t="shared" ref="L182:N182" si="49">SUM(L158:L181)</f>
        <v>3.4275000000000002</v>
      </c>
      <c r="M182" s="16">
        <f t="shared" si="49"/>
        <v>1.29</v>
      </c>
      <c r="N182" s="16">
        <f t="shared" si="49"/>
        <v>2.7825000000000002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thickBot="1">
      <c r="A183" s="2"/>
      <c r="B183" s="7">
        <f>SUM(C158:C181)</f>
        <v>3</v>
      </c>
      <c r="C183" s="9" t="s">
        <v>17</v>
      </c>
      <c r="D183" s="9"/>
      <c r="E183" s="9"/>
      <c r="F183" s="9"/>
      <c r="G183" s="9"/>
      <c r="H183" s="1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thickBot="1">
      <c r="A184" s="2"/>
      <c r="B184" s="7">
        <f>B183*8760</f>
        <v>26280</v>
      </c>
      <c r="C184" s="9" t="s">
        <v>18</v>
      </c>
      <c r="D184" s="9"/>
      <c r="E184" s="9"/>
      <c r="F184" s="9"/>
      <c r="G184" s="9"/>
      <c r="H184" s="1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thickBot="1">
      <c r="A185" s="2"/>
      <c r="B185" s="7">
        <f>M182</f>
        <v>1.29</v>
      </c>
      <c r="C185" s="9" t="s">
        <v>19</v>
      </c>
      <c r="D185" s="9"/>
      <c r="E185" s="9"/>
      <c r="F185" s="9"/>
      <c r="G185" s="9"/>
      <c r="H185" s="1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thickBot="1">
      <c r="A186" s="2"/>
      <c r="B186" s="7">
        <f>B185/B183</f>
        <v>0.43</v>
      </c>
      <c r="C186" s="9" t="s">
        <v>20</v>
      </c>
      <c r="D186" s="9"/>
      <c r="E186" s="9"/>
      <c r="F186" s="9"/>
      <c r="G186" s="9"/>
      <c r="H186" s="1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thickBot="1">
      <c r="A187" s="2"/>
      <c r="B187" s="7">
        <f>N182/B183</f>
        <v>0.9275000000000001</v>
      </c>
      <c r="C187" s="9" t="s">
        <v>21</v>
      </c>
      <c r="D187" s="9"/>
      <c r="E187" s="9"/>
      <c r="F187" s="9"/>
      <c r="G187" s="9"/>
      <c r="H187" s="10"/>
      <c r="I187" s="2"/>
      <c r="J187" s="15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thickBot="1">
      <c r="A188" s="2"/>
      <c r="B188" s="7">
        <f>B187/B186</f>
        <v>2.1569767441860468</v>
      </c>
      <c r="C188" s="9" t="s">
        <v>22</v>
      </c>
      <c r="D188" s="9"/>
      <c r="E188" s="9"/>
      <c r="F188" s="9"/>
      <c r="G188" s="9"/>
      <c r="H188" s="1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thickBot="1">
      <c r="A189" s="2"/>
      <c r="B189" s="7">
        <f>(B184-N182)/B184</f>
        <v>0.99989412100456621</v>
      </c>
      <c r="C189" s="9" t="s">
        <v>23</v>
      </c>
      <c r="D189" s="9"/>
      <c r="E189" s="9"/>
      <c r="F189" s="9"/>
      <c r="G189" s="9"/>
      <c r="H189" s="1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thickBot="1">
      <c r="A190" s="2"/>
      <c r="B190" s="7">
        <f>1-B189</f>
        <v>1.0587899543379464E-4</v>
      </c>
      <c r="C190" s="9" t="s">
        <v>24</v>
      </c>
      <c r="D190" s="9"/>
      <c r="E190" s="9"/>
      <c r="F190" s="9"/>
      <c r="G190" s="9"/>
      <c r="H190" s="1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thickBot="1">
      <c r="A191" s="2"/>
      <c r="B191" s="7">
        <f>L182*1000</f>
        <v>3427.5</v>
      </c>
      <c r="C191" s="9" t="s">
        <v>25</v>
      </c>
      <c r="D191" s="9"/>
      <c r="E191" s="9"/>
      <c r="F191" s="9"/>
      <c r="G191" s="9"/>
      <c r="H191" s="1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thickBot="1">
      <c r="A192" s="2"/>
      <c r="B192" s="7">
        <f>B191/B183</f>
        <v>1142.5</v>
      </c>
      <c r="C192" s="12" t="s">
        <v>26</v>
      </c>
      <c r="D192" s="12"/>
      <c r="E192" s="12"/>
      <c r="F192" s="12"/>
      <c r="G192" s="12"/>
      <c r="H192" s="1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P1:Q1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74"/>
  <sheetViews>
    <sheetView tabSelected="1" zoomScaleNormal="100" workbookViewId="0">
      <selection activeCell="B2" sqref="B2:B3"/>
    </sheetView>
  </sheetViews>
  <sheetFormatPr defaultColWidth="12.625" defaultRowHeight="15" customHeight="1"/>
  <cols>
    <col min="2" max="2" width="16.25" customWidth="1"/>
    <col min="3" max="3" width="11" customWidth="1"/>
    <col min="4" max="4" width="12" customWidth="1"/>
    <col min="5" max="5" width="11" customWidth="1"/>
    <col min="6" max="6" width="10.75" customWidth="1"/>
    <col min="7" max="7" width="10.25" customWidth="1"/>
    <col min="8" max="8" width="11.375" customWidth="1"/>
    <col min="9" max="9" width="11.75" customWidth="1"/>
    <col min="10" max="11" width="11.125" customWidth="1"/>
    <col min="12" max="13" width="10.875" customWidth="1"/>
    <col min="14" max="14" width="10.75" customWidth="1"/>
    <col min="15" max="27" width="7.625" customWidth="1"/>
  </cols>
  <sheetData>
    <row r="2" spans="2:14" ht="25.5" customHeight="1">
      <c r="B2" s="66" t="s">
        <v>32</v>
      </c>
      <c r="C2" s="59" t="s">
        <v>33</v>
      </c>
      <c r="D2" s="60"/>
      <c r="E2" s="59" t="s">
        <v>34</v>
      </c>
      <c r="F2" s="60"/>
      <c r="G2" s="59" t="s">
        <v>35</v>
      </c>
      <c r="H2" s="60"/>
      <c r="I2" s="59" t="s">
        <v>36</v>
      </c>
      <c r="J2" s="60"/>
      <c r="K2" s="59" t="s">
        <v>37</v>
      </c>
      <c r="L2" s="60"/>
      <c r="M2" s="59" t="s">
        <v>38</v>
      </c>
      <c r="N2" s="60"/>
    </row>
    <row r="3" spans="2:14" ht="15.75" thickBot="1">
      <c r="B3" s="67"/>
      <c r="C3" s="19" t="s">
        <v>39</v>
      </c>
      <c r="D3" s="20" t="s">
        <v>40</v>
      </c>
      <c r="E3" s="19" t="s">
        <v>39</v>
      </c>
      <c r="F3" s="20" t="s">
        <v>40</v>
      </c>
      <c r="G3" s="19" t="s">
        <v>39</v>
      </c>
      <c r="H3" s="20" t="s">
        <v>40</v>
      </c>
      <c r="I3" s="19" t="s">
        <v>39</v>
      </c>
      <c r="J3" s="20" t="s">
        <v>40</v>
      </c>
      <c r="K3" s="19" t="s">
        <v>39</v>
      </c>
      <c r="L3" s="20" t="s">
        <v>40</v>
      </c>
      <c r="M3" s="19" t="s">
        <v>39</v>
      </c>
      <c r="N3" s="20" t="s">
        <v>40</v>
      </c>
    </row>
    <row r="4" spans="2:14" ht="15.75" thickBot="1">
      <c r="B4" s="21" t="s">
        <v>41</v>
      </c>
      <c r="C4" s="23">
        <v>1142.5</v>
      </c>
      <c r="D4" s="24"/>
      <c r="E4" s="25">
        <v>4567.5</v>
      </c>
      <c r="F4" s="26"/>
      <c r="G4" s="23">
        <v>3067.5</v>
      </c>
      <c r="H4" s="24"/>
      <c r="I4" s="25">
        <v>1392.5</v>
      </c>
      <c r="J4" s="26"/>
      <c r="K4" s="22">
        <f t="shared" ref="K4:K5" si="0">C4</f>
        <v>1142.5</v>
      </c>
      <c r="L4" s="24"/>
      <c r="M4" s="25">
        <v>3305</v>
      </c>
      <c r="N4" s="26"/>
    </row>
    <row r="5" spans="2:14" ht="15.75" thickBot="1">
      <c r="B5" s="21" t="s">
        <v>42</v>
      </c>
      <c r="C5" s="23">
        <v>967.5</v>
      </c>
      <c r="D5" s="24"/>
      <c r="E5" s="25">
        <v>3870</v>
      </c>
      <c r="F5" s="26"/>
      <c r="G5" s="23">
        <v>2580</v>
      </c>
      <c r="H5" s="24"/>
      <c r="I5" s="25">
        <v>1182.5</v>
      </c>
      <c r="J5" s="26"/>
      <c r="K5" s="22">
        <f t="shared" si="0"/>
        <v>967.5</v>
      </c>
      <c r="L5" s="24"/>
      <c r="M5" s="25">
        <v>2845</v>
      </c>
      <c r="N5" s="26"/>
    </row>
    <row r="6" spans="2:14" ht="15.75" thickBot="1">
      <c r="B6" s="21" t="s">
        <v>43</v>
      </c>
      <c r="C6" s="23">
        <v>1086.25</v>
      </c>
      <c r="D6" s="24"/>
      <c r="E6" s="25">
        <v>4515</v>
      </c>
      <c r="F6" s="26"/>
      <c r="G6" s="23">
        <v>3142.5</v>
      </c>
      <c r="H6" s="24"/>
      <c r="I6" s="25">
        <v>1315</v>
      </c>
      <c r="J6" s="26"/>
      <c r="K6" s="22">
        <f>C6</f>
        <v>1086.25</v>
      </c>
      <c r="L6" s="24"/>
      <c r="M6" s="25">
        <v>3427.5</v>
      </c>
      <c r="N6" s="26"/>
    </row>
    <row r="7" spans="2:14" ht="15.75" thickBot="1">
      <c r="B7" s="27" t="s">
        <v>44</v>
      </c>
      <c r="C7" s="28">
        <f>SUM(C4:C6)</f>
        <v>3196.25</v>
      </c>
      <c r="D7" s="28"/>
      <c r="E7" s="28">
        <f>SUM(E4:E6)</f>
        <v>12952.5</v>
      </c>
      <c r="F7" s="28"/>
      <c r="G7" s="28">
        <f>SUM(G4:G6)</f>
        <v>8790</v>
      </c>
      <c r="H7" s="28"/>
      <c r="I7" s="28">
        <f>SUM(I4:I6)</f>
        <v>3890</v>
      </c>
      <c r="J7" s="28"/>
      <c r="K7" s="28">
        <f>SUM(K4:K6)</f>
        <v>3196.25</v>
      </c>
      <c r="L7" s="28"/>
      <c r="M7" s="28">
        <f>SUM(M4:M6)</f>
        <v>9577.5</v>
      </c>
      <c r="N7" s="28"/>
    </row>
    <row r="8" spans="2:14" ht="6" customHeight="1">
      <c r="B8" s="61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3"/>
    </row>
    <row r="9" spans="2:14">
      <c r="B9" s="29" t="s">
        <v>45</v>
      </c>
      <c r="C9" s="64">
        <f>C7/1000</f>
        <v>3.19625</v>
      </c>
      <c r="D9" s="65"/>
      <c r="E9" s="64">
        <f>E7/1000</f>
        <v>12.952500000000001</v>
      </c>
      <c r="F9" s="65"/>
      <c r="G9" s="64">
        <f>G7/1000</f>
        <v>8.7899999999999991</v>
      </c>
      <c r="H9" s="65"/>
      <c r="I9" s="64">
        <f>I7/1000</f>
        <v>3.89</v>
      </c>
      <c r="J9" s="65"/>
      <c r="K9" s="64">
        <f>K7/1000</f>
        <v>3.19625</v>
      </c>
      <c r="L9" s="65"/>
      <c r="M9" s="64">
        <f>M7/1000</f>
        <v>9.5775000000000006</v>
      </c>
      <c r="N9" s="65"/>
    </row>
    <row r="10" spans="2:14">
      <c r="B10" s="30" t="s">
        <v>46</v>
      </c>
      <c r="C10" s="68">
        <f>G16</f>
        <v>3.1960999999999999</v>
      </c>
      <c r="D10" s="60"/>
      <c r="E10" s="68">
        <f>K16</f>
        <v>12.943099999999999</v>
      </c>
      <c r="F10" s="60"/>
      <c r="G10" s="71">
        <f>D20</f>
        <v>8.7797999999999998</v>
      </c>
      <c r="H10" s="60"/>
      <c r="I10" s="68">
        <f>J20</f>
        <v>3.8818999999999999</v>
      </c>
      <c r="J10" s="60"/>
      <c r="K10" s="68">
        <f>E24</f>
        <v>3.1861999999999999</v>
      </c>
      <c r="L10" s="60"/>
      <c r="M10" s="68">
        <f>L24</f>
        <v>9.5459999999999994</v>
      </c>
      <c r="N10" s="60"/>
    </row>
    <row r="11" spans="2:14" ht="15.75" customHeight="1">
      <c r="B11" s="30" t="s">
        <v>47</v>
      </c>
      <c r="C11" s="69">
        <f>((C9-C10)/C9)*100</f>
        <v>4.6929996089196558E-3</v>
      </c>
      <c r="D11" s="70"/>
      <c r="E11" s="69">
        <f>((E9-E10)/E9)*100</f>
        <v>7.2572862381788728E-2</v>
      </c>
      <c r="F11" s="70"/>
      <c r="G11" s="69">
        <f>((G9-G10)/G9)*100</f>
        <v>0.11604095563139159</v>
      </c>
      <c r="H11" s="70"/>
      <c r="I11" s="69">
        <f>((I9-I10)/I9)*100</f>
        <v>0.2082262210796971</v>
      </c>
      <c r="J11" s="70"/>
      <c r="K11" s="69">
        <f>((K9-K10)/K9)*100</f>
        <v>0.31443097379742241</v>
      </c>
      <c r="L11" s="70"/>
      <c r="M11" s="69">
        <f>((M9-M10)/M9)*100</f>
        <v>0.32889584964762403</v>
      </c>
      <c r="N11" s="70"/>
    </row>
    <row r="13" spans="2:14" ht="15" customHeight="1" thickBot="1"/>
    <row r="14" spans="2:14" ht="15" customHeight="1" thickBot="1">
      <c r="C14" s="72" t="s">
        <v>0</v>
      </c>
      <c r="D14" s="73"/>
      <c r="E14" s="73"/>
      <c r="F14" s="73"/>
      <c r="G14" s="74"/>
      <c r="H14" s="45"/>
      <c r="I14" s="72" t="s">
        <v>27</v>
      </c>
      <c r="J14" s="73"/>
      <c r="K14" s="73"/>
      <c r="L14" s="73"/>
      <c r="M14" s="74"/>
    </row>
    <row r="15" spans="2:14" ht="15" customHeight="1" thickBot="1">
      <c r="C15" s="31" t="s">
        <v>48</v>
      </c>
      <c r="D15" s="32">
        <v>0.03</v>
      </c>
      <c r="E15" s="33">
        <v>0.01</v>
      </c>
      <c r="F15" s="33">
        <v>0.05</v>
      </c>
      <c r="G15" s="34">
        <v>1E-3</v>
      </c>
      <c r="H15" s="46"/>
      <c r="I15" s="31" t="s">
        <v>48</v>
      </c>
      <c r="J15" s="32">
        <v>0.03</v>
      </c>
      <c r="K15" s="33">
        <v>0.01</v>
      </c>
      <c r="L15" s="33">
        <v>0.05</v>
      </c>
      <c r="M15" s="34">
        <v>1E-3</v>
      </c>
    </row>
    <row r="16" spans="2:14" ht="15.75" customHeight="1" thickBot="1">
      <c r="C16" s="35">
        <v>184000</v>
      </c>
      <c r="D16" s="36">
        <v>3.2027999999999999</v>
      </c>
      <c r="E16" s="36">
        <v>3.2021999999999999</v>
      </c>
      <c r="F16" s="36">
        <v>3.1977000000000002</v>
      </c>
      <c r="G16" s="38">
        <v>3.1960999999999999</v>
      </c>
      <c r="H16" s="46"/>
      <c r="I16" s="35">
        <v>945000</v>
      </c>
      <c r="J16" s="36">
        <v>12.9542</v>
      </c>
      <c r="K16" s="38">
        <v>12.943099999999999</v>
      </c>
      <c r="L16" s="36">
        <v>12.886900000000001</v>
      </c>
      <c r="M16" s="36">
        <v>12.9474</v>
      </c>
    </row>
    <row r="17" spans="3:13" ht="15.75" customHeight="1" thickBot="1">
      <c r="C17" s="75"/>
      <c r="D17" s="76"/>
      <c r="E17" s="76"/>
      <c r="F17" s="76"/>
      <c r="G17" s="77"/>
      <c r="H17" s="46"/>
      <c r="I17" s="75"/>
      <c r="J17" s="76"/>
      <c r="K17" s="76"/>
      <c r="L17" s="76"/>
      <c r="M17" s="77"/>
    </row>
    <row r="18" spans="3:13" ht="15.75" customHeight="1" thickBot="1">
      <c r="C18" s="72" t="s">
        <v>28</v>
      </c>
      <c r="D18" s="73"/>
      <c r="E18" s="73"/>
      <c r="F18" s="73"/>
      <c r="G18" s="74"/>
      <c r="H18" s="46"/>
      <c r="I18" s="72" t="s">
        <v>29</v>
      </c>
      <c r="J18" s="73"/>
      <c r="K18" s="73"/>
      <c r="L18" s="73"/>
      <c r="M18" s="74"/>
    </row>
    <row r="19" spans="3:13" ht="15.75" customHeight="1" thickBot="1">
      <c r="C19" s="31" t="s">
        <v>48</v>
      </c>
      <c r="D19" s="32">
        <v>0.03</v>
      </c>
      <c r="E19" s="39">
        <v>0.01</v>
      </c>
      <c r="F19" s="39">
        <v>0.05</v>
      </c>
      <c r="G19" s="34">
        <v>1E-3</v>
      </c>
      <c r="H19" s="46"/>
      <c r="I19" s="31" t="s">
        <v>48</v>
      </c>
      <c r="J19" s="32">
        <v>0.03</v>
      </c>
      <c r="K19" s="33">
        <v>0.01</v>
      </c>
      <c r="L19" s="33">
        <v>0.05</v>
      </c>
      <c r="M19" s="33">
        <v>1E-3</v>
      </c>
    </row>
    <row r="20" spans="3:13" ht="15.75" customHeight="1" thickBot="1">
      <c r="C20" s="35">
        <v>185000</v>
      </c>
      <c r="D20" s="55">
        <v>8.7797999999999998</v>
      </c>
      <c r="E20" s="40">
        <v>8.8264999999999993</v>
      </c>
      <c r="F20" s="40">
        <v>8.8137000000000008</v>
      </c>
      <c r="G20" s="54">
        <v>8.8094000000000001</v>
      </c>
      <c r="H20" s="46"/>
      <c r="I20" s="35">
        <v>47500</v>
      </c>
      <c r="J20" s="55">
        <v>3.8818999999999999</v>
      </c>
      <c r="K20" s="44">
        <v>3.8931</v>
      </c>
      <c r="L20" s="40">
        <v>3.8944000000000001</v>
      </c>
      <c r="M20" s="56">
        <v>3.8889999999999998</v>
      </c>
    </row>
    <row r="21" spans="3:13" ht="15.75" customHeight="1" thickBot="1">
      <c r="C21" s="41"/>
      <c r="D21" s="42"/>
      <c r="E21" s="42"/>
      <c r="F21" s="42"/>
      <c r="G21" s="43"/>
      <c r="H21" s="46"/>
      <c r="I21" s="41"/>
      <c r="J21" s="42"/>
      <c r="K21" s="42"/>
      <c r="L21" s="42"/>
      <c r="M21" s="43"/>
    </row>
    <row r="22" spans="3:13" ht="15.75" customHeight="1" thickBot="1">
      <c r="C22" s="72" t="s">
        <v>31</v>
      </c>
      <c r="D22" s="73"/>
      <c r="E22" s="73"/>
      <c r="F22" s="73"/>
      <c r="G22" s="74"/>
      <c r="H22" s="46"/>
      <c r="I22" s="72" t="s">
        <v>30</v>
      </c>
      <c r="J22" s="73"/>
      <c r="K22" s="73"/>
      <c r="L22" s="73"/>
      <c r="M22" s="74"/>
    </row>
    <row r="23" spans="3:13" ht="15.75" customHeight="1" thickBot="1">
      <c r="C23" s="31" t="s">
        <v>48</v>
      </c>
      <c r="D23" s="32">
        <v>0.03</v>
      </c>
      <c r="E23" s="33">
        <v>0.01</v>
      </c>
      <c r="F23" s="33">
        <v>0.05</v>
      </c>
      <c r="G23" s="34">
        <v>1E-3</v>
      </c>
      <c r="H23" s="46"/>
      <c r="I23" s="31" t="s">
        <v>48</v>
      </c>
      <c r="J23" s="32">
        <v>0.03</v>
      </c>
      <c r="K23" s="33">
        <v>0.01</v>
      </c>
      <c r="L23" s="33">
        <v>0.05</v>
      </c>
      <c r="M23" s="34">
        <v>1E-3</v>
      </c>
    </row>
    <row r="24" spans="3:13" ht="15.75" customHeight="1" thickBot="1">
      <c r="C24" s="37">
        <v>32500</v>
      </c>
      <c r="D24" s="36">
        <v>3.2038000000000002</v>
      </c>
      <c r="E24" s="38">
        <v>3.1861999999999999</v>
      </c>
      <c r="F24" s="36">
        <v>3.1993999999999998</v>
      </c>
      <c r="G24" s="36">
        <v>3.2048000000000001</v>
      </c>
      <c r="H24" s="47"/>
      <c r="I24" s="37">
        <v>1140000</v>
      </c>
      <c r="J24" s="36">
        <v>9.5945</v>
      </c>
      <c r="K24" s="36">
        <v>9.5985999999999994</v>
      </c>
      <c r="L24" s="38">
        <v>9.5459999999999994</v>
      </c>
      <c r="M24" s="36">
        <v>9.5890000000000004</v>
      </c>
    </row>
    <row r="25" spans="3:13" ht="15.75" customHeight="1"/>
    <row r="26" spans="3:13" ht="15.75" customHeight="1"/>
    <row r="27" spans="3:13" ht="15.75" customHeight="1"/>
    <row r="28" spans="3:13" ht="15.75" customHeight="1"/>
    <row r="29" spans="3:13" ht="15.75" customHeight="1"/>
    <row r="30" spans="3:13" ht="15.75" customHeight="1"/>
    <row r="31" spans="3:13" ht="15.75" customHeight="1"/>
    <row r="32" spans="3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</sheetData>
  <mergeCells count="34">
    <mergeCell ref="I22:M22"/>
    <mergeCell ref="C17:G17"/>
    <mergeCell ref="C18:G18"/>
    <mergeCell ref="I14:M14"/>
    <mergeCell ref="I17:M17"/>
    <mergeCell ref="I18:M18"/>
    <mergeCell ref="C22:G22"/>
    <mergeCell ref="C14:G14"/>
    <mergeCell ref="M10:N10"/>
    <mergeCell ref="C11:D11"/>
    <mergeCell ref="M11:N11"/>
    <mergeCell ref="E11:F11"/>
    <mergeCell ref="G11:H11"/>
    <mergeCell ref="I11:J11"/>
    <mergeCell ref="K11:L11"/>
    <mergeCell ref="C10:D10"/>
    <mergeCell ref="E10:F10"/>
    <mergeCell ref="G10:H10"/>
    <mergeCell ref="I10:J10"/>
    <mergeCell ref="K10:L10"/>
    <mergeCell ref="K2:L2"/>
    <mergeCell ref="M2:N2"/>
    <mergeCell ref="B8:N8"/>
    <mergeCell ref="C9:D9"/>
    <mergeCell ref="E9:F9"/>
    <mergeCell ref="G9:H9"/>
    <mergeCell ref="I9:J9"/>
    <mergeCell ref="K9:L9"/>
    <mergeCell ref="M9:N9"/>
    <mergeCell ref="B2:B3"/>
    <mergeCell ref="C2:D2"/>
    <mergeCell ref="E2:F2"/>
    <mergeCell ref="G2:H2"/>
    <mergeCell ref="I2:J2"/>
  </mergeCells>
  <conditionalFormatting sqref="C19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C23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C15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I15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I19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I2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F2_(8-10)</vt:lpstr>
      <vt:lpstr>F5_(26-28)</vt:lpstr>
      <vt:lpstr>F6_(29-31)</vt:lpstr>
      <vt:lpstr>ENS_Deviation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nazmul</dc:creator>
  <cp:lastModifiedBy>Windows User</cp:lastModifiedBy>
  <dcterms:created xsi:type="dcterms:W3CDTF">2016-06-28T08:38:34Z</dcterms:created>
  <dcterms:modified xsi:type="dcterms:W3CDTF">2020-04-16T13:53:01Z</dcterms:modified>
</cp:coreProperties>
</file>