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kondrateva.sv\Desktop\УДАЛИТЬ\"/>
    </mc:Choice>
  </mc:AlternateContent>
  <bookViews>
    <workbookView xWindow="0" yWindow="0" windowWidth="28800" windowHeight="11985" firstSheet="60" activeTab="70"/>
  </bookViews>
  <sheets>
    <sheet name="_ТЛ" sheetId="72" r:id="rId1"/>
    <sheet name="4.37-8-1" sheetId="2" r:id="rId2"/>
    <sheet name="4.37-8-2" sheetId="3" r:id="rId3"/>
    <sheet name="4.37-8-3" sheetId="4" r:id="rId4"/>
    <sheet name="4.37-8-4" sheetId="5" r:id="rId5"/>
    <sheet name="4.37-8-5" sheetId="6" r:id="rId6"/>
    <sheet name="4.37-8-6" sheetId="7" r:id="rId7"/>
    <sheet name="4.37-8-7" sheetId="8" r:id="rId8"/>
    <sheet name="4.37-8-8" sheetId="9" r:id="rId9"/>
    <sheet name="4.37-8-9" sheetId="10" r:id="rId10"/>
    <sheet name="4.37-8-10" sheetId="11" r:id="rId11"/>
    <sheet name="4.37-8-11" sheetId="12" r:id="rId12"/>
    <sheet name="4.37-8-12" sheetId="13" r:id="rId13"/>
    <sheet name="4.37-8-13" sheetId="14" r:id="rId14"/>
    <sheet name="4.37-8-14" sheetId="15" r:id="rId15"/>
    <sheet name="4.37-8-15" sheetId="16" r:id="rId16"/>
    <sheet name="4.37-8-16" sheetId="17" r:id="rId17"/>
    <sheet name="4.37-8-17" sheetId="18" r:id="rId18"/>
    <sheet name="4.37-8-18" sheetId="19" r:id="rId19"/>
    <sheet name="4.37-8-19" sheetId="20" r:id="rId20"/>
    <sheet name="4.37-8-20" sheetId="21" r:id="rId21"/>
    <sheet name="4.37-8-21" sheetId="22" r:id="rId22"/>
    <sheet name="4.37-8-22" sheetId="23" r:id="rId23"/>
    <sheet name="4.37-8-23" sheetId="24" r:id="rId24"/>
    <sheet name="4.37-8-24" sheetId="25" r:id="rId25"/>
    <sheet name="4.37-8-25" sheetId="26" r:id="rId26"/>
    <sheet name="4.37-8-26" sheetId="27" r:id="rId27"/>
    <sheet name="4.37-8-27" sheetId="28" r:id="rId28"/>
    <sheet name="4.37-8-28" sheetId="29" r:id="rId29"/>
    <sheet name="4.37-8-29" sheetId="30" r:id="rId30"/>
    <sheet name="4.37-8-30" sheetId="31" r:id="rId31"/>
    <sheet name="4.37-8-31" sheetId="32" r:id="rId32"/>
    <sheet name="4.37-8-32" sheetId="33" r:id="rId33"/>
    <sheet name="4.37-8-33" sheetId="34" r:id="rId34"/>
    <sheet name="4.37-8-34" sheetId="35" r:id="rId35"/>
    <sheet name="4.37-8-35" sheetId="36" r:id="rId36"/>
    <sheet name="4.37-8-36" sheetId="37" r:id="rId37"/>
    <sheet name="4.37-8-37" sheetId="38" r:id="rId38"/>
    <sheet name="4.37-8-38" sheetId="39" r:id="rId39"/>
    <sheet name="4.37-8-39" sheetId="40" r:id="rId40"/>
    <sheet name="4.37-8-40" sheetId="41" r:id="rId41"/>
    <sheet name="4.37-8-41" sheetId="42" r:id="rId42"/>
    <sheet name="4.37-8-42" sheetId="43" r:id="rId43"/>
    <sheet name="4.37-8-43" sheetId="44" r:id="rId44"/>
    <sheet name="4.37-8-44" sheetId="45" r:id="rId45"/>
    <sheet name="4.37-8-45" sheetId="46" r:id="rId46"/>
    <sheet name="4.37-8-46" sheetId="47" r:id="rId47"/>
    <sheet name="4.37-8-47" sheetId="48" r:id="rId48"/>
    <sheet name="4.37-8-48" sheetId="49" r:id="rId49"/>
    <sheet name="4.37-8-49" sheetId="50" r:id="rId50"/>
    <sheet name="4.37-8-50" sheetId="51" r:id="rId51"/>
    <sheet name="4.37-8-51" sheetId="52" r:id="rId52"/>
    <sheet name="4.37-8-52" sheetId="53" r:id="rId53"/>
    <sheet name="4.37-8-53" sheetId="54" r:id="rId54"/>
    <sheet name="4.37-8-54" sheetId="55" r:id="rId55"/>
    <sheet name="4.37-8-55" sheetId="56" r:id="rId56"/>
    <sheet name="4.37-8-56" sheetId="57" r:id="rId57"/>
    <sheet name="4.37-8-57" sheetId="58" r:id="rId58"/>
    <sheet name="4.37-8-58" sheetId="59" r:id="rId59"/>
    <sheet name="4.37-8-59" sheetId="60" r:id="rId60"/>
    <sheet name="4.37-8-60" sheetId="61" r:id="rId61"/>
    <sheet name="4.37-8-61" sheetId="62" r:id="rId62"/>
    <sheet name="4.37-8-62" sheetId="63" r:id="rId63"/>
    <sheet name="4.37-8-63" sheetId="64" r:id="rId64"/>
    <sheet name="4.37-8-64" sheetId="65" r:id="rId65"/>
    <sheet name="4.37-8-65" sheetId="66" r:id="rId66"/>
    <sheet name="4.37-8-66" sheetId="67" r:id="rId67"/>
    <sheet name="4.37-8-67" sheetId="68" r:id="rId68"/>
    <sheet name="4.37-8-68" sheetId="69" r:id="rId69"/>
    <sheet name="_СравнениеПЗ" sheetId="1" r:id="rId70"/>
    <sheet name="_Таб. 4.37-8" sheetId="70" r:id="rId71"/>
    <sheet name="Таблица ТСН" sheetId="71" state="hidden" r:id="rId72"/>
  </sheets>
  <definedNames>
    <definedName name="_xlnm._FilterDatabase" localSheetId="69" hidden="1">_СравнениеПЗ!$B$6:$N$302</definedName>
    <definedName name="_xlnm._FilterDatabase" localSheetId="70" hidden="1">'_Таб. 4.37-8'!$O$3:$O$237</definedName>
    <definedName name="_xlnm._FilterDatabase" localSheetId="1" hidden="1">'4.37-8-1'!$O$1:$O$33</definedName>
    <definedName name="_xlnm._FilterDatabase" localSheetId="10" hidden="1">'4.37-8-10'!$O$1:$O$33</definedName>
    <definedName name="_xlnm._FilterDatabase" localSheetId="11" hidden="1">'4.37-8-11'!$O$1:$O$35</definedName>
    <definedName name="_xlnm._FilterDatabase" localSheetId="12" hidden="1">'4.37-8-12'!$O$1:$O$34</definedName>
    <definedName name="_xlnm._FilterDatabase" localSheetId="13" hidden="1">'4.37-8-13'!$O$1:$O$33</definedName>
    <definedName name="_xlnm._FilterDatabase" localSheetId="14" hidden="1">'4.37-8-14'!$O$1:$O$33</definedName>
    <definedName name="_xlnm._FilterDatabase" localSheetId="15" hidden="1">'4.37-8-15'!$O$1:$O$33</definedName>
    <definedName name="_xlnm._FilterDatabase" localSheetId="16" hidden="1">'4.37-8-16'!$O$1:$O$33</definedName>
    <definedName name="_xlnm._FilterDatabase" localSheetId="17" hidden="1">'4.37-8-17'!$O$1:$O$33</definedName>
    <definedName name="_xlnm._FilterDatabase" localSheetId="18" hidden="1">'4.37-8-18'!$O$1:$O$33</definedName>
    <definedName name="_xlnm._FilterDatabase" localSheetId="19" hidden="1">'4.37-8-19'!$O$1:$O$33</definedName>
    <definedName name="_xlnm._FilterDatabase" localSheetId="2" hidden="1">'4.37-8-2'!$O$1:$O$33</definedName>
    <definedName name="_xlnm._FilterDatabase" localSheetId="20" hidden="1">'4.37-8-20'!$O$1:$O$33</definedName>
    <definedName name="_xlnm._FilterDatabase" localSheetId="21" hidden="1">'4.37-8-21'!$O$1:$O$33</definedName>
    <definedName name="_xlnm._FilterDatabase" localSheetId="22" hidden="1">'4.37-8-22'!$O$1:$O$33</definedName>
    <definedName name="_xlnm._FilterDatabase" localSheetId="23" hidden="1">'4.37-8-23'!$O$1:$O$34</definedName>
    <definedName name="_xlnm._FilterDatabase" localSheetId="24" hidden="1">'4.37-8-24'!$O$1:$O$24</definedName>
    <definedName name="_xlnm._FilterDatabase" localSheetId="25" hidden="1">'4.37-8-25'!$O$1:$O$24</definedName>
    <definedName name="_xlnm._FilterDatabase" localSheetId="26" hidden="1">'4.37-8-26'!$O$1:$O$24</definedName>
    <definedName name="_xlnm._FilterDatabase" localSheetId="27" hidden="1">'4.37-8-27'!$O$1:$O$24</definedName>
    <definedName name="_xlnm._FilterDatabase" localSheetId="28" hidden="1">'4.37-8-28'!$O$1:$O$24</definedName>
    <definedName name="_xlnm._FilterDatabase" localSheetId="29" hidden="1">'4.37-8-29'!$O$1:$O$24</definedName>
    <definedName name="_xlnm._FilterDatabase" localSheetId="3" hidden="1">'4.37-8-3'!$O$1:$O$33</definedName>
    <definedName name="_xlnm._FilterDatabase" localSheetId="30" hidden="1">'4.37-8-30'!$O$1:$O$24</definedName>
    <definedName name="_xlnm._FilterDatabase" localSheetId="31" hidden="1">'4.37-8-31'!$O$1:$O$24</definedName>
    <definedName name="_xlnm._FilterDatabase" localSheetId="32" hidden="1">'4.37-8-32'!$O$1:$O$24</definedName>
    <definedName name="_xlnm._FilterDatabase" localSheetId="33" hidden="1">'4.37-8-33'!$O$1:$O$24</definedName>
    <definedName name="_xlnm._FilterDatabase" localSheetId="34" hidden="1">'4.37-8-34'!$O$1:$O$24</definedName>
    <definedName name="_xlnm._FilterDatabase" localSheetId="35" hidden="1">'4.37-8-35'!$O$1:$O$31</definedName>
    <definedName name="_xlnm._FilterDatabase" localSheetId="36" hidden="1">'4.37-8-36'!$O$1:$O$31</definedName>
    <definedName name="_xlnm._FilterDatabase" localSheetId="37" hidden="1">'4.37-8-37'!$O$1:$O$31</definedName>
    <definedName name="_xlnm._FilterDatabase" localSheetId="38" hidden="1">'4.37-8-38'!$O$1:$O$31</definedName>
    <definedName name="_xlnm._FilterDatabase" localSheetId="39" hidden="1">'4.37-8-39'!$O$1:$O$31</definedName>
    <definedName name="_xlnm._FilterDatabase" localSheetId="4" hidden="1">'4.37-8-4'!$O$1:$O$33</definedName>
    <definedName name="_xlnm._FilterDatabase" localSheetId="40" hidden="1">'4.37-8-40'!$O$1:$O$31</definedName>
    <definedName name="_xlnm._FilterDatabase" localSheetId="41" hidden="1">'4.37-8-41'!$O$1:$O$31</definedName>
    <definedName name="_xlnm._FilterDatabase" localSheetId="42" hidden="1">'4.37-8-42'!$O$1:$O$31</definedName>
    <definedName name="_xlnm._FilterDatabase" localSheetId="43" hidden="1">'4.37-8-43'!$O$1:$O$31</definedName>
    <definedName name="_xlnm._FilterDatabase" localSheetId="44" hidden="1">'4.37-8-44'!$O$1:$O$31</definedName>
    <definedName name="_xlnm._FilterDatabase" localSheetId="45" hidden="1">'4.37-8-45'!$O$1:$O$32</definedName>
    <definedName name="_xlnm._FilterDatabase" localSheetId="46" hidden="1">'4.37-8-46'!$O$1:$O$33</definedName>
    <definedName name="_xlnm._FilterDatabase" localSheetId="47" hidden="1">'4.37-8-47'!$O$1:$O$31</definedName>
    <definedName name="_xlnm._FilterDatabase" localSheetId="48" hidden="1">'4.37-8-48'!$O$1:$O$31</definedName>
    <definedName name="_xlnm._FilterDatabase" localSheetId="49" hidden="1">'4.37-8-49'!$O$1:$O$31</definedName>
    <definedName name="_xlnm._FilterDatabase" localSheetId="5" hidden="1">'4.37-8-5'!$O$1:$O$33</definedName>
    <definedName name="_xlnm._FilterDatabase" localSheetId="50" hidden="1">'4.37-8-50'!$O$1:$O$31</definedName>
    <definedName name="_xlnm._FilterDatabase" localSheetId="51" hidden="1">'4.37-8-51'!$O$1:$O$31</definedName>
    <definedName name="_xlnm._FilterDatabase" localSheetId="52" hidden="1">'4.37-8-52'!$O$1:$O$31</definedName>
    <definedName name="_xlnm._FilterDatabase" localSheetId="53" hidden="1">'4.37-8-53'!$O$1:$O$31</definedName>
    <definedName name="_xlnm._FilterDatabase" localSheetId="54" hidden="1">'4.37-8-54'!$O$1:$O$31</definedName>
    <definedName name="_xlnm._FilterDatabase" localSheetId="55" hidden="1">'4.37-8-55'!$O$1:$O$31</definedName>
    <definedName name="_xlnm._FilterDatabase" localSheetId="56" hidden="1">'4.37-8-56'!$O$1:$O$31</definedName>
    <definedName name="_xlnm._FilterDatabase" localSheetId="57" hidden="1">'4.37-8-57'!$O$1:$O$33</definedName>
    <definedName name="_xlnm._FilterDatabase" localSheetId="58" hidden="1">'4.37-8-58'!$O$1:$O$24</definedName>
    <definedName name="_xlnm._FilterDatabase" localSheetId="59" hidden="1">'4.37-8-59'!$O$1:$O$24</definedName>
    <definedName name="_xlnm._FilterDatabase" localSheetId="6" hidden="1">'4.37-8-6'!$O$1:$O$33</definedName>
    <definedName name="_xlnm._FilterDatabase" localSheetId="60" hidden="1">'4.37-8-60'!$O$1:$O$24</definedName>
    <definedName name="_xlnm._FilterDatabase" localSheetId="61" hidden="1">'4.37-8-61'!$O$1:$O$24</definedName>
    <definedName name="_xlnm._FilterDatabase" localSheetId="62" hidden="1">'4.37-8-62'!$O$1:$O$24</definedName>
    <definedName name="_xlnm._FilterDatabase" localSheetId="63" hidden="1">'4.37-8-63'!$O$1:$O$24</definedName>
    <definedName name="_xlnm._FilterDatabase" localSheetId="64" hidden="1">'4.37-8-64'!$O$1:$O$24</definedName>
    <definedName name="_xlnm._FilterDatabase" localSheetId="65" hidden="1">'4.37-8-65'!$O$1:$O$24</definedName>
    <definedName name="_xlnm._FilterDatabase" localSheetId="66" hidden="1">'4.37-8-66'!$O$1:$O$24</definedName>
    <definedName name="_xlnm._FilterDatabase" localSheetId="67" hidden="1">'4.37-8-67'!$O$1:$O$24</definedName>
    <definedName name="_xlnm._FilterDatabase" localSheetId="68" hidden="1">'4.37-8-68'!$O$1:$O$24</definedName>
    <definedName name="_xlnm._FilterDatabase" localSheetId="7" hidden="1">'4.37-8-7'!$O$1:$O$33</definedName>
    <definedName name="_xlnm._FilterDatabase" localSheetId="8" hidden="1">'4.37-8-8'!$O$1:$O$33</definedName>
    <definedName name="_xlnm._FilterDatabase" localSheetId="9" hidden="1">'4.37-8-9'!$O$1:$O$33</definedName>
    <definedName name="_xlnm._FilterDatabase" localSheetId="71" hidden="1">'Таблица ТСН'!$CD$1:$CD$12</definedName>
    <definedName name="Z_48BB758D_D7CE_42EF_8AA9_B589780C57C5_.wvu.FilterData" localSheetId="1" hidden="1">'4.37-8-1'!$A$18:$F$23</definedName>
    <definedName name="Z_48BB758D_D7CE_42EF_8AA9_B589780C57C5_.wvu.FilterData" localSheetId="10" hidden="1">'4.37-8-10'!$A$18:$F$23</definedName>
    <definedName name="Z_48BB758D_D7CE_42EF_8AA9_B589780C57C5_.wvu.FilterData" localSheetId="11" hidden="1">'4.37-8-11'!$A$18:$F$23</definedName>
    <definedName name="Z_48BB758D_D7CE_42EF_8AA9_B589780C57C5_.wvu.FilterData" localSheetId="12" hidden="1">'4.37-8-12'!$A$18:$F$23</definedName>
    <definedName name="Z_48BB758D_D7CE_42EF_8AA9_B589780C57C5_.wvu.FilterData" localSheetId="13" hidden="1">'4.37-8-13'!$A$18:$F$23</definedName>
    <definedName name="Z_48BB758D_D7CE_42EF_8AA9_B589780C57C5_.wvu.FilterData" localSheetId="14" hidden="1">'4.37-8-14'!$A$18:$F$23</definedName>
    <definedName name="Z_48BB758D_D7CE_42EF_8AA9_B589780C57C5_.wvu.FilterData" localSheetId="15" hidden="1">'4.37-8-15'!$A$18:$F$23</definedName>
    <definedName name="Z_48BB758D_D7CE_42EF_8AA9_B589780C57C5_.wvu.FilterData" localSheetId="16" hidden="1">'4.37-8-16'!$A$18:$F$23</definedName>
    <definedName name="Z_48BB758D_D7CE_42EF_8AA9_B589780C57C5_.wvu.FilterData" localSheetId="17" hidden="1">'4.37-8-17'!$A$18:$F$23</definedName>
    <definedName name="Z_48BB758D_D7CE_42EF_8AA9_B589780C57C5_.wvu.FilterData" localSheetId="18" hidden="1">'4.37-8-18'!$A$18:$F$23</definedName>
    <definedName name="Z_48BB758D_D7CE_42EF_8AA9_B589780C57C5_.wvu.FilterData" localSheetId="19" hidden="1">'4.37-8-19'!$A$18:$F$23</definedName>
    <definedName name="Z_48BB758D_D7CE_42EF_8AA9_B589780C57C5_.wvu.FilterData" localSheetId="2" hidden="1">'4.37-8-2'!$A$18:$F$23</definedName>
    <definedName name="Z_48BB758D_D7CE_42EF_8AA9_B589780C57C5_.wvu.FilterData" localSheetId="20" hidden="1">'4.37-8-20'!$A$18:$F$23</definedName>
    <definedName name="Z_48BB758D_D7CE_42EF_8AA9_B589780C57C5_.wvu.FilterData" localSheetId="21" hidden="1">'4.37-8-21'!$A$18:$F$23</definedName>
    <definedName name="Z_48BB758D_D7CE_42EF_8AA9_B589780C57C5_.wvu.FilterData" localSheetId="22" hidden="1">'4.37-8-22'!$A$18:$F$23</definedName>
    <definedName name="Z_48BB758D_D7CE_42EF_8AA9_B589780C57C5_.wvu.FilterData" localSheetId="23" hidden="1">'4.37-8-23'!$A$18:$F$23</definedName>
    <definedName name="Z_48BB758D_D7CE_42EF_8AA9_B589780C57C5_.wvu.FilterData" localSheetId="24" hidden="1">'4.37-8-24'!$A$16:$F$21</definedName>
    <definedName name="Z_48BB758D_D7CE_42EF_8AA9_B589780C57C5_.wvu.FilterData" localSheetId="25" hidden="1">'4.37-8-25'!$A$16:$F$21</definedName>
    <definedName name="Z_48BB758D_D7CE_42EF_8AA9_B589780C57C5_.wvu.FilterData" localSheetId="26" hidden="1">'4.37-8-26'!$A$16:$F$21</definedName>
    <definedName name="Z_48BB758D_D7CE_42EF_8AA9_B589780C57C5_.wvu.FilterData" localSheetId="27" hidden="1">'4.37-8-27'!$A$16:$F$21</definedName>
    <definedName name="Z_48BB758D_D7CE_42EF_8AA9_B589780C57C5_.wvu.FilterData" localSheetId="28" hidden="1">'4.37-8-28'!$A$16:$F$21</definedName>
    <definedName name="Z_48BB758D_D7CE_42EF_8AA9_B589780C57C5_.wvu.FilterData" localSheetId="29" hidden="1">'4.37-8-29'!$A$16:$F$21</definedName>
    <definedName name="Z_48BB758D_D7CE_42EF_8AA9_B589780C57C5_.wvu.FilterData" localSheetId="3" hidden="1">'4.37-8-3'!$A$18:$F$23</definedName>
    <definedName name="Z_48BB758D_D7CE_42EF_8AA9_B589780C57C5_.wvu.FilterData" localSheetId="30" hidden="1">'4.37-8-30'!$A$16:$F$21</definedName>
    <definedName name="Z_48BB758D_D7CE_42EF_8AA9_B589780C57C5_.wvu.FilterData" localSheetId="31" hidden="1">'4.37-8-31'!$A$16:$F$21</definedName>
    <definedName name="Z_48BB758D_D7CE_42EF_8AA9_B589780C57C5_.wvu.FilterData" localSheetId="32" hidden="1">'4.37-8-32'!$A$16:$F$21</definedName>
    <definedName name="Z_48BB758D_D7CE_42EF_8AA9_B589780C57C5_.wvu.FilterData" localSheetId="33" hidden="1">'4.37-8-33'!$A$16:$F$21</definedName>
    <definedName name="Z_48BB758D_D7CE_42EF_8AA9_B589780C57C5_.wvu.FilterData" localSheetId="34" hidden="1">'4.37-8-34'!$A$16:$F$21</definedName>
    <definedName name="Z_48BB758D_D7CE_42EF_8AA9_B589780C57C5_.wvu.FilterData" localSheetId="35" hidden="1">'4.37-8-35'!$A$17:$F$22</definedName>
    <definedName name="Z_48BB758D_D7CE_42EF_8AA9_B589780C57C5_.wvu.FilterData" localSheetId="36" hidden="1">'4.37-8-36'!$A$17:$F$22</definedName>
    <definedName name="Z_48BB758D_D7CE_42EF_8AA9_B589780C57C5_.wvu.FilterData" localSheetId="37" hidden="1">'4.37-8-37'!$A$17:$F$22</definedName>
    <definedName name="Z_48BB758D_D7CE_42EF_8AA9_B589780C57C5_.wvu.FilterData" localSheetId="38" hidden="1">'4.37-8-38'!$A$17:$F$22</definedName>
    <definedName name="Z_48BB758D_D7CE_42EF_8AA9_B589780C57C5_.wvu.FilterData" localSheetId="39" hidden="1">'4.37-8-39'!$A$17:$F$22</definedName>
    <definedName name="Z_48BB758D_D7CE_42EF_8AA9_B589780C57C5_.wvu.FilterData" localSheetId="4" hidden="1">'4.37-8-4'!$A$18:$F$23</definedName>
    <definedName name="Z_48BB758D_D7CE_42EF_8AA9_B589780C57C5_.wvu.FilterData" localSheetId="40" hidden="1">'4.37-8-40'!$A$17:$F$22</definedName>
    <definedName name="Z_48BB758D_D7CE_42EF_8AA9_B589780C57C5_.wvu.FilterData" localSheetId="41" hidden="1">'4.37-8-41'!$A$17:$F$22</definedName>
    <definedName name="Z_48BB758D_D7CE_42EF_8AA9_B589780C57C5_.wvu.FilterData" localSheetId="42" hidden="1">'4.37-8-42'!$A$17:$F$22</definedName>
    <definedName name="Z_48BB758D_D7CE_42EF_8AA9_B589780C57C5_.wvu.FilterData" localSheetId="43" hidden="1">'4.37-8-43'!$A$17:$F$22</definedName>
    <definedName name="Z_48BB758D_D7CE_42EF_8AA9_B589780C57C5_.wvu.FilterData" localSheetId="44" hidden="1">'4.37-8-44'!$A$17:$F$22</definedName>
    <definedName name="Z_48BB758D_D7CE_42EF_8AA9_B589780C57C5_.wvu.FilterData" localSheetId="45" hidden="1">'4.37-8-45'!$A$17:$F$22</definedName>
    <definedName name="Z_48BB758D_D7CE_42EF_8AA9_B589780C57C5_.wvu.FilterData" localSheetId="46" hidden="1">'4.37-8-46'!$A$17:$F$22</definedName>
    <definedName name="Z_48BB758D_D7CE_42EF_8AA9_B589780C57C5_.wvu.FilterData" localSheetId="47" hidden="1">'4.37-8-47'!$A$17:$F$22</definedName>
    <definedName name="Z_48BB758D_D7CE_42EF_8AA9_B589780C57C5_.wvu.FilterData" localSheetId="48" hidden="1">'4.37-8-48'!$A$17:$F$22</definedName>
    <definedName name="Z_48BB758D_D7CE_42EF_8AA9_B589780C57C5_.wvu.FilterData" localSheetId="49" hidden="1">'4.37-8-49'!$A$17:$F$22</definedName>
    <definedName name="Z_48BB758D_D7CE_42EF_8AA9_B589780C57C5_.wvu.FilterData" localSheetId="5" hidden="1">'4.37-8-5'!$A$18:$F$23</definedName>
    <definedName name="Z_48BB758D_D7CE_42EF_8AA9_B589780C57C5_.wvu.FilterData" localSheetId="50" hidden="1">'4.37-8-50'!$A$17:$F$22</definedName>
    <definedName name="Z_48BB758D_D7CE_42EF_8AA9_B589780C57C5_.wvu.FilterData" localSheetId="51" hidden="1">'4.37-8-51'!$A$17:$F$22</definedName>
    <definedName name="Z_48BB758D_D7CE_42EF_8AA9_B589780C57C5_.wvu.FilterData" localSheetId="52" hidden="1">'4.37-8-52'!$A$17:$F$22</definedName>
    <definedName name="Z_48BB758D_D7CE_42EF_8AA9_B589780C57C5_.wvu.FilterData" localSheetId="53" hidden="1">'4.37-8-53'!$A$17:$F$22</definedName>
    <definedName name="Z_48BB758D_D7CE_42EF_8AA9_B589780C57C5_.wvu.FilterData" localSheetId="54" hidden="1">'4.37-8-54'!$A$17:$F$22</definedName>
    <definedName name="Z_48BB758D_D7CE_42EF_8AA9_B589780C57C5_.wvu.FilterData" localSheetId="55" hidden="1">'4.37-8-55'!$A$17:$F$22</definedName>
    <definedName name="Z_48BB758D_D7CE_42EF_8AA9_B589780C57C5_.wvu.FilterData" localSheetId="56" hidden="1">'4.37-8-56'!$A$17:$F$22</definedName>
    <definedName name="Z_48BB758D_D7CE_42EF_8AA9_B589780C57C5_.wvu.FilterData" localSheetId="57" hidden="1">'4.37-8-57'!$A$17:$F$22</definedName>
    <definedName name="Z_48BB758D_D7CE_42EF_8AA9_B589780C57C5_.wvu.FilterData" localSheetId="58" hidden="1">'4.37-8-58'!$A$16:$F$21</definedName>
    <definedName name="Z_48BB758D_D7CE_42EF_8AA9_B589780C57C5_.wvu.FilterData" localSheetId="59" hidden="1">'4.37-8-59'!$A$16:$F$21</definedName>
    <definedName name="Z_48BB758D_D7CE_42EF_8AA9_B589780C57C5_.wvu.FilterData" localSheetId="6" hidden="1">'4.37-8-6'!$A$18:$F$23</definedName>
    <definedName name="Z_48BB758D_D7CE_42EF_8AA9_B589780C57C5_.wvu.FilterData" localSheetId="60" hidden="1">'4.37-8-60'!$A$16:$F$21</definedName>
    <definedName name="Z_48BB758D_D7CE_42EF_8AA9_B589780C57C5_.wvu.FilterData" localSheetId="61" hidden="1">'4.37-8-61'!$A$16:$F$21</definedName>
    <definedName name="Z_48BB758D_D7CE_42EF_8AA9_B589780C57C5_.wvu.FilterData" localSheetId="62" hidden="1">'4.37-8-62'!$A$16:$F$21</definedName>
    <definedName name="Z_48BB758D_D7CE_42EF_8AA9_B589780C57C5_.wvu.FilterData" localSheetId="63" hidden="1">'4.37-8-63'!$A$16:$F$21</definedName>
    <definedName name="Z_48BB758D_D7CE_42EF_8AA9_B589780C57C5_.wvu.FilterData" localSheetId="64" hidden="1">'4.37-8-64'!$A$16:$F$21</definedName>
    <definedName name="Z_48BB758D_D7CE_42EF_8AA9_B589780C57C5_.wvu.FilterData" localSheetId="65" hidden="1">'4.37-8-65'!$A$16:$F$21</definedName>
    <definedName name="Z_48BB758D_D7CE_42EF_8AA9_B589780C57C5_.wvu.FilterData" localSheetId="66" hidden="1">'4.37-8-66'!$A$16:$F$21</definedName>
    <definedName name="Z_48BB758D_D7CE_42EF_8AA9_B589780C57C5_.wvu.FilterData" localSheetId="67" hidden="1">'4.37-8-67'!$A$16:$F$21</definedName>
    <definedName name="Z_48BB758D_D7CE_42EF_8AA9_B589780C57C5_.wvu.FilterData" localSheetId="68" hidden="1">'4.37-8-68'!$A$16:$F$21</definedName>
    <definedName name="Z_48BB758D_D7CE_42EF_8AA9_B589780C57C5_.wvu.FilterData" localSheetId="7" hidden="1">'4.37-8-7'!$A$18:$F$23</definedName>
    <definedName name="Z_48BB758D_D7CE_42EF_8AA9_B589780C57C5_.wvu.FilterData" localSheetId="8" hidden="1">'4.37-8-8'!$A$18:$F$23</definedName>
    <definedName name="Z_48BB758D_D7CE_42EF_8AA9_B589780C57C5_.wvu.FilterData" localSheetId="9" hidden="1">'4.37-8-9'!$A$18:$F$23</definedName>
    <definedName name="Z_48BB758D_D7CE_42EF_8AA9_B589780C57C5_.wvu.PrintArea" localSheetId="69" hidden="1">_СравнениеПЗ!$B$2:$I$11</definedName>
    <definedName name="Z_48BB758D_D7CE_42EF_8AA9_B589780C57C5_.wvu.PrintArea" localSheetId="1" hidden="1">'4.37-8-1'!$A$1:$F$23</definedName>
    <definedName name="Z_48BB758D_D7CE_42EF_8AA9_B589780C57C5_.wvu.PrintArea" localSheetId="10" hidden="1">'4.37-8-10'!$A$1:$F$23</definedName>
    <definedName name="Z_48BB758D_D7CE_42EF_8AA9_B589780C57C5_.wvu.PrintArea" localSheetId="11" hidden="1">'4.37-8-11'!$A$1:$F$23</definedName>
    <definedName name="Z_48BB758D_D7CE_42EF_8AA9_B589780C57C5_.wvu.PrintArea" localSheetId="12" hidden="1">'4.37-8-12'!$A$1:$F$23</definedName>
    <definedName name="Z_48BB758D_D7CE_42EF_8AA9_B589780C57C5_.wvu.PrintArea" localSheetId="13" hidden="1">'4.37-8-13'!$A$1:$F$23</definedName>
    <definedName name="Z_48BB758D_D7CE_42EF_8AA9_B589780C57C5_.wvu.PrintArea" localSheetId="14" hidden="1">'4.37-8-14'!$A$1:$F$23</definedName>
    <definedName name="Z_48BB758D_D7CE_42EF_8AA9_B589780C57C5_.wvu.PrintArea" localSheetId="15" hidden="1">'4.37-8-15'!$A$1:$F$23</definedName>
    <definedName name="Z_48BB758D_D7CE_42EF_8AA9_B589780C57C5_.wvu.PrintArea" localSheetId="16" hidden="1">'4.37-8-16'!$A$1:$F$23</definedName>
    <definedName name="Z_48BB758D_D7CE_42EF_8AA9_B589780C57C5_.wvu.PrintArea" localSheetId="17" hidden="1">'4.37-8-17'!$A$1:$F$23</definedName>
    <definedName name="Z_48BB758D_D7CE_42EF_8AA9_B589780C57C5_.wvu.PrintArea" localSheetId="18" hidden="1">'4.37-8-18'!$A$1:$F$23</definedName>
    <definedName name="Z_48BB758D_D7CE_42EF_8AA9_B589780C57C5_.wvu.PrintArea" localSheetId="19" hidden="1">'4.37-8-19'!$A$1:$F$23</definedName>
    <definedName name="Z_48BB758D_D7CE_42EF_8AA9_B589780C57C5_.wvu.PrintArea" localSheetId="2" hidden="1">'4.37-8-2'!$A$1:$F$23</definedName>
    <definedName name="Z_48BB758D_D7CE_42EF_8AA9_B589780C57C5_.wvu.PrintArea" localSheetId="20" hidden="1">'4.37-8-20'!$A$1:$F$23</definedName>
    <definedName name="Z_48BB758D_D7CE_42EF_8AA9_B589780C57C5_.wvu.PrintArea" localSheetId="21" hidden="1">'4.37-8-21'!$A$1:$F$23</definedName>
    <definedName name="Z_48BB758D_D7CE_42EF_8AA9_B589780C57C5_.wvu.PrintArea" localSheetId="22" hidden="1">'4.37-8-22'!$A$1:$F$23</definedName>
    <definedName name="Z_48BB758D_D7CE_42EF_8AA9_B589780C57C5_.wvu.PrintArea" localSheetId="23" hidden="1">'4.37-8-23'!$A$1:$F$23</definedName>
    <definedName name="Z_48BB758D_D7CE_42EF_8AA9_B589780C57C5_.wvu.PrintArea" localSheetId="24" hidden="1">'4.37-8-24'!$A$1:$F$21</definedName>
    <definedName name="Z_48BB758D_D7CE_42EF_8AA9_B589780C57C5_.wvu.PrintArea" localSheetId="25" hidden="1">'4.37-8-25'!$A$1:$F$21</definedName>
    <definedName name="Z_48BB758D_D7CE_42EF_8AA9_B589780C57C5_.wvu.PrintArea" localSheetId="26" hidden="1">'4.37-8-26'!$A$1:$F$21</definedName>
    <definedName name="Z_48BB758D_D7CE_42EF_8AA9_B589780C57C5_.wvu.PrintArea" localSheetId="27" hidden="1">'4.37-8-27'!$A$1:$F$21</definedName>
    <definedName name="Z_48BB758D_D7CE_42EF_8AA9_B589780C57C5_.wvu.PrintArea" localSheetId="28" hidden="1">'4.37-8-28'!$A$1:$F$21</definedName>
    <definedName name="Z_48BB758D_D7CE_42EF_8AA9_B589780C57C5_.wvu.PrintArea" localSheetId="29" hidden="1">'4.37-8-29'!$A$1:$F$21</definedName>
    <definedName name="Z_48BB758D_D7CE_42EF_8AA9_B589780C57C5_.wvu.PrintArea" localSheetId="3" hidden="1">'4.37-8-3'!$A$1:$F$23</definedName>
    <definedName name="Z_48BB758D_D7CE_42EF_8AA9_B589780C57C5_.wvu.PrintArea" localSheetId="30" hidden="1">'4.37-8-30'!$A$1:$F$21</definedName>
    <definedName name="Z_48BB758D_D7CE_42EF_8AA9_B589780C57C5_.wvu.PrintArea" localSheetId="31" hidden="1">'4.37-8-31'!$A$1:$F$21</definedName>
    <definedName name="Z_48BB758D_D7CE_42EF_8AA9_B589780C57C5_.wvu.PrintArea" localSheetId="32" hidden="1">'4.37-8-32'!$A$1:$F$21</definedName>
    <definedName name="Z_48BB758D_D7CE_42EF_8AA9_B589780C57C5_.wvu.PrintArea" localSheetId="33" hidden="1">'4.37-8-33'!$A$1:$F$21</definedName>
    <definedName name="Z_48BB758D_D7CE_42EF_8AA9_B589780C57C5_.wvu.PrintArea" localSheetId="34" hidden="1">'4.37-8-34'!$A$1:$F$21</definedName>
    <definedName name="Z_48BB758D_D7CE_42EF_8AA9_B589780C57C5_.wvu.PrintArea" localSheetId="35" hidden="1">'4.37-8-35'!$A$1:$F$22</definedName>
    <definedName name="Z_48BB758D_D7CE_42EF_8AA9_B589780C57C5_.wvu.PrintArea" localSheetId="36" hidden="1">'4.37-8-36'!$A$1:$F$22</definedName>
    <definedName name="Z_48BB758D_D7CE_42EF_8AA9_B589780C57C5_.wvu.PrintArea" localSheetId="37" hidden="1">'4.37-8-37'!$A$1:$F$22</definedName>
    <definedName name="Z_48BB758D_D7CE_42EF_8AA9_B589780C57C5_.wvu.PrintArea" localSheetId="38" hidden="1">'4.37-8-38'!$A$1:$F$22</definedName>
    <definedName name="Z_48BB758D_D7CE_42EF_8AA9_B589780C57C5_.wvu.PrintArea" localSheetId="39" hidden="1">'4.37-8-39'!$A$1:$F$22</definedName>
    <definedName name="Z_48BB758D_D7CE_42EF_8AA9_B589780C57C5_.wvu.PrintArea" localSheetId="4" hidden="1">'4.37-8-4'!$A$1:$F$23</definedName>
    <definedName name="Z_48BB758D_D7CE_42EF_8AA9_B589780C57C5_.wvu.PrintArea" localSheetId="40" hidden="1">'4.37-8-40'!$A$1:$F$22</definedName>
    <definedName name="Z_48BB758D_D7CE_42EF_8AA9_B589780C57C5_.wvu.PrintArea" localSheetId="41" hidden="1">'4.37-8-41'!$A$1:$F$22</definedName>
    <definedName name="Z_48BB758D_D7CE_42EF_8AA9_B589780C57C5_.wvu.PrintArea" localSheetId="42" hidden="1">'4.37-8-42'!$A$1:$F$22</definedName>
    <definedName name="Z_48BB758D_D7CE_42EF_8AA9_B589780C57C5_.wvu.PrintArea" localSheetId="43" hidden="1">'4.37-8-43'!$A$1:$F$22</definedName>
    <definedName name="Z_48BB758D_D7CE_42EF_8AA9_B589780C57C5_.wvu.PrintArea" localSheetId="44" hidden="1">'4.37-8-44'!$A$1:$F$22</definedName>
    <definedName name="Z_48BB758D_D7CE_42EF_8AA9_B589780C57C5_.wvu.PrintArea" localSheetId="45" hidden="1">'4.37-8-45'!$A$1:$F$22</definedName>
    <definedName name="Z_48BB758D_D7CE_42EF_8AA9_B589780C57C5_.wvu.PrintArea" localSheetId="46" hidden="1">'4.37-8-46'!$A$1:$F$22</definedName>
    <definedName name="Z_48BB758D_D7CE_42EF_8AA9_B589780C57C5_.wvu.PrintArea" localSheetId="47" hidden="1">'4.37-8-47'!$A$1:$F$22</definedName>
    <definedName name="Z_48BB758D_D7CE_42EF_8AA9_B589780C57C5_.wvu.PrintArea" localSheetId="48" hidden="1">'4.37-8-48'!$A$1:$F$22</definedName>
    <definedName name="Z_48BB758D_D7CE_42EF_8AA9_B589780C57C5_.wvu.PrintArea" localSheetId="49" hidden="1">'4.37-8-49'!$A$1:$F$22</definedName>
    <definedName name="Z_48BB758D_D7CE_42EF_8AA9_B589780C57C5_.wvu.PrintArea" localSheetId="5" hidden="1">'4.37-8-5'!$A$1:$F$23</definedName>
    <definedName name="Z_48BB758D_D7CE_42EF_8AA9_B589780C57C5_.wvu.PrintArea" localSheetId="50" hidden="1">'4.37-8-50'!$A$1:$F$22</definedName>
    <definedName name="Z_48BB758D_D7CE_42EF_8AA9_B589780C57C5_.wvu.PrintArea" localSheetId="51" hidden="1">'4.37-8-51'!$A$1:$F$22</definedName>
    <definedName name="Z_48BB758D_D7CE_42EF_8AA9_B589780C57C5_.wvu.PrintArea" localSheetId="52" hidden="1">'4.37-8-52'!$A$1:$F$22</definedName>
    <definedName name="Z_48BB758D_D7CE_42EF_8AA9_B589780C57C5_.wvu.PrintArea" localSheetId="53" hidden="1">'4.37-8-53'!$A$1:$F$22</definedName>
    <definedName name="Z_48BB758D_D7CE_42EF_8AA9_B589780C57C5_.wvu.PrintArea" localSheetId="54" hidden="1">'4.37-8-54'!$A$1:$F$22</definedName>
    <definedName name="Z_48BB758D_D7CE_42EF_8AA9_B589780C57C5_.wvu.PrintArea" localSheetId="55" hidden="1">'4.37-8-55'!$A$1:$F$22</definedName>
    <definedName name="Z_48BB758D_D7CE_42EF_8AA9_B589780C57C5_.wvu.PrintArea" localSheetId="56" hidden="1">'4.37-8-56'!$A$1:$F$22</definedName>
    <definedName name="Z_48BB758D_D7CE_42EF_8AA9_B589780C57C5_.wvu.PrintArea" localSheetId="57" hidden="1">'4.37-8-57'!$A$1:$F$22</definedName>
    <definedName name="Z_48BB758D_D7CE_42EF_8AA9_B589780C57C5_.wvu.PrintArea" localSheetId="58" hidden="1">'4.37-8-58'!$A$1:$F$21</definedName>
    <definedName name="Z_48BB758D_D7CE_42EF_8AA9_B589780C57C5_.wvu.PrintArea" localSheetId="59" hidden="1">'4.37-8-59'!$A$1:$F$21</definedName>
    <definedName name="Z_48BB758D_D7CE_42EF_8AA9_B589780C57C5_.wvu.PrintArea" localSheetId="6" hidden="1">'4.37-8-6'!$A$1:$F$23</definedName>
    <definedName name="Z_48BB758D_D7CE_42EF_8AA9_B589780C57C5_.wvu.PrintArea" localSheetId="60" hidden="1">'4.37-8-60'!$A$1:$F$21</definedName>
    <definedName name="Z_48BB758D_D7CE_42EF_8AA9_B589780C57C5_.wvu.PrintArea" localSheetId="61" hidden="1">'4.37-8-61'!$A$1:$F$21</definedName>
    <definedName name="Z_48BB758D_D7CE_42EF_8AA9_B589780C57C5_.wvu.PrintArea" localSheetId="62" hidden="1">'4.37-8-62'!$A$1:$F$21</definedName>
    <definedName name="Z_48BB758D_D7CE_42EF_8AA9_B589780C57C5_.wvu.PrintArea" localSheetId="63" hidden="1">'4.37-8-63'!$A$1:$F$21</definedName>
    <definedName name="Z_48BB758D_D7CE_42EF_8AA9_B589780C57C5_.wvu.PrintArea" localSheetId="64" hidden="1">'4.37-8-64'!$A$1:$F$21</definedName>
    <definedName name="Z_48BB758D_D7CE_42EF_8AA9_B589780C57C5_.wvu.PrintArea" localSheetId="65" hidden="1">'4.37-8-65'!$A$1:$F$21</definedName>
    <definedName name="Z_48BB758D_D7CE_42EF_8AA9_B589780C57C5_.wvu.PrintArea" localSheetId="66" hidden="1">'4.37-8-66'!$A$1:$F$21</definedName>
    <definedName name="Z_48BB758D_D7CE_42EF_8AA9_B589780C57C5_.wvu.PrintArea" localSheetId="67" hidden="1">'4.37-8-67'!$A$1:$F$21</definedName>
    <definedName name="Z_48BB758D_D7CE_42EF_8AA9_B589780C57C5_.wvu.PrintArea" localSheetId="68" hidden="1">'4.37-8-68'!$A$1:$F$21</definedName>
    <definedName name="Z_48BB758D_D7CE_42EF_8AA9_B589780C57C5_.wvu.PrintArea" localSheetId="7" hidden="1">'4.37-8-7'!$A$1:$F$23</definedName>
    <definedName name="Z_48BB758D_D7CE_42EF_8AA9_B589780C57C5_.wvu.PrintArea" localSheetId="8" hidden="1">'4.37-8-8'!$A$1:$F$23</definedName>
    <definedName name="Z_48BB758D_D7CE_42EF_8AA9_B589780C57C5_.wvu.PrintArea" localSheetId="9" hidden="1">'4.37-8-9'!$A$1:$F$23</definedName>
    <definedName name="Z_48BB758D_D7CE_42EF_8AA9_B589780C57C5_.wvu.PrintTitles" localSheetId="69" hidden="1">_СравнениеПЗ!$4:$6</definedName>
    <definedName name="Z_48BB758D_D7CE_42EF_8AA9_B589780C57C5_.wvu.PrintTitles" localSheetId="70" hidden="1">'_Таб. 4.37-8'!$92:$92</definedName>
    <definedName name="Z_48BB758D_D7CE_42EF_8AA9_B589780C57C5_.wvu.PrintTitles" localSheetId="1" hidden="1">'4.37-8-1'!$17:$18</definedName>
    <definedName name="Z_48BB758D_D7CE_42EF_8AA9_B589780C57C5_.wvu.PrintTitles" localSheetId="10" hidden="1">'4.37-8-10'!$17:$18</definedName>
    <definedName name="Z_48BB758D_D7CE_42EF_8AA9_B589780C57C5_.wvu.PrintTitles" localSheetId="11" hidden="1">'4.37-8-11'!$17:$18</definedName>
    <definedName name="Z_48BB758D_D7CE_42EF_8AA9_B589780C57C5_.wvu.PrintTitles" localSheetId="12" hidden="1">'4.37-8-12'!$17:$18</definedName>
    <definedName name="Z_48BB758D_D7CE_42EF_8AA9_B589780C57C5_.wvu.PrintTitles" localSheetId="13" hidden="1">'4.37-8-13'!$17:$18</definedName>
    <definedName name="Z_48BB758D_D7CE_42EF_8AA9_B589780C57C5_.wvu.PrintTitles" localSheetId="14" hidden="1">'4.37-8-14'!$17:$18</definedName>
    <definedName name="Z_48BB758D_D7CE_42EF_8AA9_B589780C57C5_.wvu.PrintTitles" localSheetId="15" hidden="1">'4.37-8-15'!$17:$18</definedName>
    <definedName name="Z_48BB758D_D7CE_42EF_8AA9_B589780C57C5_.wvu.PrintTitles" localSheetId="16" hidden="1">'4.37-8-16'!$17:$18</definedName>
    <definedName name="Z_48BB758D_D7CE_42EF_8AA9_B589780C57C5_.wvu.PrintTitles" localSheetId="17" hidden="1">'4.37-8-17'!$17:$18</definedName>
    <definedName name="Z_48BB758D_D7CE_42EF_8AA9_B589780C57C5_.wvu.PrintTitles" localSheetId="18" hidden="1">'4.37-8-18'!$17:$18</definedName>
    <definedName name="Z_48BB758D_D7CE_42EF_8AA9_B589780C57C5_.wvu.PrintTitles" localSheetId="19" hidden="1">'4.37-8-19'!$17:$18</definedName>
    <definedName name="Z_48BB758D_D7CE_42EF_8AA9_B589780C57C5_.wvu.PrintTitles" localSheetId="2" hidden="1">'4.37-8-2'!$17:$18</definedName>
    <definedName name="Z_48BB758D_D7CE_42EF_8AA9_B589780C57C5_.wvu.PrintTitles" localSheetId="20" hidden="1">'4.37-8-20'!$17:$18</definedName>
    <definedName name="Z_48BB758D_D7CE_42EF_8AA9_B589780C57C5_.wvu.PrintTitles" localSheetId="21" hidden="1">'4.37-8-21'!$17:$18</definedName>
    <definedName name="Z_48BB758D_D7CE_42EF_8AA9_B589780C57C5_.wvu.PrintTitles" localSheetId="22" hidden="1">'4.37-8-22'!$17:$18</definedName>
    <definedName name="Z_48BB758D_D7CE_42EF_8AA9_B589780C57C5_.wvu.PrintTitles" localSheetId="23" hidden="1">'4.37-8-23'!$17:$18</definedName>
    <definedName name="Z_48BB758D_D7CE_42EF_8AA9_B589780C57C5_.wvu.PrintTitles" localSheetId="24" hidden="1">'4.37-8-24'!$15:$16</definedName>
    <definedName name="Z_48BB758D_D7CE_42EF_8AA9_B589780C57C5_.wvu.PrintTitles" localSheetId="25" hidden="1">'4.37-8-25'!$15:$16</definedName>
    <definedName name="Z_48BB758D_D7CE_42EF_8AA9_B589780C57C5_.wvu.PrintTitles" localSheetId="26" hidden="1">'4.37-8-26'!$15:$16</definedName>
    <definedName name="Z_48BB758D_D7CE_42EF_8AA9_B589780C57C5_.wvu.PrintTitles" localSheetId="27" hidden="1">'4.37-8-27'!$15:$16</definedName>
    <definedName name="Z_48BB758D_D7CE_42EF_8AA9_B589780C57C5_.wvu.PrintTitles" localSheetId="28" hidden="1">'4.37-8-28'!$15:$16</definedName>
    <definedName name="Z_48BB758D_D7CE_42EF_8AA9_B589780C57C5_.wvu.PrintTitles" localSheetId="29" hidden="1">'4.37-8-29'!$15:$16</definedName>
    <definedName name="Z_48BB758D_D7CE_42EF_8AA9_B589780C57C5_.wvu.PrintTitles" localSheetId="3" hidden="1">'4.37-8-3'!$17:$18</definedName>
    <definedName name="Z_48BB758D_D7CE_42EF_8AA9_B589780C57C5_.wvu.PrintTitles" localSheetId="30" hidden="1">'4.37-8-30'!$15:$16</definedName>
    <definedName name="Z_48BB758D_D7CE_42EF_8AA9_B589780C57C5_.wvu.PrintTitles" localSheetId="31" hidden="1">'4.37-8-31'!$15:$16</definedName>
    <definedName name="Z_48BB758D_D7CE_42EF_8AA9_B589780C57C5_.wvu.PrintTitles" localSheetId="32" hidden="1">'4.37-8-32'!$15:$16</definedName>
    <definedName name="Z_48BB758D_D7CE_42EF_8AA9_B589780C57C5_.wvu.PrintTitles" localSheetId="33" hidden="1">'4.37-8-33'!$15:$16</definedName>
    <definedName name="Z_48BB758D_D7CE_42EF_8AA9_B589780C57C5_.wvu.PrintTitles" localSheetId="34" hidden="1">'4.37-8-34'!$15:$16</definedName>
    <definedName name="Z_48BB758D_D7CE_42EF_8AA9_B589780C57C5_.wvu.PrintTitles" localSheetId="35" hidden="1">'4.37-8-35'!$16:$17</definedName>
    <definedName name="Z_48BB758D_D7CE_42EF_8AA9_B589780C57C5_.wvu.PrintTitles" localSheetId="36" hidden="1">'4.37-8-36'!$16:$17</definedName>
    <definedName name="Z_48BB758D_D7CE_42EF_8AA9_B589780C57C5_.wvu.PrintTitles" localSheetId="37" hidden="1">'4.37-8-37'!$16:$17</definedName>
    <definedName name="Z_48BB758D_D7CE_42EF_8AA9_B589780C57C5_.wvu.PrintTitles" localSheetId="38" hidden="1">'4.37-8-38'!$16:$17</definedName>
    <definedName name="Z_48BB758D_D7CE_42EF_8AA9_B589780C57C5_.wvu.PrintTitles" localSheetId="39" hidden="1">'4.37-8-39'!$16:$17</definedName>
    <definedName name="Z_48BB758D_D7CE_42EF_8AA9_B589780C57C5_.wvu.PrintTitles" localSheetId="4" hidden="1">'4.37-8-4'!$17:$18</definedName>
    <definedName name="Z_48BB758D_D7CE_42EF_8AA9_B589780C57C5_.wvu.PrintTitles" localSheetId="40" hidden="1">'4.37-8-40'!$16:$17</definedName>
    <definedName name="Z_48BB758D_D7CE_42EF_8AA9_B589780C57C5_.wvu.PrintTitles" localSheetId="41" hidden="1">'4.37-8-41'!$16:$17</definedName>
    <definedName name="Z_48BB758D_D7CE_42EF_8AA9_B589780C57C5_.wvu.PrintTitles" localSheetId="42" hidden="1">'4.37-8-42'!$16:$17</definedName>
    <definedName name="Z_48BB758D_D7CE_42EF_8AA9_B589780C57C5_.wvu.PrintTitles" localSheetId="43" hidden="1">'4.37-8-43'!$16:$17</definedName>
    <definedName name="Z_48BB758D_D7CE_42EF_8AA9_B589780C57C5_.wvu.PrintTitles" localSheetId="44" hidden="1">'4.37-8-44'!$16:$17</definedName>
    <definedName name="Z_48BB758D_D7CE_42EF_8AA9_B589780C57C5_.wvu.PrintTitles" localSheetId="45" hidden="1">'4.37-8-45'!$16:$17</definedName>
    <definedName name="Z_48BB758D_D7CE_42EF_8AA9_B589780C57C5_.wvu.PrintTitles" localSheetId="46" hidden="1">'4.37-8-46'!$16:$17</definedName>
    <definedName name="Z_48BB758D_D7CE_42EF_8AA9_B589780C57C5_.wvu.PrintTitles" localSheetId="47" hidden="1">'4.37-8-47'!$16:$17</definedName>
    <definedName name="Z_48BB758D_D7CE_42EF_8AA9_B589780C57C5_.wvu.PrintTitles" localSheetId="48" hidden="1">'4.37-8-48'!$16:$17</definedName>
    <definedName name="Z_48BB758D_D7CE_42EF_8AA9_B589780C57C5_.wvu.PrintTitles" localSheetId="49" hidden="1">'4.37-8-49'!$16:$17</definedName>
    <definedName name="Z_48BB758D_D7CE_42EF_8AA9_B589780C57C5_.wvu.PrintTitles" localSheetId="5" hidden="1">'4.37-8-5'!$17:$18</definedName>
    <definedName name="Z_48BB758D_D7CE_42EF_8AA9_B589780C57C5_.wvu.PrintTitles" localSheetId="50" hidden="1">'4.37-8-50'!$16:$17</definedName>
    <definedName name="Z_48BB758D_D7CE_42EF_8AA9_B589780C57C5_.wvu.PrintTitles" localSheetId="51" hidden="1">'4.37-8-51'!$16:$17</definedName>
    <definedName name="Z_48BB758D_D7CE_42EF_8AA9_B589780C57C5_.wvu.PrintTitles" localSheetId="52" hidden="1">'4.37-8-52'!$16:$17</definedName>
    <definedName name="Z_48BB758D_D7CE_42EF_8AA9_B589780C57C5_.wvu.PrintTitles" localSheetId="53" hidden="1">'4.37-8-53'!$16:$17</definedName>
    <definedName name="Z_48BB758D_D7CE_42EF_8AA9_B589780C57C5_.wvu.PrintTitles" localSheetId="54" hidden="1">'4.37-8-54'!$16:$17</definedName>
    <definedName name="Z_48BB758D_D7CE_42EF_8AA9_B589780C57C5_.wvu.PrintTitles" localSheetId="55" hidden="1">'4.37-8-55'!$16:$17</definedName>
    <definedName name="Z_48BB758D_D7CE_42EF_8AA9_B589780C57C5_.wvu.PrintTitles" localSheetId="56" hidden="1">'4.37-8-56'!$16:$17</definedName>
    <definedName name="Z_48BB758D_D7CE_42EF_8AA9_B589780C57C5_.wvu.PrintTitles" localSheetId="57" hidden="1">'4.37-8-57'!$16:$17</definedName>
    <definedName name="Z_48BB758D_D7CE_42EF_8AA9_B589780C57C5_.wvu.PrintTitles" localSheetId="58" hidden="1">'4.37-8-58'!$15:$16</definedName>
    <definedName name="Z_48BB758D_D7CE_42EF_8AA9_B589780C57C5_.wvu.PrintTitles" localSheetId="59" hidden="1">'4.37-8-59'!$15:$16</definedName>
    <definedName name="Z_48BB758D_D7CE_42EF_8AA9_B589780C57C5_.wvu.PrintTitles" localSheetId="6" hidden="1">'4.37-8-6'!$17:$18</definedName>
    <definedName name="Z_48BB758D_D7CE_42EF_8AA9_B589780C57C5_.wvu.PrintTitles" localSheetId="60" hidden="1">'4.37-8-60'!$15:$16</definedName>
    <definedName name="Z_48BB758D_D7CE_42EF_8AA9_B589780C57C5_.wvu.PrintTitles" localSheetId="61" hidden="1">'4.37-8-61'!$15:$16</definedName>
    <definedName name="Z_48BB758D_D7CE_42EF_8AA9_B589780C57C5_.wvu.PrintTitles" localSheetId="62" hidden="1">'4.37-8-62'!$15:$16</definedName>
    <definedName name="Z_48BB758D_D7CE_42EF_8AA9_B589780C57C5_.wvu.PrintTitles" localSheetId="63" hidden="1">'4.37-8-63'!$15:$16</definedName>
    <definedName name="Z_48BB758D_D7CE_42EF_8AA9_B589780C57C5_.wvu.PrintTitles" localSheetId="64" hidden="1">'4.37-8-64'!$15:$16</definedName>
    <definedName name="Z_48BB758D_D7CE_42EF_8AA9_B589780C57C5_.wvu.PrintTitles" localSheetId="65" hidden="1">'4.37-8-65'!$15:$16</definedName>
    <definedName name="Z_48BB758D_D7CE_42EF_8AA9_B589780C57C5_.wvu.PrintTitles" localSheetId="66" hidden="1">'4.37-8-66'!$15:$16</definedName>
    <definedName name="Z_48BB758D_D7CE_42EF_8AA9_B589780C57C5_.wvu.PrintTitles" localSheetId="67" hidden="1">'4.37-8-67'!$15:$16</definedName>
    <definedName name="Z_48BB758D_D7CE_42EF_8AA9_B589780C57C5_.wvu.PrintTitles" localSheetId="68" hidden="1">'4.37-8-68'!$15:$16</definedName>
    <definedName name="Z_48BB758D_D7CE_42EF_8AA9_B589780C57C5_.wvu.PrintTitles" localSheetId="7" hidden="1">'4.37-8-7'!$17:$18</definedName>
    <definedName name="Z_48BB758D_D7CE_42EF_8AA9_B589780C57C5_.wvu.PrintTitles" localSheetId="8" hidden="1">'4.37-8-8'!$17:$18</definedName>
    <definedName name="Z_48BB758D_D7CE_42EF_8AA9_B589780C57C5_.wvu.PrintTitles" localSheetId="9" hidden="1">'4.37-8-9'!$17:$18</definedName>
    <definedName name="Z_48BB758D_D7CE_42EF_8AA9_B589780C57C5_.wvu.PrintTitles" localSheetId="71" hidden="1">'Таблица ТСН'!$1:$1</definedName>
    <definedName name="Z_A2F0A160_E988_4BC0_A602_23C0553CBBF2_.wvu.FilterData" localSheetId="1" hidden="1">'4.37-8-1'!$A$18:$F$23</definedName>
    <definedName name="Z_A2F0A160_E988_4BC0_A602_23C0553CBBF2_.wvu.FilterData" localSheetId="10" hidden="1">'4.37-8-10'!$A$18:$F$23</definedName>
    <definedName name="Z_A2F0A160_E988_4BC0_A602_23C0553CBBF2_.wvu.FilterData" localSheetId="11" hidden="1">'4.37-8-11'!$A$18:$F$23</definedName>
    <definedName name="Z_A2F0A160_E988_4BC0_A602_23C0553CBBF2_.wvu.FilterData" localSheetId="12" hidden="1">'4.37-8-12'!$A$18:$F$23</definedName>
    <definedName name="Z_A2F0A160_E988_4BC0_A602_23C0553CBBF2_.wvu.FilterData" localSheetId="13" hidden="1">'4.37-8-13'!$A$18:$F$23</definedName>
    <definedName name="Z_A2F0A160_E988_4BC0_A602_23C0553CBBF2_.wvu.FilterData" localSheetId="14" hidden="1">'4.37-8-14'!$A$18:$F$23</definedName>
    <definedName name="Z_A2F0A160_E988_4BC0_A602_23C0553CBBF2_.wvu.FilterData" localSheetId="15" hidden="1">'4.37-8-15'!$A$18:$F$23</definedName>
    <definedName name="Z_A2F0A160_E988_4BC0_A602_23C0553CBBF2_.wvu.FilterData" localSheetId="16" hidden="1">'4.37-8-16'!$A$18:$F$23</definedName>
    <definedName name="Z_A2F0A160_E988_4BC0_A602_23C0553CBBF2_.wvu.FilterData" localSheetId="17" hidden="1">'4.37-8-17'!$A$18:$F$23</definedName>
    <definedName name="Z_A2F0A160_E988_4BC0_A602_23C0553CBBF2_.wvu.FilterData" localSheetId="18" hidden="1">'4.37-8-18'!$A$18:$F$23</definedName>
    <definedName name="Z_A2F0A160_E988_4BC0_A602_23C0553CBBF2_.wvu.FilterData" localSheetId="19" hidden="1">'4.37-8-19'!$A$18:$F$23</definedName>
    <definedName name="Z_A2F0A160_E988_4BC0_A602_23C0553CBBF2_.wvu.FilterData" localSheetId="2" hidden="1">'4.37-8-2'!$A$18:$F$23</definedName>
    <definedName name="Z_A2F0A160_E988_4BC0_A602_23C0553CBBF2_.wvu.FilterData" localSheetId="20" hidden="1">'4.37-8-20'!$A$18:$F$23</definedName>
    <definedName name="Z_A2F0A160_E988_4BC0_A602_23C0553CBBF2_.wvu.FilterData" localSheetId="21" hidden="1">'4.37-8-21'!$A$18:$F$23</definedName>
    <definedName name="Z_A2F0A160_E988_4BC0_A602_23C0553CBBF2_.wvu.FilterData" localSheetId="22" hidden="1">'4.37-8-22'!$A$18:$F$23</definedName>
    <definedName name="Z_A2F0A160_E988_4BC0_A602_23C0553CBBF2_.wvu.FilterData" localSheetId="23" hidden="1">'4.37-8-23'!$A$18:$F$23</definedName>
    <definedName name="Z_A2F0A160_E988_4BC0_A602_23C0553CBBF2_.wvu.FilterData" localSheetId="24" hidden="1">'4.37-8-24'!$A$16:$F$21</definedName>
    <definedName name="Z_A2F0A160_E988_4BC0_A602_23C0553CBBF2_.wvu.FilterData" localSheetId="25" hidden="1">'4.37-8-25'!$A$16:$F$21</definedName>
    <definedName name="Z_A2F0A160_E988_4BC0_A602_23C0553CBBF2_.wvu.FilterData" localSheetId="26" hidden="1">'4.37-8-26'!$A$16:$F$21</definedName>
    <definedName name="Z_A2F0A160_E988_4BC0_A602_23C0553CBBF2_.wvu.FilterData" localSheetId="27" hidden="1">'4.37-8-27'!$A$16:$F$21</definedName>
    <definedName name="Z_A2F0A160_E988_4BC0_A602_23C0553CBBF2_.wvu.FilterData" localSheetId="28" hidden="1">'4.37-8-28'!$A$16:$F$21</definedName>
    <definedName name="Z_A2F0A160_E988_4BC0_A602_23C0553CBBF2_.wvu.FilterData" localSheetId="29" hidden="1">'4.37-8-29'!$A$16:$F$21</definedName>
    <definedName name="Z_A2F0A160_E988_4BC0_A602_23C0553CBBF2_.wvu.FilterData" localSheetId="3" hidden="1">'4.37-8-3'!$A$18:$F$23</definedName>
    <definedName name="Z_A2F0A160_E988_4BC0_A602_23C0553CBBF2_.wvu.FilterData" localSheetId="30" hidden="1">'4.37-8-30'!$A$16:$F$21</definedName>
    <definedName name="Z_A2F0A160_E988_4BC0_A602_23C0553CBBF2_.wvu.FilterData" localSheetId="31" hidden="1">'4.37-8-31'!$A$16:$F$21</definedName>
    <definedName name="Z_A2F0A160_E988_4BC0_A602_23C0553CBBF2_.wvu.FilterData" localSheetId="32" hidden="1">'4.37-8-32'!$A$16:$F$21</definedName>
    <definedName name="Z_A2F0A160_E988_4BC0_A602_23C0553CBBF2_.wvu.FilterData" localSheetId="33" hidden="1">'4.37-8-33'!$A$16:$F$21</definedName>
    <definedName name="Z_A2F0A160_E988_4BC0_A602_23C0553CBBF2_.wvu.FilterData" localSheetId="34" hidden="1">'4.37-8-34'!$A$16:$F$21</definedName>
    <definedName name="Z_A2F0A160_E988_4BC0_A602_23C0553CBBF2_.wvu.FilterData" localSheetId="35" hidden="1">'4.37-8-35'!$A$17:$F$22</definedName>
    <definedName name="Z_A2F0A160_E988_4BC0_A602_23C0553CBBF2_.wvu.FilterData" localSheetId="36" hidden="1">'4.37-8-36'!$A$17:$F$22</definedName>
    <definedName name="Z_A2F0A160_E988_4BC0_A602_23C0553CBBF2_.wvu.FilterData" localSheetId="37" hidden="1">'4.37-8-37'!$A$17:$F$22</definedName>
    <definedName name="Z_A2F0A160_E988_4BC0_A602_23C0553CBBF2_.wvu.FilterData" localSheetId="38" hidden="1">'4.37-8-38'!$A$17:$F$22</definedName>
    <definedName name="Z_A2F0A160_E988_4BC0_A602_23C0553CBBF2_.wvu.FilterData" localSheetId="39" hidden="1">'4.37-8-39'!$A$17:$F$22</definedName>
    <definedName name="Z_A2F0A160_E988_4BC0_A602_23C0553CBBF2_.wvu.FilterData" localSheetId="4" hidden="1">'4.37-8-4'!$A$18:$F$23</definedName>
    <definedName name="Z_A2F0A160_E988_4BC0_A602_23C0553CBBF2_.wvu.FilterData" localSheetId="40" hidden="1">'4.37-8-40'!$A$17:$F$22</definedName>
    <definedName name="Z_A2F0A160_E988_4BC0_A602_23C0553CBBF2_.wvu.FilterData" localSheetId="41" hidden="1">'4.37-8-41'!$A$17:$F$22</definedName>
    <definedName name="Z_A2F0A160_E988_4BC0_A602_23C0553CBBF2_.wvu.FilterData" localSheetId="42" hidden="1">'4.37-8-42'!$A$17:$F$22</definedName>
    <definedName name="Z_A2F0A160_E988_4BC0_A602_23C0553CBBF2_.wvu.FilterData" localSheetId="43" hidden="1">'4.37-8-43'!$A$17:$F$22</definedName>
    <definedName name="Z_A2F0A160_E988_4BC0_A602_23C0553CBBF2_.wvu.FilterData" localSheetId="44" hidden="1">'4.37-8-44'!$A$17:$F$22</definedName>
    <definedName name="Z_A2F0A160_E988_4BC0_A602_23C0553CBBF2_.wvu.FilterData" localSheetId="45" hidden="1">'4.37-8-45'!$A$17:$F$22</definedName>
    <definedName name="Z_A2F0A160_E988_4BC0_A602_23C0553CBBF2_.wvu.FilterData" localSheetId="46" hidden="1">'4.37-8-46'!$A$17:$F$22</definedName>
    <definedName name="Z_A2F0A160_E988_4BC0_A602_23C0553CBBF2_.wvu.FilterData" localSheetId="47" hidden="1">'4.37-8-47'!$A$17:$F$22</definedName>
    <definedName name="Z_A2F0A160_E988_4BC0_A602_23C0553CBBF2_.wvu.FilterData" localSheetId="48" hidden="1">'4.37-8-48'!$A$17:$F$22</definedName>
    <definedName name="Z_A2F0A160_E988_4BC0_A602_23C0553CBBF2_.wvu.FilterData" localSheetId="49" hidden="1">'4.37-8-49'!$A$17:$F$22</definedName>
    <definedName name="Z_A2F0A160_E988_4BC0_A602_23C0553CBBF2_.wvu.FilterData" localSheetId="5" hidden="1">'4.37-8-5'!$A$18:$F$23</definedName>
    <definedName name="Z_A2F0A160_E988_4BC0_A602_23C0553CBBF2_.wvu.FilterData" localSheetId="50" hidden="1">'4.37-8-50'!$A$17:$F$22</definedName>
    <definedName name="Z_A2F0A160_E988_4BC0_A602_23C0553CBBF2_.wvu.FilterData" localSheetId="51" hidden="1">'4.37-8-51'!$A$17:$F$22</definedName>
    <definedName name="Z_A2F0A160_E988_4BC0_A602_23C0553CBBF2_.wvu.FilterData" localSheetId="52" hidden="1">'4.37-8-52'!$A$17:$F$22</definedName>
    <definedName name="Z_A2F0A160_E988_4BC0_A602_23C0553CBBF2_.wvu.FilterData" localSheetId="53" hidden="1">'4.37-8-53'!$A$17:$F$22</definedName>
    <definedName name="Z_A2F0A160_E988_4BC0_A602_23C0553CBBF2_.wvu.FilterData" localSheetId="54" hidden="1">'4.37-8-54'!$A$17:$F$22</definedName>
    <definedName name="Z_A2F0A160_E988_4BC0_A602_23C0553CBBF2_.wvu.FilterData" localSheetId="55" hidden="1">'4.37-8-55'!$A$17:$F$22</definedName>
    <definedName name="Z_A2F0A160_E988_4BC0_A602_23C0553CBBF2_.wvu.FilterData" localSheetId="56" hidden="1">'4.37-8-56'!$A$17:$F$22</definedName>
    <definedName name="Z_A2F0A160_E988_4BC0_A602_23C0553CBBF2_.wvu.FilterData" localSheetId="57" hidden="1">'4.37-8-57'!$A$17:$F$22</definedName>
    <definedName name="Z_A2F0A160_E988_4BC0_A602_23C0553CBBF2_.wvu.FilterData" localSheetId="58" hidden="1">'4.37-8-58'!$A$16:$F$21</definedName>
    <definedName name="Z_A2F0A160_E988_4BC0_A602_23C0553CBBF2_.wvu.FilterData" localSheetId="59" hidden="1">'4.37-8-59'!$A$16:$F$21</definedName>
    <definedName name="Z_A2F0A160_E988_4BC0_A602_23C0553CBBF2_.wvu.FilterData" localSheetId="6" hidden="1">'4.37-8-6'!$A$18:$F$23</definedName>
    <definedName name="Z_A2F0A160_E988_4BC0_A602_23C0553CBBF2_.wvu.FilterData" localSheetId="60" hidden="1">'4.37-8-60'!$A$16:$F$21</definedName>
    <definedName name="Z_A2F0A160_E988_4BC0_A602_23C0553CBBF2_.wvu.FilterData" localSheetId="61" hidden="1">'4.37-8-61'!$A$16:$F$21</definedName>
    <definedName name="Z_A2F0A160_E988_4BC0_A602_23C0553CBBF2_.wvu.FilterData" localSheetId="62" hidden="1">'4.37-8-62'!$A$16:$F$21</definedName>
    <definedName name="Z_A2F0A160_E988_4BC0_A602_23C0553CBBF2_.wvu.FilterData" localSheetId="63" hidden="1">'4.37-8-63'!$A$16:$F$21</definedName>
    <definedName name="Z_A2F0A160_E988_4BC0_A602_23C0553CBBF2_.wvu.FilterData" localSheetId="64" hidden="1">'4.37-8-64'!$A$16:$F$21</definedName>
    <definedName name="Z_A2F0A160_E988_4BC0_A602_23C0553CBBF2_.wvu.FilterData" localSheetId="65" hidden="1">'4.37-8-65'!$A$16:$F$21</definedName>
    <definedName name="Z_A2F0A160_E988_4BC0_A602_23C0553CBBF2_.wvu.FilterData" localSheetId="66" hidden="1">'4.37-8-66'!$A$16:$F$21</definedName>
    <definedName name="Z_A2F0A160_E988_4BC0_A602_23C0553CBBF2_.wvu.FilterData" localSheetId="67" hidden="1">'4.37-8-67'!$A$16:$F$21</definedName>
    <definedName name="Z_A2F0A160_E988_4BC0_A602_23C0553CBBF2_.wvu.FilterData" localSheetId="68" hidden="1">'4.37-8-68'!$A$16:$F$21</definedName>
    <definedName name="Z_A2F0A160_E988_4BC0_A602_23C0553CBBF2_.wvu.FilterData" localSheetId="7" hidden="1">'4.37-8-7'!$A$18:$F$23</definedName>
    <definedName name="Z_A2F0A160_E988_4BC0_A602_23C0553CBBF2_.wvu.FilterData" localSheetId="8" hidden="1">'4.37-8-8'!$A$18:$F$23</definedName>
    <definedName name="Z_A2F0A160_E988_4BC0_A602_23C0553CBBF2_.wvu.FilterData" localSheetId="9" hidden="1">'4.37-8-9'!$A$18:$F$23</definedName>
    <definedName name="Z_A2F0A160_E988_4BC0_A602_23C0553CBBF2_.wvu.PrintArea" localSheetId="69" hidden="1">_СравнениеПЗ!$B$2:$I$11</definedName>
    <definedName name="Z_A2F0A160_E988_4BC0_A602_23C0553CBBF2_.wvu.PrintArea" localSheetId="1" hidden="1">'4.37-8-1'!$A$1:$F$23</definedName>
    <definedName name="Z_A2F0A160_E988_4BC0_A602_23C0553CBBF2_.wvu.PrintArea" localSheetId="10" hidden="1">'4.37-8-10'!$A$1:$F$23</definedName>
    <definedName name="Z_A2F0A160_E988_4BC0_A602_23C0553CBBF2_.wvu.PrintArea" localSheetId="11" hidden="1">'4.37-8-11'!$A$1:$F$23</definedName>
    <definedName name="Z_A2F0A160_E988_4BC0_A602_23C0553CBBF2_.wvu.PrintArea" localSheetId="12" hidden="1">'4.37-8-12'!$A$1:$F$23</definedName>
    <definedName name="Z_A2F0A160_E988_4BC0_A602_23C0553CBBF2_.wvu.PrintArea" localSheetId="13" hidden="1">'4.37-8-13'!$A$1:$F$23</definedName>
    <definedName name="Z_A2F0A160_E988_4BC0_A602_23C0553CBBF2_.wvu.PrintArea" localSheetId="14" hidden="1">'4.37-8-14'!$A$1:$F$23</definedName>
    <definedName name="Z_A2F0A160_E988_4BC0_A602_23C0553CBBF2_.wvu.PrintArea" localSheetId="15" hidden="1">'4.37-8-15'!$A$1:$F$23</definedName>
    <definedName name="Z_A2F0A160_E988_4BC0_A602_23C0553CBBF2_.wvu.PrintArea" localSheetId="16" hidden="1">'4.37-8-16'!$A$1:$F$23</definedName>
    <definedName name="Z_A2F0A160_E988_4BC0_A602_23C0553CBBF2_.wvu.PrintArea" localSheetId="17" hidden="1">'4.37-8-17'!$A$1:$F$23</definedName>
    <definedName name="Z_A2F0A160_E988_4BC0_A602_23C0553CBBF2_.wvu.PrintArea" localSheetId="18" hidden="1">'4.37-8-18'!$A$1:$F$23</definedName>
    <definedName name="Z_A2F0A160_E988_4BC0_A602_23C0553CBBF2_.wvu.PrintArea" localSheetId="19" hidden="1">'4.37-8-19'!$A$1:$F$23</definedName>
    <definedName name="Z_A2F0A160_E988_4BC0_A602_23C0553CBBF2_.wvu.PrintArea" localSheetId="2" hidden="1">'4.37-8-2'!$A$1:$F$23</definedName>
    <definedName name="Z_A2F0A160_E988_4BC0_A602_23C0553CBBF2_.wvu.PrintArea" localSheetId="20" hidden="1">'4.37-8-20'!$A$1:$F$23</definedName>
    <definedName name="Z_A2F0A160_E988_4BC0_A602_23C0553CBBF2_.wvu.PrintArea" localSheetId="21" hidden="1">'4.37-8-21'!$A$1:$F$23</definedName>
    <definedName name="Z_A2F0A160_E988_4BC0_A602_23C0553CBBF2_.wvu.PrintArea" localSheetId="22" hidden="1">'4.37-8-22'!$A$1:$F$23</definedName>
    <definedName name="Z_A2F0A160_E988_4BC0_A602_23C0553CBBF2_.wvu.PrintArea" localSheetId="23" hidden="1">'4.37-8-23'!$A$1:$F$23</definedName>
    <definedName name="Z_A2F0A160_E988_4BC0_A602_23C0553CBBF2_.wvu.PrintArea" localSheetId="24" hidden="1">'4.37-8-24'!$A$1:$F$21</definedName>
    <definedName name="Z_A2F0A160_E988_4BC0_A602_23C0553CBBF2_.wvu.PrintArea" localSheetId="25" hidden="1">'4.37-8-25'!$A$1:$F$21</definedName>
    <definedName name="Z_A2F0A160_E988_4BC0_A602_23C0553CBBF2_.wvu.PrintArea" localSheetId="26" hidden="1">'4.37-8-26'!$A$1:$F$21</definedName>
    <definedName name="Z_A2F0A160_E988_4BC0_A602_23C0553CBBF2_.wvu.PrintArea" localSheetId="27" hidden="1">'4.37-8-27'!$A$1:$F$21</definedName>
    <definedName name="Z_A2F0A160_E988_4BC0_A602_23C0553CBBF2_.wvu.PrintArea" localSheetId="28" hidden="1">'4.37-8-28'!$A$1:$F$21</definedName>
    <definedName name="Z_A2F0A160_E988_4BC0_A602_23C0553CBBF2_.wvu.PrintArea" localSheetId="29" hidden="1">'4.37-8-29'!$A$1:$F$21</definedName>
    <definedName name="Z_A2F0A160_E988_4BC0_A602_23C0553CBBF2_.wvu.PrintArea" localSheetId="3" hidden="1">'4.37-8-3'!$A$1:$F$23</definedName>
    <definedName name="Z_A2F0A160_E988_4BC0_A602_23C0553CBBF2_.wvu.PrintArea" localSheetId="30" hidden="1">'4.37-8-30'!$A$1:$F$21</definedName>
    <definedName name="Z_A2F0A160_E988_4BC0_A602_23C0553CBBF2_.wvu.PrintArea" localSheetId="31" hidden="1">'4.37-8-31'!$A$1:$F$21</definedName>
    <definedName name="Z_A2F0A160_E988_4BC0_A602_23C0553CBBF2_.wvu.PrintArea" localSheetId="32" hidden="1">'4.37-8-32'!$A$1:$F$21</definedName>
    <definedName name="Z_A2F0A160_E988_4BC0_A602_23C0553CBBF2_.wvu.PrintArea" localSheetId="33" hidden="1">'4.37-8-33'!$A$1:$F$21</definedName>
    <definedName name="Z_A2F0A160_E988_4BC0_A602_23C0553CBBF2_.wvu.PrintArea" localSheetId="34" hidden="1">'4.37-8-34'!$A$1:$F$21</definedName>
    <definedName name="Z_A2F0A160_E988_4BC0_A602_23C0553CBBF2_.wvu.PrintArea" localSheetId="35" hidden="1">'4.37-8-35'!$A$1:$F$22</definedName>
    <definedName name="Z_A2F0A160_E988_4BC0_A602_23C0553CBBF2_.wvu.PrintArea" localSheetId="36" hidden="1">'4.37-8-36'!$A$1:$F$22</definedName>
    <definedName name="Z_A2F0A160_E988_4BC0_A602_23C0553CBBF2_.wvu.PrintArea" localSheetId="37" hidden="1">'4.37-8-37'!$A$1:$F$22</definedName>
    <definedName name="Z_A2F0A160_E988_4BC0_A602_23C0553CBBF2_.wvu.PrintArea" localSheetId="38" hidden="1">'4.37-8-38'!$A$1:$F$22</definedName>
    <definedName name="Z_A2F0A160_E988_4BC0_A602_23C0553CBBF2_.wvu.PrintArea" localSheetId="39" hidden="1">'4.37-8-39'!$A$1:$F$22</definedName>
    <definedName name="Z_A2F0A160_E988_4BC0_A602_23C0553CBBF2_.wvu.PrintArea" localSheetId="4" hidden="1">'4.37-8-4'!$A$1:$F$23</definedName>
    <definedName name="Z_A2F0A160_E988_4BC0_A602_23C0553CBBF2_.wvu.PrintArea" localSheetId="40" hidden="1">'4.37-8-40'!$A$1:$F$22</definedName>
    <definedName name="Z_A2F0A160_E988_4BC0_A602_23C0553CBBF2_.wvu.PrintArea" localSheetId="41" hidden="1">'4.37-8-41'!$A$1:$F$22</definedName>
    <definedName name="Z_A2F0A160_E988_4BC0_A602_23C0553CBBF2_.wvu.PrintArea" localSheetId="42" hidden="1">'4.37-8-42'!$A$1:$F$22</definedName>
    <definedName name="Z_A2F0A160_E988_4BC0_A602_23C0553CBBF2_.wvu.PrintArea" localSheetId="43" hidden="1">'4.37-8-43'!$A$1:$F$22</definedName>
    <definedName name="Z_A2F0A160_E988_4BC0_A602_23C0553CBBF2_.wvu.PrintArea" localSheetId="44" hidden="1">'4.37-8-44'!$A$1:$F$22</definedName>
    <definedName name="Z_A2F0A160_E988_4BC0_A602_23C0553CBBF2_.wvu.PrintArea" localSheetId="45" hidden="1">'4.37-8-45'!$A$1:$F$22</definedName>
    <definedName name="Z_A2F0A160_E988_4BC0_A602_23C0553CBBF2_.wvu.PrintArea" localSheetId="46" hidden="1">'4.37-8-46'!$A$1:$F$22</definedName>
    <definedName name="Z_A2F0A160_E988_4BC0_A602_23C0553CBBF2_.wvu.PrintArea" localSheetId="47" hidden="1">'4.37-8-47'!$A$1:$F$22</definedName>
    <definedName name="Z_A2F0A160_E988_4BC0_A602_23C0553CBBF2_.wvu.PrintArea" localSheetId="48" hidden="1">'4.37-8-48'!$A$1:$F$22</definedName>
    <definedName name="Z_A2F0A160_E988_4BC0_A602_23C0553CBBF2_.wvu.PrintArea" localSheetId="49" hidden="1">'4.37-8-49'!$A$1:$F$22</definedName>
    <definedName name="Z_A2F0A160_E988_4BC0_A602_23C0553CBBF2_.wvu.PrintArea" localSheetId="5" hidden="1">'4.37-8-5'!$A$1:$F$23</definedName>
    <definedName name="Z_A2F0A160_E988_4BC0_A602_23C0553CBBF2_.wvu.PrintArea" localSheetId="50" hidden="1">'4.37-8-50'!$A$1:$F$22</definedName>
    <definedName name="Z_A2F0A160_E988_4BC0_A602_23C0553CBBF2_.wvu.PrintArea" localSheetId="51" hidden="1">'4.37-8-51'!$A$1:$F$22</definedName>
    <definedName name="Z_A2F0A160_E988_4BC0_A602_23C0553CBBF2_.wvu.PrintArea" localSheetId="52" hidden="1">'4.37-8-52'!$A$1:$F$22</definedName>
    <definedName name="Z_A2F0A160_E988_4BC0_A602_23C0553CBBF2_.wvu.PrintArea" localSheetId="53" hidden="1">'4.37-8-53'!$A$1:$F$22</definedName>
    <definedName name="Z_A2F0A160_E988_4BC0_A602_23C0553CBBF2_.wvu.PrintArea" localSheetId="54" hidden="1">'4.37-8-54'!$A$1:$F$22</definedName>
    <definedName name="Z_A2F0A160_E988_4BC0_A602_23C0553CBBF2_.wvu.PrintArea" localSheetId="55" hidden="1">'4.37-8-55'!$A$1:$F$22</definedName>
    <definedName name="Z_A2F0A160_E988_4BC0_A602_23C0553CBBF2_.wvu.PrintArea" localSheetId="56" hidden="1">'4.37-8-56'!$A$1:$F$22</definedName>
    <definedName name="Z_A2F0A160_E988_4BC0_A602_23C0553CBBF2_.wvu.PrintArea" localSheetId="57" hidden="1">'4.37-8-57'!$A$1:$F$22</definedName>
    <definedName name="Z_A2F0A160_E988_4BC0_A602_23C0553CBBF2_.wvu.PrintArea" localSheetId="58" hidden="1">'4.37-8-58'!$A$1:$F$21</definedName>
    <definedName name="Z_A2F0A160_E988_4BC0_A602_23C0553CBBF2_.wvu.PrintArea" localSheetId="59" hidden="1">'4.37-8-59'!$A$1:$F$21</definedName>
    <definedName name="Z_A2F0A160_E988_4BC0_A602_23C0553CBBF2_.wvu.PrintArea" localSheetId="6" hidden="1">'4.37-8-6'!$A$1:$F$23</definedName>
    <definedName name="Z_A2F0A160_E988_4BC0_A602_23C0553CBBF2_.wvu.PrintArea" localSheetId="60" hidden="1">'4.37-8-60'!$A$1:$F$21</definedName>
    <definedName name="Z_A2F0A160_E988_4BC0_A602_23C0553CBBF2_.wvu.PrintArea" localSheetId="61" hidden="1">'4.37-8-61'!$A$1:$F$21</definedName>
    <definedName name="Z_A2F0A160_E988_4BC0_A602_23C0553CBBF2_.wvu.PrintArea" localSheetId="62" hidden="1">'4.37-8-62'!$A$1:$F$21</definedName>
    <definedName name="Z_A2F0A160_E988_4BC0_A602_23C0553CBBF2_.wvu.PrintArea" localSheetId="63" hidden="1">'4.37-8-63'!$A$1:$F$21</definedName>
    <definedName name="Z_A2F0A160_E988_4BC0_A602_23C0553CBBF2_.wvu.PrintArea" localSheetId="64" hidden="1">'4.37-8-64'!$A$1:$F$21</definedName>
    <definedName name="Z_A2F0A160_E988_4BC0_A602_23C0553CBBF2_.wvu.PrintArea" localSheetId="65" hidden="1">'4.37-8-65'!$A$1:$F$21</definedName>
    <definedName name="Z_A2F0A160_E988_4BC0_A602_23C0553CBBF2_.wvu.PrintArea" localSheetId="66" hidden="1">'4.37-8-66'!$A$1:$F$21</definedName>
    <definedName name="Z_A2F0A160_E988_4BC0_A602_23C0553CBBF2_.wvu.PrintArea" localSheetId="67" hidden="1">'4.37-8-67'!$A$1:$F$21</definedName>
    <definedName name="Z_A2F0A160_E988_4BC0_A602_23C0553CBBF2_.wvu.PrintArea" localSheetId="68" hidden="1">'4.37-8-68'!$A$1:$F$21</definedName>
    <definedName name="Z_A2F0A160_E988_4BC0_A602_23C0553CBBF2_.wvu.PrintArea" localSheetId="7" hidden="1">'4.37-8-7'!$A$1:$F$23</definedName>
    <definedName name="Z_A2F0A160_E988_4BC0_A602_23C0553CBBF2_.wvu.PrintArea" localSheetId="8" hidden="1">'4.37-8-8'!$A$1:$F$23</definedName>
    <definedName name="Z_A2F0A160_E988_4BC0_A602_23C0553CBBF2_.wvu.PrintArea" localSheetId="9" hidden="1">'4.37-8-9'!$A$1:$F$23</definedName>
    <definedName name="Z_A2F0A160_E988_4BC0_A602_23C0553CBBF2_.wvu.PrintTitles" localSheetId="69" hidden="1">_СравнениеПЗ!$4:$6</definedName>
    <definedName name="Z_A2F0A160_E988_4BC0_A602_23C0553CBBF2_.wvu.PrintTitles" localSheetId="70" hidden="1">'_Таб. 4.37-8'!$92:$92</definedName>
    <definedName name="Z_A2F0A160_E988_4BC0_A602_23C0553CBBF2_.wvu.PrintTitles" localSheetId="1" hidden="1">'4.37-8-1'!$17:$18</definedName>
    <definedName name="Z_A2F0A160_E988_4BC0_A602_23C0553CBBF2_.wvu.PrintTitles" localSheetId="10" hidden="1">'4.37-8-10'!$17:$18</definedName>
    <definedName name="Z_A2F0A160_E988_4BC0_A602_23C0553CBBF2_.wvu.PrintTitles" localSheetId="11" hidden="1">'4.37-8-11'!$17:$18</definedName>
    <definedName name="Z_A2F0A160_E988_4BC0_A602_23C0553CBBF2_.wvu.PrintTitles" localSheetId="12" hidden="1">'4.37-8-12'!$17:$18</definedName>
    <definedName name="Z_A2F0A160_E988_4BC0_A602_23C0553CBBF2_.wvu.PrintTitles" localSheetId="13" hidden="1">'4.37-8-13'!$17:$18</definedName>
    <definedName name="Z_A2F0A160_E988_4BC0_A602_23C0553CBBF2_.wvu.PrintTitles" localSheetId="14" hidden="1">'4.37-8-14'!$17:$18</definedName>
    <definedName name="Z_A2F0A160_E988_4BC0_A602_23C0553CBBF2_.wvu.PrintTitles" localSheetId="15" hidden="1">'4.37-8-15'!$17:$18</definedName>
    <definedName name="Z_A2F0A160_E988_4BC0_A602_23C0553CBBF2_.wvu.PrintTitles" localSheetId="16" hidden="1">'4.37-8-16'!$17:$18</definedName>
    <definedName name="Z_A2F0A160_E988_4BC0_A602_23C0553CBBF2_.wvu.PrintTitles" localSheetId="17" hidden="1">'4.37-8-17'!$17:$18</definedName>
    <definedName name="Z_A2F0A160_E988_4BC0_A602_23C0553CBBF2_.wvu.PrintTitles" localSheetId="18" hidden="1">'4.37-8-18'!$17:$18</definedName>
    <definedName name="Z_A2F0A160_E988_4BC0_A602_23C0553CBBF2_.wvu.PrintTitles" localSheetId="19" hidden="1">'4.37-8-19'!$17:$18</definedName>
    <definedName name="Z_A2F0A160_E988_4BC0_A602_23C0553CBBF2_.wvu.PrintTitles" localSheetId="2" hidden="1">'4.37-8-2'!$17:$18</definedName>
    <definedName name="Z_A2F0A160_E988_4BC0_A602_23C0553CBBF2_.wvu.PrintTitles" localSheetId="20" hidden="1">'4.37-8-20'!$17:$18</definedName>
    <definedName name="Z_A2F0A160_E988_4BC0_A602_23C0553CBBF2_.wvu.PrintTitles" localSheetId="21" hidden="1">'4.37-8-21'!$17:$18</definedName>
    <definedName name="Z_A2F0A160_E988_4BC0_A602_23C0553CBBF2_.wvu.PrintTitles" localSheetId="22" hidden="1">'4.37-8-22'!$17:$18</definedName>
    <definedName name="Z_A2F0A160_E988_4BC0_A602_23C0553CBBF2_.wvu.PrintTitles" localSheetId="23" hidden="1">'4.37-8-23'!$17:$18</definedName>
    <definedName name="Z_A2F0A160_E988_4BC0_A602_23C0553CBBF2_.wvu.PrintTitles" localSheetId="24" hidden="1">'4.37-8-24'!$15:$16</definedName>
    <definedName name="Z_A2F0A160_E988_4BC0_A602_23C0553CBBF2_.wvu.PrintTitles" localSheetId="25" hidden="1">'4.37-8-25'!$15:$16</definedName>
    <definedName name="Z_A2F0A160_E988_4BC0_A602_23C0553CBBF2_.wvu.PrintTitles" localSheetId="26" hidden="1">'4.37-8-26'!$15:$16</definedName>
    <definedName name="Z_A2F0A160_E988_4BC0_A602_23C0553CBBF2_.wvu.PrintTitles" localSheetId="27" hidden="1">'4.37-8-27'!$15:$16</definedName>
    <definedName name="Z_A2F0A160_E988_4BC0_A602_23C0553CBBF2_.wvu.PrintTitles" localSheetId="28" hidden="1">'4.37-8-28'!$15:$16</definedName>
    <definedName name="Z_A2F0A160_E988_4BC0_A602_23C0553CBBF2_.wvu.PrintTitles" localSheetId="29" hidden="1">'4.37-8-29'!$15:$16</definedName>
    <definedName name="Z_A2F0A160_E988_4BC0_A602_23C0553CBBF2_.wvu.PrintTitles" localSheetId="3" hidden="1">'4.37-8-3'!$17:$18</definedName>
    <definedName name="Z_A2F0A160_E988_4BC0_A602_23C0553CBBF2_.wvu.PrintTitles" localSheetId="30" hidden="1">'4.37-8-30'!$15:$16</definedName>
    <definedName name="Z_A2F0A160_E988_4BC0_A602_23C0553CBBF2_.wvu.PrintTitles" localSheetId="31" hidden="1">'4.37-8-31'!$15:$16</definedName>
    <definedName name="Z_A2F0A160_E988_4BC0_A602_23C0553CBBF2_.wvu.PrintTitles" localSheetId="32" hidden="1">'4.37-8-32'!$15:$16</definedName>
    <definedName name="Z_A2F0A160_E988_4BC0_A602_23C0553CBBF2_.wvu.PrintTitles" localSheetId="33" hidden="1">'4.37-8-33'!$15:$16</definedName>
    <definedName name="Z_A2F0A160_E988_4BC0_A602_23C0553CBBF2_.wvu.PrintTitles" localSheetId="34" hidden="1">'4.37-8-34'!$15:$16</definedName>
    <definedName name="Z_A2F0A160_E988_4BC0_A602_23C0553CBBF2_.wvu.PrintTitles" localSheetId="35" hidden="1">'4.37-8-35'!$16:$17</definedName>
    <definedName name="Z_A2F0A160_E988_4BC0_A602_23C0553CBBF2_.wvu.PrintTitles" localSheetId="36" hidden="1">'4.37-8-36'!$16:$17</definedName>
    <definedName name="Z_A2F0A160_E988_4BC0_A602_23C0553CBBF2_.wvu.PrintTitles" localSheetId="37" hidden="1">'4.37-8-37'!$16:$17</definedName>
    <definedName name="Z_A2F0A160_E988_4BC0_A602_23C0553CBBF2_.wvu.PrintTitles" localSheetId="38" hidden="1">'4.37-8-38'!$16:$17</definedName>
    <definedName name="Z_A2F0A160_E988_4BC0_A602_23C0553CBBF2_.wvu.PrintTitles" localSheetId="39" hidden="1">'4.37-8-39'!$16:$17</definedName>
    <definedName name="Z_A2F0A160_E988_4BC0_A602_23C0553CBBF2_.wvu.PrintTitles" localSheetId="4" hidden="1">'4.37-8-4'!$17:$18</definedName>
    <definedName name="Z_A2F0A160_E988_4BC0_A602_23C0553CBBF2_.wvu.PrintTitles" localSheetId="40" hidden="1">'4.37-8-40'!$16:$17</definedName>
    <definedName name="Z_A2F0A160_E988_4BC0_A602_23C0553CBBF2_.wvu.PrintTitles" localSheetId="41" hidden="1">'4.37-8-41'!$16:$17</definedName>
    <definedName name="Z_A2F0A160_E988_4BC0_A602_23C0553CBBF2_.wvu.PrintTitles" localSheetId="42" hidden="1">'4.37-8-42'!$16:$17</definedName>
    <definedName name="Z_A2F0A160_E988_4BC0_A602_23C0553CBBF2_.wvu.PrintTitles" localSheetId="43" hidden="1">'4.37-8-43'!$16:$17</definedName>
    <definedName name="Z_A2F0A160_E988_4BC0_A602_23C0553CBBF2_.wvu.PrintTitles" localSheetId="44" hidden="1">'4.37-8-44'!$16:$17</definedName>
    <definedName name="Z_A2F0A160_E988_4BC0_A602_23C0553CBBF2_.wvu.PrintTitles" localSheetId="45" hidden="1">'4.37-8-45'!$16:$17</definedName>
    <definedName name="Z_A2F0A160_E988_4BC0_A602_23C0553CBBF2_.wvu.PrintTitles" localSheetId="46" hidden="1">'4.37-8-46'!$16:$17</definedName>
    <definedName name="Z_A2F0A160_E988_4BC0_A602_23C0553CBBF2_.wvu.PrintTitles" localSheetId="47" hidden="1">'4.37-8-47'!$16:$17</definedName>
    <definedName name="Z_A2F0A160_E988_4BC0_A602_23C0553CBBF2_.wvu.PrintTitles" localSheetId="48" hidden="1">'4.37-8-48'!$16:$17</definedName>
    <definedName name="Z_A2F0A160_E988_4BC0_A602_23C0553CBBF2_.wvu.PrintTitles" localSheetId="49" hidden="1">'4.37-8-49'!$16:$17</definedName>
    <definedName name="Z_A2F0A160_E988_4BC0_A602_23C0553CBBF2_.wvu.PrintTitles" localSheetId="5" hidden="1">'4.37-8-5'!$17:$18</definedName>
    <definedName name="Z_A2F0A160_E988_4BC0_A602_23C0553CBBF2_.wvu.PrintTitles" localSheetId="50" hidden="1">'4.37-8-50'!$16:$17</definedName>
    <definedName name="Z_A2F0A160_E988_4BC0_A602_23C0553CBBF2_.wvu.PrintTitles" localSheetId="51" hidden="1">'4.37-8-51'!$16:$17</definedName>
    <definedName name="Z_A2F0A160_E988_4BC0_A602_23C0553CBBF2_.wvu.PrintTitles" localSheetId="52" hidden="1">'4.37-8-52'!$16:$17</definedName>
    <definedName name="Z_A2F0A160_E988_4BC0_A602_23C0553CBBF2_.wvu.PrintTitles" localSheetId="53" hidden="1">'4.37-8-53'!$16:$17</definedName>
    <definedName name="Z_A2F0A160_E988_4BC0_A602_23C0553CBBF2_.wvu.PrintTitles" localSheetId="54" hidden="1">'4.37-8-54'!$16:$17</definedName>
    <definedName name="Z_A2F0A160_E988_4BC0_A602_23C0553CBBF2_.wvu.PrintTitles" localSheetId="55" hidden="1">'4.37-8-55'!$16:$17</definedName>
    <definedName name="Z_A2F0A160_E988_4BC0_A602_23C0553CBBF2_.wvu.PrintTitles" localSheetId="56" hidden="1">'4.37-8-56'!$16:$17</definedName>
    <definedName name="Z_A2F0A160_E988_4BC0_A602_23C0553CBBF2_.wvu.PrintTitles" localSheetId="57" hidden="1">'4.37-8-57'!$16:$17</definedName>
    <definedName name="Z_A2F0A160_E988_4BC0_A602_23C0553CBBF2_.wvu.PrintTitles" localSheetId="58" hidden="1">'4.37-8-58'!$15:$16</definedName>
    <definedName name="Z_A2F0A160_E988_4BC0_A602_23C0553CBBF2_.wvu.PrintTitles" localSheetId="59" hidden="1">'4.37-8-59'!$15:$16</definedName>
    <definedName name="Z_A2F0A160_E988_4BC0_A602_23C0553CBBF2_.wvu.PrintTitles" localSheetId="6" hidden="1">'4.37-8-6'!$17:$18</definedName>
    <definedName name="Z_A2F0A160_E988_4BC0_A602_23C0553CBBF2_.wvu.PrintTitles" localSheetId="60" hidden="1">'4.37-8-60'!$15:$16</definedName>
    <definedName name="Z_A2F0A160_E988_4BC0_A602_23C0553CBBF2_.wvu.PrintTitles" localSheetId="61" hidden="1">'4.37-8-61'!$15:$16</definedName>
    <definedName name="Z_A2F0A160_E988_4BC0_A602_23C0553CBBF2_.wvu.PrintTitles" localSheetId="62" hidden="1">'4.37-8-62'!$15:$16</definedName>
    <definedName name="Z_A2F0A160_E988_4BC0_A602_23C0553CBBF2_.wvu.PrintTitles" localSheetId="63" hidden="1">'4.37-8-63'!$15:$16</definedName>
    <definedName name="Z_A2F0A160_E988_4BC0_A602_23C0553CBBF2_.wvu.PrintTitles" localSheetId="64" hidden="1">'4.37-8-64'!$15:$16</definedName>
    <definedName name="Z_A2F0A160_E988_4BC0_A602_23C0553CBBF2_.wvu.PrintTitles" localSheetId="65" hidden="1">'4.37-8-65'!$15:$16</definedName>
    <definedName name="Z_A2F0A160_E988_4BC0_A602_23C0553CBBF2_.wvu.PrintTitles" localSheetId="66" hidden="1">'4.37-8-66'!$15:$16</definedName>
    <definedName name="Z_A2F0A160_E988_4BC0_A602_23C0553CBBF2_.wvu.PrintTitles" localSheetId="67" hidden="1">'4.37-8-67'!$15:$16</definedName>
    <definedName name="Z_A2F0A160_E988_4BC0_A602_23C0553CBBF2_.wvu.PrintTitles" localSheetId="68" hidden="1">'4.37-8-68'!$15:$16</definedName>
    <definedName name="Z_A2F0A160_E988_4BC0_A602_23C0553CBBF2_.wvu.PrintTitles" localSheetId="7" hidden="1">'4.37-8-7'!$17:$18</definedName>
    <definedName name="Z_A2F0A160_E988_4BC0_A602_23C0553CBBF2_.wvu.PrintTitles" localSheetId="8" hidden="1">'4.37-8-8'!$17:$18</definedName>
    <definedName name="Z_A2F0A160_E988_4BC0_A602_23C0553CBBF2_.wvu.PrintTitles" localSheetId="9" hidden="1">'4.37-8-9'!$17:$18</definedName>
    <definedName name="Z_A2F0A160_E988_4BC0_A602_23C0553CBBF2_.wvu.PrintTitles" localSheetId="71" hidden="1">'Таблица ТСН'!$1:$1</definedName>
    <definedName name="Z_F38FEF10_041E_491C_8137_85FF8A0062A5_.wvu.FilterData" localSheetId="1" hidden="1">'4.37-8-1'!$A$18:$F$23</definedName>
    <definedName name="Z_F38FEF10_041E_491C_8137_85FF8A0062A5_.wvu.FilterData" localSheetId="10" hidden="1">'4.37-8-10'!$A$18:$F$23</definedName>
    <definedName name="Z_F38FEF10_041E_491C_8137_85FF8A0062A5_.wvu.FilterData" localSheetId="11" hidden="1">'4.37-8-11'!$A$18:$F$23</definedName>
    <definedName name="Z_F38FEF10_041E_491C_8137_85FF8A0062A5_.wvu.FilterData" localSheetId="12" hidden="1">'4.37-8-12'!$A$18:$F$23</definedName>
    <definedName name="Z_F38FEF10_041E_491C_8137_85FF8A0062A5_.wvu.FilterData" localSheetId="13" hidden="1">'4.37-8-13'!$A$18:$F$23</definedName>
    <definedName name="Z_F38FEF10_041E_491C_8137_85FF8A0062A5_.wvu.FilterData" localSheetId="14" hidden="1">'4.37-8-14'!$A$18:$F$23</definedName>
    <definedName name="Z_F38FEF10_041E_491C_8137_85FF8A0062A5_.wvu.FilterData" localSheetId="15" hidden="1">'4.37-8-15'!$A$18:$F$23</definedName>
    <definedName name="Z_F38FEF10_041E_491C_8137_85FF8A0062A5_.wvu.FilterData" localSheetId="16" hidden="1">'4.37-8-16'!$A$18:$F$23</definedName>
    <definedName name="Z_F38FEF10_041E_491C_8137_85FF8A0062A5_.wvu.FilterData" localSheetId="17" hidden="1">'4.37-8-17'!$A$18:$F$23</definedName>
    <definedName name="Z_F38FEF10_041E_491C_8137_85FF8A0062A5_.wvu.FilterData" localSheetId="18" hidden="1">'4.37-8-18'!$A$18:$F$23</definedName>
    <definedName name="Z_F38FEF10_041E_491C_8137_85FF8A0062A5_.wvu.FilterData" localSheetId="19" hidden="1">'4.37-8-19'!$A$18:$F$23</definedName>
    <definedName name="Z_F38FEF10_041E_491C_8137_85FF8A0062A5_.wvu.FilterData" localSheetId="2" hidden="1">'4.37-8-2'!$A$18:$F$23</definedName>
    <definedName name="Z_F38FEF10_041E_491C_8137_85FF8A0062A5_.wvu.FilterData" localSheetId="20" hidden="1">'4.37-8-20'!$A$18:$F$23</definedName>
    <definedName name="Z_F38FEF10_041E_491C_8137_85FF8A0062A5_.wvu.FilterData" localSheetId="21" hidden="1">'4.37-8-21'!$A$18:$F$23</definedName>
    <definedName name="Z_F38FEF10_041E_491C_8137_85FF8A0062A5_.wvu.FilterData" localSheetId="22" hidden="1">'4.37-8-22'!$A$18:$F$23</definedName>
    <definedName name="Z_F38FEF10_041E_491C_8137_85FF8A0062A5_.wvu.FilterData" localSheetId="23" hidden="1">'4.37-8-23'!$A$18:$F$23</definedName>
    <definedName name="Z_F38FEF10_041E_491C_8137_85FF8A0062A5_.wvu.FilterData" localSheetId="24" hidden="1">'4.37-8-24'!$A$16:$F$21</definedName>
    <definedName name="Z_F38FEF10_041E_491C_8137_85FF8A0062A5_.wvu.FilterData" localSheetId="25" hidden="1">'4.37-8-25'!$A$16:$F$21</definedName>
    <definedName name="Z_F38FEF10_041E_491C_8137_85FF8A0062A5_.wvu.FilterData" localSheetId="26" hidden="1">'4.37-8-26'!$A$16:$F$21</definedName>
    <definedName name="Z_F38FEF10_041E_491C_8137_85FF8A0062A5_.wvu.FilterData" localSheetId="27" hidden="1">'4.37-8-27'!$A$16:$F$21</definedName>
    <definedName name="Z_F38FEF10_041E_491C_8137_85FF8A0062A5_.wvu.FilterData" localSheetId="28" hidden="1">'4.37-8-28'!$A$16:$F$21</definedName>
    <definedName name="Z_F38FEF10_041E_491C_8137_85FF8A0062A5_.wvu.FilterData" localSheetId="29" hidden="1">'4.37-8-29'!$A$16:$F$21</definedName>
    <definedName name="Z_F38FEF10_041E_491C_8137_85FF8A0062A5_.wvu.FilterData" localSheetId="3" hidden="1">'4.37-8-3'!$A$18:$F$23</definedName>
    <definedName name="Z_F38FEF10_041E_491C_8137_85FF8A0062A5_.wvu.FilterData" localSheetId="30" hidden="1">'4.37-8-30'!$A$16:$F$21</definedName>
    <definedName name="Z_F38FEF10_041E_491C_8137_85FF8A0062A5_.wvu.FilterData" localSheetId="31" hidden="1">'4.37-8-31'!$A$16:$F$21</definedName>
    <definedName name="Z_F38FEF10_041E_491C_8137_85FF8A0062A5_.wvu.FilterData" localSheetId="32" hidden="1">'4.37-8-32'!$A$16:$F$21</definedName>
    <definedName name="Z_F38FEF10_041E_491C_8137_85FF8A0062A5_.wvu.FilterData" localSheetId="33" hidden="1">'4.37-8-33'!$A$16:$F$21</definedName>
    <definedName name="Z_F38FEF10_041E_491C_8137_85FF8A0062A5_.wvu.FilterData" localSheetId="34" hidden="1">'4.37-8-34'!$A$16:$F$21</definedName>
    <definedName name="Z_F38FEF10_041E_491C_8137_85FF8A0062A5_.wvu.FilterData" localSheetId="35" hidden="1">'4.37-8-35'!$A$17:$F$22</definedName>
    <definedName name="Z_F38FEF10_041E_491C_8137_85FF8A0062A5_.wvu.FilterData" localSheetId="36" hidden="1">'4.37-8-36'!$A$17:$F$22</definedName>
    <definedName name="Z_F38FEF10_041E_491C_8137_85FF8A0062A5_.wvu.FilterData" localSheetId="37" hidden="1">'4.37-8-37'!$A$17:$F$22</definedName>
    <definedName name="Z_F38FEF10_041E_491C_8137_85FF8A0062A5_.wvu.FilterData" localSheetId="38" hidden="1">'4.37-8-38'!$A$17:$F$22</definedName>
    <definedName name="Z_F38FEF10_041E_491C_8137_85FF8A0062A5_.wvu.FilterData" localSheetId="39" hidden="1">'4.37-8-39'!$A$17:$F$22</definedName>
    <definedName name="Z_F38FEF10_041E_491C_8137_85FF8A0062A5_.wvu.FilterData" localSheetId="4" hidden="1">'4.37-8-4'!$A$18:$F$23</definedName>
    <definedName name="Z_F38FEF10_041E_491C_8137_85FF8A0062A5_.wvu.FilterData" localSheetId="40" hidden="1">'4.37-8-40'!$A$17:$F$22</definedName>
    <definedName name="Z_F38FEF10_041E_491C_8137_85FF8A0062A5_.wvu.FilterData" localSheetId="41" hidden="1">'4.37-8-41'!$A$17:$F$22</definedName>
    <definedName name="Z_F38FEF10_041E_491C_8137_85FF8A0062A5_.wvu.FilterData" localSheetId="42" hidden="1">'4.37-8-42'!$A$17:$F$22</definedName>
    <definedName name="Z_F38FEF10_041E_491C_8137_85FF8A0062A5_.wvu.FilterData" localSheetId="43" hidden="1">'4.37-8-43'!$A$17:$F$22</definedName>
    <definedName name="Z_F38FEF10_041E_491C_8137_85FF8A0062A5_.wvu.FilterData" localSheetId="44" hidden="1">'4.37-8-44'!$A$17:$F$22</definedName>
    <definedName name="Z_F38FEF10_041E_491C_8137_85FF8A0062A5_.wvu.FilterData" localSheetId="45" hidden="1">'4.37-8-45'!$A$17:$F$22</definedName>
    <definedName name="Z_F38FEF10_041E_491C_8137_85FF8A0062A5_.wvu.FilterData" localSheetId="46" hidden="1">'4.37-8-46'!$A$17:$F$22</definedName>
    <definedName name="Z_F38FEF10_041E_491C_8137_85FF8A0062A5_.wvu.FilterData" localSheetId="47" hidden="1">'4.37-8-47'!$A$17:$F$22</definedName>
    <definedName name="Z_F38FEF10_041E_491C_8137_85FF8A0062A5_.wvu.FilterData" localSheetId="48" hidden="1">'4.37-8-48'!$A$17:$F$22</definedName>
    <definedName name="Z_F38FEF10_041E_491C_8137_85FF8A0062A5_.wvu.FilterData" localSheetId="49" hidden="1">'4.37-8-49'!$A$17:$F$22</definedName>
    <definedName name="Z_F38FEF10_041E_491C_8137_85FF8A0062A5_.wvu.FilterData" localSheetId="5" hidden="1">'4.37-8-5'!$A$18:$F$23</definedName>
    <definedName name="Z_F38FEF10_041E_491C_8137_85FF8A0062A5_.wvu.FilterData" localSheetId="50" hidden="1">'4.37-8-50'!$A$17:$F$22</definedName>
    <definedName name="Z_F38FEF10_041E_491C_8137_85FF8A0062A5_.wvu.FilterData" localSheetId="51" hidden="1">'4.37-8-51'!$A$17:$F$22</definedName>
    <definedName name="Z_F38FEF10_041E_491C_8137_85FF8A0062A5_.wvu.FilterData" localSheetId="52" hidden="1">'4.37-8-52'!$A$17:$F$22</definedName>
    <definedName name="Z_F38FEF10_041E_491C_8137_85FF8A0062A5_.wvu.FilterData" localSheetId="53" hidden="1">'4.37-8-53'!$A$17:$F$22</definedName>
    <definedName name="Z_F38FEF10_041E_491C_8137_85FF8A0062A5_.wvu.FilterData" localSheetId="54" hidden="1">'4.37-8-54'!$A$17:$F$22</definedName>
    <definedName name="Z_F38FEF10_041E_491C_8137_85FF8A0062A5_.wvu.FilterData" localSheetId="55" hidden="1">'4.37-8-55'!$A$17:$F$22</definedName>
    <definedName name="Z_F38FEF10_041E_491C_8137_85FF8A0062A5_.wvu.FilterData" localSheetId="56" hidden="1">'4.37-8-56'!$A$17:$F$22</definedName>
    <definedName name="Z_F38FEF10_041E_491C_8137_85FF8A0062A5_.wvu.FilterData" localSheetId="57" hidden="1">'4.37-8-57'!$A$17:$F$22</definedName>
    <definedName name="Z_F38FEF10_041E_491C_8137_85FF8A0062A5_.wvu.FilterData" localSheetId="58" hidden="1">'4.37-8-58'!$A$16:$F$21</definedName>
    <definedName name="Z_F38FEF10_041E_491C_8137_85FF8A0062A5_.wvu.FilterData" localSheetId="59" hidden="1">'4.37-8-59'!$A$16:$F$21</definedName>
    <definedName name="Z_F38FEF10_041E_491C_8137_85FF8A0062A5_.wvu.FilterData" localSheetId="6" hidden="1">'4.37-8-6'!$A$18:$F$23</definedName>
    <definedName name="Z_F38FEF10_041E_491C_8137_85FF8A0062A5_.wvu.FilterData" localSheetId="60" hidden="1">'4.37-8-60'!$A$16:$F$21</definedName>
    <definedName name="Z_F38FEF10_041E_491C_8137_85FF8A0062A5_.wvu.FilterData" localSheetId="61" hidden="1">'4.37-8-61'!$A$16:$F$21</definedName>
    <definedName name="Z_F38FEF10_041E_491C_8137_85FF8A0062A5_.wvu.FilterData" localSheetId="62" hidden="1">'4.37-8-62'!$A$16:$F$21</definedName>
    <definedName name="Z_F38FEF10_041E_491C_8137_85FF8A0062A5_.wvu.FilterData" localSheetId="63" hidden="1">'4.37-8-63'!$A$16:$F$21</definedName>
    <definedName name="Z_F38FEF10_041E_491C_8137_85FF8A0062A5_.wvu.FilterData" localSheetId="64" hidden="1">'4.37-8-64'!$A$16:$F$21</definedName>
    <definedName name="Z_F38FEF10_041E_491C_8137_85FF8A0062A5_.wvu.FilterData" localSheetId="65" hidden="1">'4.37-8-65'!$A$16:$F$21</definedName>
    <definedName name="Z_F38FEF10_041E_491C_8137_85FF8A0062A5_.wvu.FilterData" localSheetId="66" hidden="1">'4.37-8-66'!$A$16:$F$21</definedName>
    <definedName name="Z_F38FEF10_041E_491C_8137_85FF8A0062A5_.wvu.FilterData" localSheetId="67" hidden="1">'4.37-8-67'!$A$16:$F$21</definedName>
    <definedName name="Z_F38FEF10_041E_491C_8137_85FF8A0062A5_.wvu.FilterData" localSheetId="68" hidden="1">'4.37-8-68'!$A$16:$F$21</definedName>
    <definedName name="Z_F38FEF10_041E_491C_8137_85FF8A0062A5_.wvu.FilterData" localSheetId="7" hidden="1">'4.37-8-7'!$A$18:$F$23</definedName>
    <definedName name="Z_F38FEF10_041E_491C_8137_85FF8A0062A5_.wvu.FilterData" localSheetId="8" hidden="1">'4.37-8-8'!$A$18:$F$23</definedName>
    <definedName name="Z_F38FEF10_041E_491C_8137_85FF8A0062A5_.wvu.FilterData" localSheetId="9" hidden="1">'4.37-8-9'!$A$18:$F$23</definedName>
    <definedName name="Z_F38FEF10_041E_491C_8137_85FF8A0062A5_.wvu.PrintArea" localSheetId="69" hidden="1">_СравнениеПЗ!$B$2:$I$11</definedName>
    <definedName name="Z_F38FEF10_041E_491C_8137_85FF8A0062A5_.wvu.PrintArea" localSheetId="1" hidden="1">'4.37-8-1'!$A$1:$F$23</definedName>
    <definedName name="Z_F38FEF10_041E_491C_8137_85FF8A0062A5_.wvu.PrintArea" localSheetId="10" hidden="1">'4.37-8-10'!$A$1:$F$23</definedName>
    <definedName name="Z_F38FEF10_041E_491C_8137_85FF8A0062A5_.wvu.PrintArea" localSheetId="11" hidden="1">'4.37-8-11'!$A$1:$F$23</definedName>
    <definedName name="Z_F38FEF10_041E_491C_8137_85FF8A0062A5_.wvu.PrintArea" localSheetId="12" hidden="1">'4.37-8-12'!$A$1:$F$23</definedName>
    <definedName name="Z_F38FEF10_041E_491C_8137_85FF8A0062A5_.wvu.PrintArea" localSheetId="13" hidden="1">'4.37-8-13'!$A$1:$F$23</definedName>
    <definedName name="Z_F38FEF10_041E_491C_8137_85FF8A0062A5_.wvu.PrintArea" localSheetId="14" hidden="1">'4.37-8-14'!$A$1:$F$23</definedName>
    <definedName name="Z_F38FEF10_041E_491C_8137_85FF8A0062A5_.wvu.PrintArea" localSheetId="15" hidden="1">'4.37-8-15'!$A$1:$F$23</definedName>
    <definedName name="Z_F38FEF10_041E_491C_8137_85FF8A0062A5_.wvu.PrintArea" localSheetId="16" hidden="1">'4.37-8-16'!$A$1:$F$23</definedName>
    <definedName name="Z_F38FEF10_041E_491C_8137_85FF8A0062A5_.wvu.PrintArea" localSheetId="17" hidden="1">'4.37-8-17'!$A$1:$F$23</definedName>
    <definedName name="Z_F38FEF10_041E_491C_8137_85FF8A0062A5_.wvu.PrintArea" localSheetId="18" hidden="1">'4.37-8-18'!$A$1:$F$23</definedName>
    <definedName name="Z_F38FEF10_041E_491C_8137_85FF8A0062A5_.wvu.PrintArea" localSheetId="19" hidden="1">'4.37-8-19'!$A$1:$F$23</definedName>
    <definedName name="Z_F38FEF10_041E_491C_8137_85FF8A0062A5_.wvu.PrintArea" localSheetId="2" hidden="1">'4.37-8-2'!$A$1:$F$23</definedName>
    <definedName name="Z_F38FEF10_041E_491C_8137_85FF8A0062A5_.wvu.PrintArea" localSheetId="20" hidden="1">'4.37-8-20'!$A$1:$F$23</definedName>
    <definedName name="Z_F38FEF10_041E_491C_8137_85FF8A0062A5_.wvu.PrintArea" localSheetId="21" hidden="1">'4.37-8-21'!$A$1:$F$23</definedName>
    <definedName name="Z_F38FEF10_041E_491C_8137_85FF8A0062A5_.wvu.PrintArea" localSheetId="22" hidden="1">'4.37-8-22'!$A$1:$F$23</definedName>
    <definedName name="Z_F38FEF10_041E_491C_8137_85FF8A0062A5_.wvu.PrintArea" localSheetId="23" hidden="1">'4.37-8-23'!$A$1:$F$23</definedName>
    <definedName name="Z_F38FEF10_041E_491C_8137_85FF8A0062A5_.wvu.PrintArea" localSheetId="24" hidden="1">'4.37-8-24'!$A$1:$F$21</definedName>
    <definedName name="Z_F38FEF10_041E_491C_8137_85FF8A0062A5_.wvu.PrintArea" localSheetId="25" hidden="1">'4.37-8-25'!$A$1:$F$21</definedName>
    <definedName name="Z_F38FEF10_041E_491C_8137_85FF8A0062A5_.wvu.PrintArea" localSheetId="26" hidden="1">'4.37-8-26'!$A$1:$F$21</definedName>
    <definedName name="Z_F38FEF10_041E_491C_8137_85FF8A0062A5_.wvu.PrintArea" localSheetId="27" hidden="1">'4.37-8-27'!$A$1:$F$21</definedName>
    <definedName name="Z_F38FEF10_041E_491C_8137_85FF8A0062A5_.wvu.PrintArea" localSheetId="28" hidden="1">'4.37-8-28'!$A$1:$F$21</definedName>
    <definedName name="Z_F38FEF10_041E_491C_8137_85FF8A0062A5_.wvu.PrintArea" localSheetId="29" hidden="1">'4.37-8-29'!$A$1:$F$21</definedName>
    <definedName name="Z_F38FEF10_041E_491C_8137_85FF8A0062A5_.wvu.PrintArea" localSheetId="3" hidden="1">'4.37-8-3'!$A$1:$F$23</definedName>
    <definedName name="Z_F38FEF10_041E_491C_8137_85FF8A0062A5_.wvu.PrintArea" localSheetId="30" hidden="1">'4.37-8-30'!$A$1:$F$21</definedName>
    <definedName name="Z_F38FEF10_041E_491C_8137_85FF8A0062A5_.wvu.PrintArea" localSheetId="31" hidden="1">'4.37-8-31'!$A$1:$F$21</definedName>
    <definedName name="Z_F38FEF10_041E_491C_8137_85FF8A0062A5_.wvu.PrintArea" localSheetId="32" hidden="1">'4.37-8-32'!$A$1:$F$21</definedName>
    <definedName name="Z_F38FEF10_041E_491C_8137_85FF8A0062A5_.wvu.PrintArea" localSheetId="33" hidden="1">'4.37-8-33'!$A$1:$F$21</definedName>
    <definedName name="Z_F38FEF10_041E_491C_8137_85FF8A0062A5_.wvu.PrintArea" localSheetId="34" hidden="1">'4.37-8-34'!$A$1:$F$21</definedName>
    <definedName name="Z_F38FEF10_041E_491C_8137_85FF8A0062A5_.wvu.PrintArea" localSheetId="35" hidden="1">'4.37-8-35'!$A$1:$F$22</definedName>
    <definedName name="Z_F38FEF10_041E_491C_8137_85FF8A0062A5_.wvu.PrintArea" localSheetId="36" hidden="1">'4.37-8-36'!$A$1:$F$22</definedName>
    <definedName name="Z_F38FEF10_041E_491C_8137_85FF8A0062A5_.wvu.PrintArea" localSheetId="37" hidden="1">'4.37-8-37'!$A$1:$F$22</definedName>
    <definedName name="Z_F38FEF10_041E_491C_8137_85FF8A0062A5_.wvu.PrintArea" localSheetId="38" hidden="1">'4.37-8-38'!$A$1:$F$22</definedName>
    <definedName name="Z_F38FEF10_041E_491C_8137_85FF8A0062A5_.wvu.PrintArea" localSheetId="39" hidden="1">'4.37-8-39'!$A$1:$F$22</definedName>
    <definedName name="Z_F38FEF10_041E_491C_8137_85FF8A0062A5_.wvu.PrintArea" localSheetId="4" hidden="1">'4.37-8-4'!$A$1:$F$23</definedName>
    <definedName name="Z_F38FEF10_041E_491C_8137_85FF8A0062A5_.wvu.PrintArea" localSheetId="40" hidden="1">'4.37-8-40'!$A$1:$F$22</definedName>
    <definedName name="Z_F38FEF10_041E_491C_8137_85FF8A0062A5_.wvu.PrintArea" localSheetId="41" hidden="1">'4.37-8-41'!$A$1:$F$22</definedName>
    <definedName name="Z_F38FEF10_041E_491C_8137_85FF8A0062A5_.wvu.PrintArea" localSheetId="42" hidden="1">'4.37-8-42'!$A$1:$F$22</definedName>
    <definedName name="Z_F38FEF10_041E_491C_8137_85FF8A0062A5_.wvu.PrintArea" localSheetId="43" hidden="1">'4.37-8-43'!$A$1:$F$22</definedName>
    <definedName name="Z_F38FEF10_041E_491C_8137_85FF8A0062A5_.wvu.PrintArea" localSheetId="44" hidden="1">'4.37-8-44'!$A$1:$F$22</definedName>
    <definedName name="Z_F38FEF10_041E_491C_8137_85FF8A0062A5_.wvu.PrintArea" localSheetId="45" hidden="1">'4.37-8-45'!$A$1:$F$22</definedName>
    <definedName name="Z_F38FEF10_041E_491C_8137_85FF8A0062A5_.wvu.PrintArea" localSheetId="46" hidden="1">'4.37-8-46'!$A$1:$F$22</definedName>
    <definedName name="Z_F38FEF10_041E_491C_8137_85FF8A0062A5_.wvu.PrintArea" localSheetId="47" hidden="1">'4.37-8-47'!$A$1:$F$22</definedName>
    <definedName name="Z_F38FEF10_041E_491C_8137_85FF8A0062A5_.wvu.PrintArea" localSheetId="48" hidden="1">'4.37-8-48'!$A$1:$F$22</definedName>
    <definedName name="Z_F38FEF10_041E_491C_8137_85FF8A0062A5_.wvu.PrintArea" localSheetId="49" hidden="1">'4.37-8-49'!$A$1:$F$22</definedName>
    <definedName name="Z_F38FEF10_041E_491C_8137_85FF8A0062A5_.wvu.PrintArea" localSheetId="5" hidden="1">'4.37-8-5'!$A$1:$F$23</definedName>
    <definedName name="Z_F38FEF10_041E_491C_8137_85FF8A0062A5_.wvu.PrintArea" localSheetId="50" hidden="1">'4.37-8-50'!$A$1:$F$22</definedName>
    <definedName name="Z_F38FEF10_041E_491C_8137_85FF8A0062A5_.wvu.PrintArea" localSheetId="51" hidden="1">'4.37-8-51'!$A$1:$F$22</definedName>
    <definedName name="Z_F38FEF10_041E_491C_8137_85FF8A0062A5_.wvu.PrintArea" localSheetId="52" hidden="1">'4.37-8-52'!$A$1:$F$22</definedName>
    <definedName name="Z_F38FEF10_041E_491C_8137_85FF8A0062A5_.wvu.PrintArea" localSheetId="53" hidden="1">'4.37-8-53'!$A$1:$F$22</definedName>
    <definedName name="Z_F38FEF10_041E_491C_8137_85FF8A0062A5_.wvu.PrintArea" localSheetId="54" hidden="1">'4.37-8-54'!$A$1:$F$22</definedName>
    <definedName name="Z_F38FEF10_041E_491C_8137_85FF8A0062A5_.wvu.PrintArea" localSheetId="55" hidden="1">'4.37-8-55'!$A$1:$F$22</definedName>
    <definedName name="Z_F38FEF10_041E_491C_8137_85FF8A0062A5_.wvu.PrintArea" localSheetId="56" hidden="1">'4.37-8-56'!$A$1:$F$22</definedName>
    <definedName name="Z_F38FEF10_041E_491C_8137_85FF8A0062A5_.wvu.PrintArea" localSheetId="57" hidden="1">'4.37-8-57'!$A$1:$F$22</definedName>
    <definedName name="Z_F38FEF10_041E_491C_8137_85FF8A0062A5_.wvu.PrintArea" localSheetId="58" hidden="1">'4.37-8-58'!$A$1:$F$21</definedName>
    <definedName name="Z_F38FEF10_041E_491C_8137_85FF8A0062A5_.wvu.PrintArea" localSheetId="59" hidden="1">'4.37-8-59'!$A$1:$F$21</definedName>
    <definedName name="Z_F38FEF10_041E_491C_8137_85FF8A0062A5_.wvu.PrintArea" localSheetId="6" hidden="1">'4.37-8-6'!$A$1:$F$23</definedName>
    <definedName name="Z_F38FEF10_041E_491C_8137_85FF8A0062A5_.wvu.PrintArea" localSheetId="60" hidden="1">'4.37-8-60'!$A$1:$F$21</definedName>
    <definedName name="Z_F38FEF10_041E_491C_8137_85FF8A0062A5_.wvu.PrintArea" localSheetId="61" hidden="1">'4.37-8-61'!$A$1:$F$21</definedName>
    <definedName name="Z_F38FEF10_041E_491C_8137_85FF8A0062A5_.wvu.PrintArea" localSheetId="62" hidden="1">'4.37-8-62'!$A$1:$F$21</definedName>
    <definedName name="Z_F38FEF10_041E_491C_8137_85FF8A0062A5_.wvu.PrintArea" localSheetId="63" hidden="1">'4.37-8-63'!$A$1:$F$21</definedName>
    <definedName name="Z_F38FEF10_041E_491C_8137_85FF8A0062A5_.wvu.PrintArea" localSheetId="64" hidden="1">'4.37-8-64'!$A$1:$F$21</definedName>
    <definedName name="Z_F38FEF10_041E_491C_8137_85FF8A0062A5_.wvu.PrintArea" localSheetId="65" hidden="1">'4.37-8-65'!$A$1:$F$21</definedName>
    <definedName name="Z_F38FEF10_041E_491C_8137_85FF8A0062A5_.wvu.PrintArea" localSheetId="66" hidden="1">'4.37-8-66'!$A$1:$F$21</definedName>
    <definedName name="Z_F38FEF10_041E_491C_8137_85FF8A0062A5_.wvu.PrintArea" localSheetId="67" hidden="1">'4.37-8-67'!$A$1:$F$21</definedName>
    <definedName name="Z_F38FEF10_041E_491C_8137_85FF8A0062A5_.wvu.PrintArea" localSheetId="68" hidden="1">'4.37-8-68'!$A$1:$F$21</definedName>
    <definedName name="Z_F38FEF10_041E_491C_8137_85FF8A0062A5_.wvu.PrintArea" localSheetId="7" hidden="1">'4.37-8-7'!$A$1:$F$23</definedName>
    <definedName name="Z_F38FEF10_041E_491C_8137_85FF8A0062A5_.wvu.PrintArea" localSheetId="8" hidden="1">'4.37-8-8'!$A$1:$F$23</definedName>
    <definedName name="Z_F38FEF10_041E_491C_8137_85FF8A0062A5_.wvu.PrintArea" localSheetId="9" hidden="1">'4.37-8-9'!$A$1:$F$23</definedName>
    <definedName name="Z_F38FEF10_041E_491C_8137_85FF8A0062A5_.wvu.PrintTitles" localSheetId="69" hidden="1">_СравнениеПЗ!$4:$6</definedName>
    <definedName name="Z_F38FEF10_041E_491C_8137_85FF8A0062A5_.wvu.PrintTitles" localSheetId="70" hidden="1">'_Таб. 4.37-8'!$92:$92</definedName>
    <definedName name="Z_F38FEF10_041E_491C_8137_85FF8A0062A5_.wvu.PrintTitles" localSheetId="1" hidden="1">'4.37-8-1'!$17:$18</definedName>
    <definedName name="Z_F38FEF10_041E_491C_8137_85FF8A0062A5_.wvu.PrintTitles" localSheetId="10" hidden="1">'4.37-8-10'!$17:$18</definedName>
    <definedName name="Z_F38FEF10_041E_491C_8137_85FF8A0062A5_.wvu.PrintTitles" localSheetId="11" hidden="1">'4.37-8-11'!$17:$18</definedName>
    <definedName name="Z_F38FEF10_041E_491C_8137_85FF8A0062A5_.wvu.PrintTitles" localSheetId="12" hidden="1">'4.37-8-12'!$17:$18</definedName>
    <definedName name="Z_F38FEF10_041E_491C_8137_85FF8A0062A5_.wvu.PrintTitles" localSheetId="13" hidden="1">'4.37-8-13'!$17:$18</definedName>
    <definedName name="Z_F38FEF10_041E_491C_8137_85FF8A0062A5_.wvu.PrintTitles" localSheetId="14" hidden="1">'4.37-8-14'!$17:$18</definedName>
    <definedName name="Z_F38FEF10_041E_491C_8137_85FF8A0062A5_.wvu.PrintTitles" localSheetId="15" hidden="1">'4.37-8-15'!$17:$18</definedName>
    <definedName name="Z_F38FEF10_041E_491C_8137_85FF8A0062A5_.wvu.PrintTitles" localSheetId="16" hidden="1">'4.37-8-16'!$17:$18</definedName>
    <definedName name="Z_F38FEF10_041E_491C_8137_85FF8A0062A5_.wvu.PrintTitles" localSheetId="17" hidden="1">'4.37-8-17'!$17:$18</definedName>
    <definedName name="Z_F38FEF10_041E_491C_8137_85FF8A0062A5_.wvu.PrintTitles" localSheetId="18" hidden="1">'4.37-8-18'!$17:$18</definedName>
    <definedName name="Z_F38FEF10_041E_491C_8137_85FF8A0062A5_.wvu.PrintTitles" localSheetId="19" hidden="1">'4.37-8-19'!$17:$18</definedName>
    <definedName name="Z_F38FEF10_041E_491C_8137_85FF8A0062A5_.wvu.PrintTitles" localSheetId="2" hidden="1">'4.37-8-2'!$17:$18</definedName>
    <definedName name="Z_F38FEF10_041E_491C_8137_85FF8A0062A5_.wvu.PrintTitles" localSheetId="20" hidden="1">'4.37-8-20'!$17:$18</definedName>
    <definedName name="Z_F38FEF10_041E_491C_8137_85FF8A0062A5_.wvu.PrintTitles" localSheetId="21" hidden="1">'4.37-8-21'!$17:$18</definedName>
    <definedName name="Z_F38FEF10_041E_491C_8137_85FF8A0062A5_.wvu.PrintTitles" localSheetId="22" hidden="1">'4.37-8-22'!$17:$18</definedName>
    <definedName name="Z_F38FEF10_041E_491C_8137_85FF8A0062A5_.wvu.PrintTitles" localSheetId="23" hidden="1">'4.37-8-23'!$17:$18</definedName>
    <definedName name="Z_F38FEF10_041E_491C_8137_85FF8A0062A5_.wvu.PrintTitles" localSheetId="24" hidden="1">'4.37-8-24'!$15:$16</definedName>
    <definedName name="Z_F38FEF10_041E_491C_8137_85FF8A0062A5_.wvu.PrintTitles" localSheetId="25" hidden="1">'4.37-8-25'!$15:$16</definedName>
    <definedName name="Z_F38FEF10_041E_491C_8137_85FF8A0062A5_.wvu.PrintTitles" localSheetId="26" hidden="1">'4.37-8-26'!$15:$16</definedName>
    <definedName name="Z_F38FEF10_041E_491C_8137_85FF8A0062A5_.wvu.PrintTitles" localSheetId="27" hidden="1">'4.37-8-27'!$15:$16</definedName>
    <definedName name="Z_F38FEF10_041E_491C_8137_85FF8A0062A5_.wvu.PrintTitles" localSheetId="28" hidden="1">'4.37-8-28'!$15:$16</definedName>
    <definedName name="Z_F38FEF10_041E_491C_8137_85FF8A0062A5_.wvu.PrintTitles" localSheetId="29" hidden="1">'4.37-8-29'!$15:$16</definedName>
    <definedName name="Z_F38FEF10_041E_491C_8137_85FF8A0062A5_.wvu.PrintTitles" localSheetId="3" hidden="1">'4.37-8-3'!$17:$18</definedName>
    <definedName name="Z_F38FEF10_041E_491C_8137_85FF8A0062A5_.wvu.PrintTitles" localSheetId="30" hidden="1">'4.37-8-30'!$15:$16</definedName>
    <definedName name="Z_F38FEF10_041E_491C_8137_85FF8A0062A5_.wvu.PrintTitles" localSheetId="31" hidden="1">'4.37-8-31'!$15:$16</definedName>
    <definedName name="Z_F38FEF10_041E_491C_8137_85FF8A0062A5_.wvu.PrintTitles" localSheetId="32" hidden="1">'4.37-8-32'!$15:$16</definedName>
    <definedName name="Z_F38FEF10_041E_491C_8137_85FF8A0062A5_.wvu.PrintTitles" localSheetId="33" hidden="1">'4.37-8-33'!$15:$16</definedName>
    <definedName name="Z_F38FEF10_041E_491C_8137_85FF8A0062A5_.wvu.PrintTitles" localSheetId="34" hidden="1">'4.37-8-34'!$15:$16</definedName>
    <definedName name="Z_F38FEF10_041E_491C_8137_85FF8A0062A5_.wvu.PrintTitles" localSheetId="35" hidden="1">'4.37-8-35'!$16:$17</definedName>
    <definedName name="Z_F38FEF10_041E_491C_8137_85FF8A0062A5_.wvu.PrintTitles" localSheetId="36" hidden="1">'4.37-8-36'!$16:$17</definedName>
    <definedName name="Z_F38FEF10_041E_491C_8137_85FF8A0062A5_.wvu.PrintTitles" localSheetId="37" hidden="1">'4.37-8-37'!$16:$17</definedName>
    <definedName name="Z_F38FEF10_041E_491C_8137_85FF8A0062A5_.wvu.PrintTitles" localSheetId="38" hidden="1">'4.37-8-38'!$16:$17</definedName>
    <definedName name="Z_F38FEF10_041E_491C_8137_85FF8A0062A5_.wvu.PrintTitles" localSheetId="39" hidden="1">'4.37-8-39'!$16:$17</definedName>
    <definedName name="Z_F38FEF10_041E_491C_8137_85FF8A0062A5_.wvu.PrintTitles" localSheetId="4" hidden="1">'4.37-8-4'!$17:$18</definedName>
    <definedName name="Z_F38FEF10_041E_491C_8137_85FF8A0062A5_.wvu.PrintTitles" localSheetId="40" hidden="1">'4.37-8-40'!$16:$17</definedName>
    <definedName name="Z_F38FEF10_041E_491C_8137_85FF8A0062A5_.wvu.PrintTitles" localSheetId="41" hidden="1">'4.37-8-41'!$16:$17</definedName>
    <definedName name="Z_F38FEF10_041E_491C_8137_85FF8A0062A5_.wvu.PrintTitles" localSheetId="42" hidden="1">'4.37-8-42'!$16:$17</definedName>
    <definedName name="Z_F38FEF10_041E_491C_8137_85FF8A0062A5_.wvu.PrintTitles" localSheetId="43" hidden="1">'4.37-8-43'!$16:$17</definedName>
    <definedName name="Z_F38FEF10_041E_491C_8137_85FF8A0062A5_.wvu.PrintTitles" localSheetId="44" hidden="1">'4.37-8-44'!$16:$17</definedName>
    <definedName name="Z_F38FEF10_041E_491C_8137_85FF8A0062A5_.wvu.PrintTitles" localSheetId="45" hidden="1">'4.37-8-45'!$16:$17</definedName>
    <definedName name="Z_F38FEF10_041E_491C_8137_85FF8A0062A5_.wvu.PrintTitles" localSheetId="46" hidden="1">'4.37-8-46'!$16:$17</definedName>
    <definedName name="Z_F38FEF10_041E_491C_8137_85FF8A0062A5_.wvu.PrintTitles" localSheetId="47" hidden="1">'4.37-8-47'!$16:$17</definedName>
    <definedName name="Z_F38FEF10_041E_491C_8137_85FF8A0062A5_.wvu.PrintTitles" localSheetId="48" hidden="1">'4.37-8-48'!$16:$17</definedName>
    <definedName name="Z_F38FEF10_041E_491C_8137_85FF8A0062A5_.wvu.PrintTitles" localSheetId="49" hidden="1">'4.37-8-49'!$16:$17</definedName>
    <definedName name="Z_F38FEF10_041E_491C_8137_85FF8A0062A5_.wvu.PrintTitles" localSheetId="5" hidden="1">'4.37-8-5'!$17:$18</definedName>
    <definedName name="Z_F38FEF10_041E_491C_8137_85FF8A0062A5_.wvu.PrintTitles" localSheetId="50" hidden="1">'4.37-8-50'!$16:$17</definedName>
    <definedName name="Z_F38FEF10_041E_491C_8137_85FF8A0062A5_.wvu.PrintTitles" localSheetId="51" hidden="1">'4.37-8-51'!$16:$17</definedName>
    <definedName name="Z_F38FEF10_041E_491C_8137_85FF8A0062A5_.wvu.PrintTitles" localSheetId="52" hidden="1">'4.37-8-52'!$16:$17</definedName>
    <definedName name="Z_F38FEF10_041E_491C_8137_85FF8A0062A5_.wvu.PrintTitles" localSheetId="53" hidden="1">'4.37-8-53'!$16:$17</definedName>
    <definedName name="Z_F38FEF10_041E_491C_8137_85FF8A0062A5_.wvu.PrintTitles" localSheetId="54" hidden="1">'4.37-8-54'!$16:$17</definedName>
    <definedName name="Z_F38FEF10_041E_491C_8137_85FF8A0062A5_.wvu.PrintTitles" localSheetId="55" hidden="1">'4.37-8-55'!$16:$17</definedName>
    <definedName name="Z_F38FEF10_041E_491C_8137_85FF8A0062A5_.wvu.PrintTitles" localSheetId="56" hidden="1">'4.37-8-56'!$16:$17</definedName>
    <definedName name="Z_F38FEF10_041E_491C_8137_85FF8A0062A5_.wvu.PrintTitles" localSheetId="57" hidden="1">'4.37-8-57'!$16:$17</definedName>
    <definedName name="Z_F38FEF10_041E_491C_8137_85FF8A0062A5_.wvu.PrintTitles" localSheetId="58" hidden="1">'4.37-8-58'!$15:$16</definedName>
    <definedName name="Z_F38FEF10_041E_491C_8137_85FF8A0062A5_.wvu.PrintTitles" localSheetId="59" hidden="1">'4.37-8-59'!$15:$16</definedName>
    <definedName name="Z_F38FEF10_041E_491C_8137_85FF8A0062A5_.wvu.PrintTitles" localSheetId="6" hidden="1">'4.37-8-6'!$17:$18</definedName>
    <definedName name="Z_F38FEF10_041E_491C_8137_85FF8A0062A5_.wvu.PrintTitles" localSheetId="60" hidden="1">'4.37-8-60'!$15:$16</definedName>
    <definedName name="Z_F38FEF10_041E_491C_8137_85FF8A0062A5_.wvu.PrintTitles" localSheetId="61" hidden="1">'4.37-8-61'!$15:$16</definedName>
    <definedName name="Z_F38FEF10_041E_491C_8137_85FF8A0062A5_.wvu.PrintTitles" localSheetId="62" hidden="1">'4.37-8-62'!$15:$16</definedName>
    <definedName name="Z_F38FEF10_041E_491C_8137_85FF8A0062A5_.wvu.PrintTitles" localSheetId="63" hidden="1">'4.37-8-63'!$15:$16</definedName>
    <definedName name="Z_F38FEF10_041E_491C_8137_85FF8A0062A5_.wvu.PrintTitles" localSheetId="64" hidden="1">'4.37-8-64'!$15:$16</definedName>
    <definedName name="Z_F38FEF10_041E_491C_8137_85FF8A0062A5_.wvu.PrintTitles" localSheetId="65" hidden="1">'4.37-8-65'!$15:$16</definedName>
    <definedName name="Z_F38FEF10_041E_491C_8137_85FF8A0062A5_.wvu.PrintTitles" localSheetId="66" hidden="1">'4.37-8-66'!$15:$16</definedName>
    <definedName name="Z_F38FEF10_041E_491C_8137_85FF8A0062A5_.wvu.PrintTitles" localSheetId="67" hidden="1">'4.37-8-67'!$15:$16</definedName>
    <definedName name="Z_F38FEF10_041E_491C_8137_85FF8A0062A5_.wvu.PrintTitles" localSheetId="68" hidden="1">'4.37-8-68'!$15:$16</definedName>
    <definedName name="Z_F38FEF10_041E_491C_8137_85FF8A0062A5_.wvu.PrintTitles" localSheetId="7" hidden="1">'4.37-8-7'!$17:$18</definedName>
    <definedName name="Z_F38FEF10_041E_491C_8137_85FF8A0062A5_.wvu.PrintTitles" localSheetId="8" hidden="1">'4.37-8-8'!$17:$18</definedName>
    <definedName name="Z_F38FEF10_041E_491C_8137_85FF8A0062A5_.wvu.PrintTitles" localSheetId="9" hidden="1">'4.37-8-9'!$17:$18</definedName>
    <definedName name="Z_F38FEF10_041E_491C_8137_85FF8A0062A5_.wvu.PrintTitles" localSheetId="71" hidden="1">'Таблица ТСН'!$1:$1</definedName>
    <definedName name="_xlnm.Print_Titles" localSheetId="69">_СравнениеПЗ!$4:$6</definedName>
    <definedName name="_xlnm.Print_Titles" localSheetId="1">'4.37-8-1'!$17:$18</definedName>
    <definedName name="_xlnm.Print_Titles" localSheetId="10">'4.37-8-10'!$17:$18</definedName>
    <definedName name="_xlnm.Print_Titles" localSheetId="11">'4.37-8-11'!$17:$18</definedName>
    <definedName name="_xlnm.Print_Titles" localSheetId="12">'4.37-8-12'!$17:$18</definedName>
    <definedName name="_xlnm.Print_Titles" localSheetId="13">'4.37-8-13'!$17:$18</definedName>
    <definedName name="_xlnm.Print_Titles" localSheetId="14">'4.37-8-14'!$17:$18</definedName>
    <definedName name="_xlnm.Print_Titles" localSheetId="15">'4.37-8-15'!$17:$18</definedName>
    <definedName name="_xlnm.Print_Titles" localSheetId="16">'4.37-8-16'!$17:$18</definedName>
    <definedName name="_xlnm.Print_Titles" localSheetId="17">'4.37-8-17'!$17:$18</definedName>
    <definedName name="_xlnm.Print_Titles" localSheetId="18">'4.37-8-18'!$17:$18</definedName>
    <definedName name="_xlnm.Print_Titles" localSheetId="19">'4.37-8-19'!$17:$18</definedName>
    <definedName name="_xlnm.Print_Titles" localSheetId="2">'4.37-8-2'!$17:$18</definedName>
    <definedName name="_xlnm.Print_Titles" localSheetId="20">'4.37-8-20'!$17:$18</definedName>
    <definedName name="_xlnm.Print_Titles" localSheetId="21">'4.37-8-21'!$17:$18</definedName>
    <definedName name="_xlnm.Print_Titles" localSheetId="22">'4.37-8-22'!$17:$18</definedName>
    <definedName name="_xlnm.Print_Titles" localSheetId="23">'4.37-8-23'!$17:$18</definedName>
    <definedName name="_xlnm.Print_Titles" localSheetId="24">'4.37-8-24'!$15:$16</definedName>
    <definedName name="_xlnm.Print_Titles" localSheetId="25">'4.37-8-25'!$15:$16</definedName>
    <definedName name="_xlnm.Print_Titles" localSheetId="26">'4.37-8-26'!$15:$16</definedName>
    <definedName name="_xlnm.Print_Titles" localSheetId="27">'4.37-8-27'!$15:$16</definedName>
    <definedName name="_xlnm.Print_Titles" localSheetId="28">'4.37-8-28'!$15:$16</definedName>
    <definedName name="_xlnm.Print_Titles" localSheetId="29">'4.37-8-29'!$15:$16</definedName>
    <definedName name="_xlnm.Print_Titles" localSheetId="3">'4.37-8-3'!$17:$18</definedName>
    <definedName name="_xlnm.Print_Titles" localSheetId="30">'4.37-8-30'!$15:$16</definedName>
    <definedName name="_xlnm.Print_Titles" localSheetId="31">'4.37-8-31'!$15:$16</definedName>
    <definedName name="_xlnm.Print_Titles" localSheetId="32">'4.37-8-32'!$15:$16</definedName>
    <definedName name="_xlnm.Print_Titles" localSheetId="33">'4.37-8-33'!$15:$16</definedName>
    <definedName name="_xlnm.Print_Titles" localSheetId="34">'4.37-8-34'!$15:$16</definedName>
    <definedName name="_xlnm.Print_Titles" localSheetId="35">'4.37-8-35'!$16:$17</definedName>
    <definedName name="_xlnm.Print_Titles" localSheetId="36">'4.37-8-36'!$16:$17</definedName>
    <definedName name="_xlnm.Print_Titles" localSheetId="37">'4.37-8-37'!$16:$17</definedName>
    <definedName name="_xlnm.Print_Titles" localSheetId="38">'4.37-8-38'!$16:$17</definedName>
    <definedName name="_xlnm.Print_Titles" localSheetId="39">'4.37-8-39'!$16:$17</definedName>
    <definedName name="_xlnm.Print_Titles" localSheetId="4">'4.37-8-4'!$17:$18</definedName>
    <definedName name="_xlnm.Print_Titles" localSheetId="40">'4.37-8-40'!$16:$17</definedName>
    <definedName name="_xlnm.Print_Titles" localSheetId="41">'4.37-8-41'!$16:$17</definedName>
    <definedName name="_xlnm.Print_Titles" localSheetId="42">'4.37-8-42'!$16:$17</definedName>
    <definedName name="_xlnm.Print_Titles" localSheetId="43">'4.37-8-43'!$16:$17</definedName>
    <definedName name="_xlnm.Print_Titles" localSheetId="44">'4.37-8-44'!$16:$17</definedName>
    <definedName name="_xlnm.Print_Titles" localSheetId="45">'4.37-8-45'!$16:$17</definedName>
    <definedName name="_xlnm.Print_Titles" localSheetId="46">'4.37-8-46'!$16:$17</definedName>
    <definedName name="_xlnm.Print_Titles" localSheetId="47">'4.37-8-47'!$16:$17</definedName>
    <definedName name="_xlnm.Print_Titles" localSheetId="48">'4.37-8-48'!$16:$17</definedName>
    <definedName name="_xlnm.Print_Titles" localSheetId="49">'4.37-8-49'!$16:$17</definedName>
    <definedName name="_xlnm.Print_Titles" localSheetId="5">'4.37-8-5'!$17:$18</definedName>
    <definedName name="_xlnm.Print_Titles" localSheetId="50">'4.37-8-50'!$16:$17</definedName>
    <definedName name="_xlnm.Print_Titles" localSheetId="51">'4.37-8-51'!$16:$17</definedName>
    <definedName name="_xlnm.Print_Titles" localSheetId="52">'4.37-8-52'!$16:$17</definedName>
    <definedName name="_xlnm.Print_Titles" localSheetId="53">'4.37-8-53'!$16:$17</definedName>
    <definedName name="_xlnm.Print_Titles" localSheetId="54">'4.37-8-54'!$16:$17</definedName>
    <definedName name="_xlnm.Print_Titles" localSheetId="55">'4.37-8-55'!$16:$17</definedName>
    <definedName name="_xlnm.Print_Titles" localSheetId="56">'4.37-8-56'!$16:$17</definedName>
    <definedName name="_xlnm.Print_Titles" localSheetId="57">'4.37-8-57'!$16:$17</definedName>
    <definedName name="_xlnm.Print_Titles" localSheetId="58">'4.37-8-58'!$15:$16</definedName>
    <definedName name="_xlnm.Print_Titles" localSheetId="59">'4.37-8-59'!$15:$16</definedName>
    <definedName name="_xlnm.Print_Titles" localSheetId="6">'4.37-8-6'!$17:$18</definedName>
    <definedName name="_xlnm.Print_Titles" localSheetId="60">'4.37-8-60'!$15:$16</definedName>
    <definedName name="_xlnm.Print_Titles" localSheetId="61">'4.37-8-61'!$15:$16</definedName>
    <definedName name="_xlnm.Print_Titles" localSheetId="62">'4.37-8-62'!$15:$16</definedName>
    <definedName name="_xlnm.Print_Titles" localSheetId="63">'4.37-8-63'!$15:$16</definedName>
    <definedName name="_xlnm.Print_Titles" localSheetId="64">'4.37-8-64'!$15:$16</definedName>
    <definedName name="_xlnm.Print_Titles" localSheetId="65">'4.37-8-65'!$15:$16</definedName>
    <definedName name="_xlnm.Print_Titles" localSheetId="66">'4.37-8-66'!$15:$16</definedName>
    <definedName name="_xlnm.Print_Titles" localSheetId="67">'4.37-8-67'!$15:$16</definedName>
    <definedName name="_xlnm.Print_Titles" localSheetId="68">'4.37-8-68'!$15:$16</definedName>
    <definedName name="_xlnm.Print_Titles" localSheetId="7">'4.37-8-7'!$17:$18</definedName>
    <definedName name="_xlnm.Print_Titles" localSheetId="8">'4.37-8-8'!$17:$18</definedName>
    <definedName name="_xlnm.Print_Titles" localSheetId="9">'4.37-8-9'!$17:$18</definedName>
    <definedName name="_xlnm.Print_Titles" localSheetId="71">'Таблица ТСН'!$1:$1</definedName>
    <definedName name="_xlnm.Print_Area" localSheetId="69">_СравнениеПЗ!$B$1:$N$302</definedName>
    <definedName name="_xlnm.Print_Area" localSheetId="70">'_Таб. 4.37-8'!$A$1:$H$239</definedName>
    <definedName name="_xlnm.Print_Area" localSheetId="0">_ТЛ!$A$1:$A$19</definedName>
    <definedName name="_xlnm.Print_Area" localSheetId="11">'4.37-8-11'!$A$1:$H$37</definedName>
    <definedName name="_xlnm.Print_Area" localSheetId="12">'4.37-8-12'!$A$1:$H$37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6" i="1" l="1"/>
  <c r="H268" i="1" s="1"/>
  <c r="G269" i="1"/>
  <c r="G268" i="1"/>
  <c r="I268" i="1" s="1"/>
  <c r="I269" i="1"/>
  <c r="I267" i="1"/>
  <c r="I266" i="1"/>
  <c r="F268" i="1"/>
  <c r="F267" i="1"/>
  <c r="G214" i="1"/>
  <c r="G213" i="1"/>
  <c r="I213" i="1" s="1"/>
  <c r="G211" i="1"/>
  <c r="I214" i="1"/>
  <c r="I212" i="1"/>
  <c r="I211" i="1"/>
  <c r="F213" i="1"/>
  <c r="F212" i="1"/>
  <c r="F32" i="46"/>
  <c r="I206" i="1"/>
  <c r="I209" i="1"/>
  <c r="I208" i="1"/>
  <c r="I207" i="1"/>
  <c r="H208" i="1"/>
  <c r="H207" i="1"/>
  <c r="F208" i="1"/>
  <c r="F207" i="1"/>
  <c r="G209" i="1"/>
  <c r="G208" i="1"/>
  <c r="G206" i="1"/>
  <c r="F120" i="1"/>
  <c r="F119" i="1"/>
  <c r="H120" i="1"/>
  <c r="H119" i="1"/>
  <c r="I121" i="1"/>
  <c r="I120" i="1"/>
  <c r="I119" i="1"/>
  <c r="I118" i="1"/>
  <c r="G118" i="1"/>
  <c r="G121" i="1"/>
  <c r="G120" i="1"/>
  <c r="G66" i="1"/>
  <c r="G65" i="1"/>
  <c r="G63" i="1"/>
  <c r="I66" i="1"/>
  <c r="I65" i="1"/>
  <c r="I64" i="1"/>
  <c r="I63" i="1"/>
  <c r="G58" i="1"/>
  <c r="I56" i="1"/>
  <c r="I58" i="1"/>
  <c r="I53" i="1"/>
  <c r="G61" i="1"/>
  <c r="I61" i="1" s="1"/>
  <c r="G60" i="1"/>
  <c r="I60" i="1" s="1"/>
  <c r="I59" i="1"/>
  <c r="F18" i="58"/>
  <c r="F21" i="58"/>
  <c r="F20" i="58"/>
  <c r="F32" i="58"/>
  <c r="F31" i="58"/>
  <c r="F30" i="58"/>
  <c r="F29" i="58"/>
  <c r="F18" i="47"/>
  <c r="F21" i="47"/>
  <c r="F20" i="47"/>
  <c r="F32" i="47"/>
  <c r="F31" i="47"/>
  <c r="F30" i="47"/>
  <c r="F29" i="47"/>
  <c r="F18" i="46"/>
  <c r="F21" i="46"/>
  <c r="F20" i="46"/>
  <c r="F31" i="46"/>
  <c r="F30" i="46"/>
  <c r="F29" i="46"/>
  <c r="F22" i="24"/>
  <c r="F21" i="24"/>
  <c r="F19" i="24"/>
  <c r="F31" i="24"/>
  <c r="F30" i="24"/>
  <c r="F19" i="13"/>
  <c r="F22" i="13"/>
  <c r="F21" i="13"/>
  <c r="F33" i="13"/>
  <c r="F32" i="13"/>
  <c r="F31" i="13"/>
  <c r="F30" i="13"/>
  <c r="F19" i="12"/>
  <c r="F22" i="12"/>
  <c r="F21" i="12"/>
  <c r="F33" i="12"/>
  <c r="F32" i="12"/>
  <c r="F31" i="12"/>
  <c r="F29" i="12"/>
  <c r="F30" i="12"/>
  <c r="H267" i="1" l="1"/>
  <c r="H213" i="1"/>
  <c r="H212" i="1"/>
  <c r="A234" i="70"/>
  <c r="A228" i="70"/>
  <c r="A216" i="70"/>
  <c r="A206" i="70"/>
  <c r="A194" i="70"/>
  <c r="A182" i="70"/>
  <c r="A172" i="70"/>
  <c r="A162" i="70"/>
  <c r="A156" i="70"/>
  <c r="A142" i="70"/>
  <c r="A130" i="70"/>
  <c r="A116" i="70"/>
  <c r="A104" i="70"/>
  <c r="AB90" i="70"/>
  <c r="AB89" i="70"/>
  <c r="AB88" i="70"/>
  <c r="AB87" i="70"/>
  <c r="AB86" i="70"/>
  <c r="AB85" i="70"/>
  <c r="AB84" i="70"/>
  <c r="AB83" i="70"/>
  <c r="AB82" i="70"/>
  <c r="AB80" i="70"/>
  <c r="AB79" i="70"/>
  <c r="AB81" i="70"/>
  <c r="AB76" i="70"/>
  <c r="AB75" i="70"/>
  <c r="AB74" i="70"/>
  <c r="AB73" i="70"/>
  <c r="AB72" i="70"/>
  <c r="AB71" i="70"/>
  <c r="AB70" i="70"/>
  <c r="AB69" i="70"/>
  <c r="AB68" i="70"/>
  <c r="AB67" i="70"/>
  <c r="AB66" i="70"/>
  <c r="AB65" i="70"/>
  <c r="AB64" i="70"/>
  <c r="AB63" i="70"/>
  <c r="AB62" i="70"/>
  <c r="AB61" i="70"/>
  <c r="AB60" i="70"/>
  <c r="AB59" i="70"/>
  <c r="AB58" i="70"/>
  <c r="AB57" i="70"/>
  <c r="AB56" i="70"/>
  <c r="AB55" i="70"/>
  <c r="AB54" i="70"/>
  <c r="AB53" i="70"/>
  <c r="AB52" i="70"/>
  <c r="AB51" i="70"/>
  <c r="AB50" i="70"/>
  <c r="AB49" i="70"/>
  <c r="AB48" i="70"/>
  <c r="AB47" i="70"/>
  <c r="AB46" i="70"/>
  <c r="AB45" i="70"/>
  <c r="AB44" i="70"/>
  <c r="AB43" i="70"/>
  <c r="AB42" i="70"/>
  <c r="AB41" i="70"/>
  <c r="AB40" i="70"/>
  <c r="AB39" i="70"/>
  <c r="AB38" i="70"/>
  <c r="AB37" i="70"/>
  <c r="AB36" i="70"/>
  <c r="AB35" i="70"/>
  <c r="AB34" i="70"/>
  <c r="AB33" i="70"/>
  <c r="AB32" i="70"/>
  <c r="AB31" i="70"/>
  <c r="AB30" i="70"/>
  <c r="AB29" i="70"/>
  <c r="AB28" i="70"/>
  <c r="AB27" i="70"/>
  <c r="AB26" i="70"/>
  <c r="AB25" i="70"/>
  <c r="AB24" i="70"/>
  <c r="AB23" i="70"/>
  <c r="AB22" i="70"/>
  <c r="AB21" i="70"/>
  <c r="AB20" i="70"/>
  <c r="AB19" i="70"/>
  <c r="AB18" i="70"/>
  <c r="AB17" i="70"/>
  <c r="AB16" i="70"/>
  <c r="AB15" i="70"/>
  <c r="AB14" i="70"/>
  <c r="AB13" i="70"/>
  <c r="AB12" i="70"/>
  <c r="AB11" i="70"/>
  <c r="AB10" i="70"/>
  <c r="AB9" i="70"/>
  <c r="A92" i="70"/>
  <c r="AA6" i="70"/>
  <c r="AA5" i="70"/>
  <c r="AA4" i="70"/>
  <c r="AA3" i="70"/>
  <c r="K11" i="69"/>
  <c r="K10" i="69"/>
  <c r="K9" i="69"/>
  <c r="K302" i="1"/>
  <c r="F302" i="1"/>
  <c r="D24" i="69"/>
  <c r="E23" i="69"/>
  <c r="G23" i="69" s="1"/>
  <c r="H23" i="69" s="1"/>
  <c r="K12" i="69"/>
  <c r="K8" i="69"/>
  <c r="J4" i="69"/>
  <c r="J3" i="69"/>
  <c r="J2" i="69"/>
  <c r="J1" i="69"/>
  <c r="K11" i="68"/>
  <c r="K10" i="68"/>
  <c r="K9" i="68"/>
  <c r="K299" i="1"/>
  <c r="F299" i="1"/>
  <c r="D24" i="68"/>
  <c r="F23" i="68"/>
  <c r="F24" i="68" s="1"/>
  <c r="F18" i="68" s="1"/>
  <c r="E23" i="68"/>
  <c r="G23" i="68" s="1"/>
  <c r="H23" i="68" s="1"/>
  <c r="K12" i="68"/>
  <c r="K8" i="68"/>
  <c r="J4" i="68"/>
  <c r="J3" i="68"/>
  <c r="J2" i="68"/>
  <c r="J1" i="68"/>
  <c r="K11" i="67"/>
  <c r="K10" i="67"/>
  <c r="K9" i="67"/>
  <c r="K296" i="1"/>
  <c r="F296" i="1"/>
  <c r="D24" i="67"/>
  <c r="F23" i="67"/>
  <c r="F24" i="67" s="1"/>
  <c r="F18" i="67" s="1"/>
  <c r="E23" i="67"/>
  <c r="G23" i="67" s="1"/>
  <c r="H23" i="67" s="1"/>
  <c r="K12" i="67"/>
  <c r="K8" i="67"/>
  <c r="J4" i="67"/>
  <c r="J3" i="67"/>
  <c r="J2" i="67"/>
  <c r="J1" i="67"/>
  <c r="K11" i="66"/>
  <c r="K10" i="66"/>
  <c r="K9" i="66"/>
  <c r="K293" i="1"/>
  <c r="F293" i="1"/>
  <c r="D24" i="66"/>
  <c r="E23" i="66"/>
  <c r="G23" i="66" s="1"/>
  <c r="H23" i="66" s="1"/>
  <c r="K12" i="66"/>
  <c r="K8" i="66"/>
  <c r="J4" i="66"/>
  <c r="J3" i="66"/>
  <c r="J2" i="66"/>
  <c r="J1" i="66"/>
  <c r="K11" i="65"/>
  <c r="K10" i="65"/>
  <c r="K9" i="65"/>
  <c r="K290" i="1"/>
  <c r="F290" i="1"/>
  <c r="D24" i="65"/>
  <c r="E23" i="65"/>
  <c r="G23" i="65" s="1"/>
  <c r="H23" i="65" s="1"/>
  <c r="K12" i="65"/>
  <c r="K8" i="65"/>
  <c r="J4" i="65"/>
  <c r="J3" i="65"/>
  <c r="J2" i="65"/>
  <c r="J1" i="65"/>
  <c r="K11" i="64"/>
  <c r="K10" i="64"/>
  <c r="K9" i="64"/>
  <c r="K287" i="1"/>
  <c r="F287" i="1"/>
  <c r="D24" i="64"/>
  <c r="G23" i="64"/>
  <c r="H23" i="64" s="1"/>
  <c r="E23" i="64"/>
  <c r="F23" i="64" s="1"/>
  <c r="F24" i="64" s="1"/>
  <c r="F18" i="64" s="1"/>
  <c r="K12" i="64"/>
  <c r="K8" i="64"/>
  <c r="J4" i="64"/>
  <c r="J3" i="64"/>
  <c r="J2" i="64"/>
  <c r="J1" i="64"/>
  <c r="K11" i="63"/>
  <c r="K10" i="63"/>
  <c r="K9" i="63"/>
  <c r="K284" i="1"/>
  <c r="F284" i="1"/>
  <c r="D24" i="63"/>
  <c r="E23" i="63"/>
  <c r="G23" i="63" s="1"/>
  <c r="H23" i="63" s="1"/>
  <c r="K12" i="63"/>
  <c r="K8" i="63"/>
  <c r="J4" i="63"/>
  <c r="J3" i="63"/>
  <c r="J2" i="63"/>
  <c r="J1" i="63"/>
  <c r="K11" i="62"/>
  <c r="K10" i="62"/>
  <c r="K9" i="62"/>
  <c r="K281" i="1"/>
  <c r="F281" i="1"/>
  <c r="D24" i="62"/>
  <c r="E23" i="62"/>
  <c r="G23" i="62" s="1"/>
  <c r="H23" i="62" s="1"/>
  <c r="K12" i="62"/>
  <c r="K8" i="62"/>
  <c r="J4" i="62"/>
  <c r="J3" i="62"/>
  <c r="J2" i="62"/>
  <c r="J1" i="62"/>
  <c r="K11" i="61"/>
  <c r="K10" i="61"/>
  <c r="K9" i="61"/>
  <c r="K278" i="1"/>
  <c r="F278" i="1"/>
  <c r="D24" i="61"/>
  <c r="F23" i="61"/>
  <c r="F24" i="61" s="1"/>
  <c r="F18" i="61" s="1"/>
  <c r="E23" i="61"/>
  <c r="G23" i="61" s="1"/>
  <c r="H23" i="61" s="1"/>
  <c r="K12" i="61"/>
  <c r="K8" i="61"/>
  <c r="J4" i="61"/>
  <c r="J3" i="61"/>
  <c r="J2" i="61"/>
  <c r="J1" i="61"/>
  <c r="K11" i="60"/>
  <c r="K10" i="60"/>
  <c r="K9" i="60"/>
  <c r="K275" i="1"/>
  <c r="F275" i="1"/>
  <c r="D24" i="60"/>
  <c r="F23" i="60"/>
  <c r="F24" i="60" s="1"/>
  <c r="F18" i="60" s="1"/>
  <c r="E23" i="60"/>
  <c r="G23" i="60" s="1"/>
  <c r="H23" i="60" s="1"/>
  <c r="K12" i="60"/>
  <c r="K8" i="60"/>
  <c r="J4" i="60"/>
  <c r="J3" i="60"/>
  <c r="J2" i="60"/>
  <c r="J1" i="60"/>
  <c r="K11" i="59"/>
  <c r="K10" i="59"/>
  <c r="K9" i="59"/>
  <c r="K272" i="1"/>
  <c r="F272" i="1"/>
  <c r="D24" i="59"/>
  <c r="E23" i="59"/>
  <c r="G23" i="59" s="1"/>
  <c r="H23" i="59" s="1"/>
  <c r="K12" i="59"/>
  <c r="K8" i="59"/>
  <c r="J4" i="59"/>
  <c r="J3" i="59"/>
  <c r="J2" i="59"/>
  <c r="J1" i="59"/>
  <c r="K12" i="58"/>
  <c r="K11" i="58"/>
  <c r="K10" i="58"/>
  <c r="K9" i="58"/>
  <c r="F28" i="58"/>
  <c r="H28" i="58"/>
  <c r="F27" i="58"/>
  <c r="H27" i="58"/>
  <c r="D25" i="58"/>
  <c r="E24" i="58"/>
  <c r="F24" i="58" s="1"/>
  <c r="F25" i="58" s="1"/>
  <c r="F19" i="58" s="1"/>
  <c r="G267" i="1" s="1"/>
  <c r="K13" i="58"/>
  <c r="K8" i="58"/>
  <c r="J4" i="58"/>
  <c r="J3" i="58"/>
  <c r="J2" i="58"/>
  <c r="J1" i="58"/>
  <c r="K12" i="57"/>
  <c r="K11" i="57"/>
  <c r="K10" i="57"/>
  <c r="K9" i="57"/>
  <c r="K263" i="1"/>
  <c r="F263" i="1"/>
  <c r="K262" i="1"/>
  <c r="F262" i="1"/>
  <c r="F28" i="57"/>
  <c r="F30" i="57" s="1"/>
  <c r="F21" i="57" s="1"/>
  <c r="G264" i="1" s="1"/>
  <c r="H28" i="57"/>
  <c r="H30" i="57" s="1"/>
  <c r="F27" i="57"/>
  <c r="H27" i="57"/>
  <c r="D25" i="57"/>
  <c r="F24" i="57"/>
  <c r="F25" i="57" s="1"/>
  <c r="F19" i="57" s="1"/>
  <c r="E24" i="57"/>
  <c r="G24" i="57" s="1"/>
  <c r="H24" i="57" s="1"/>
  <c r="K13" i="57"/>
  <c r="K8" i="57"/>
  <c r="J4" i="57"/>
  <c r="J3" i="57"/>
  <c r="J2" i="57"/>
  <c r="J1" i="57"/>
  <c r="K12" i="56"/>
  <c r="K11" i="56"/>
  <c r="K10" i="56"/>
  <c r="K9" i="56"/>
  <c r="K258" i="1"/>
  <c r="F258" i="1"/>
  <c r="K257" i="1"/>
  <c r="F257" i="1"/>
  <c r="F28" i="56"/>
  <c r="F30" i="56" s="1"/>
  <c r="F21" i="56" s="1"/>
  <c r="G259" i="1" s="1"/>
  <c r="H28" i="56"/>
  <c r="H30" i="56" s="1"/>
  <c r="F27" i="56"/>
  <c r="H27" i="56"/>
  <c r="D25" i="56"/>
  <c r="F24" i="56"/>
  <c r="F25" i="56" s="1"/>
  <c r="F19" i="56" s="1"/>
  <c r="G24" i="56"/>
  <c r="H24" i="56" s="1"/>
  <c r="E24" i="56"/>
  <c r="K13" i="56"/>
  <c r="K8" i="56"/>
  <c r="J4" i="56"/>
  <c r="J3" i="56"/>
  <c r="J2" i="56"/>
  <c r="J1" i="56"/>
  <c r="K12" i="55"/>
  <c r="K11" i="55"/>
  <c r="K10" i="55"/>
  <c r="K9" i="55"/>
  <c r="K253" i="1"/>
  <c r="F253" i="1"/>
  <c r="K252" i="1"/>
  <c r="F252" i="1"/>
  <c r="F30" i="55"/>
  <c r="F21" i="55" s="1"/>
  <c r="G254" i="1" s="1"/>
  <c r="F28" i="55"/>
  <c r="H28" i="55"/>
  <c r="H30" i="55" s="1"/>
  <c r="F27" i="55"/>
  <c r="H27" i="55"/>
  <c r="D25" i="55"/>
  <c r="F24" i="55"/>
  <c r="F25" i="55" s="1"/>
  <c r="F19" i="55" s="1"/>
  <c r="E24" i="55"/>
  <c r="G24" i="55" s="1"/>
  <c r="H24" i="55" s="1"/>
  <c r="K13" i="55"/>
  <c r="K8" i="55"/>
  <c r="J4" i="55"/>
  <c r="J3" i="55"/>
  <c r="J2" i="55"/>
  <c r="J1" i="55"/>
  <c r="K12" i="54"/>
  <c r="K11" i="54"/>
  <c r="K10" i="54"/>
  <c r="K9" i="54"/>
  <c r="K248" i="1"/>
  <c r="F248" i="1"/>
  <c r="K247" i="1"/>
  <c r="F247" i="1"/>
  <c r="F28" i="54"/>
  <c r="F30" i="54" s="1"/>
  <c r="F21" i="54" s="1"/>
  <c r="G249" i="1" s="1"/>
  <c r="H28" i="54"/>
  <c r="H30" i="54" s="1"/>
  <c r="F27" i="54"/>
  <c r="H27" i="54"/>
  <c r="D25" i="54"/>
  <c r="E24" i="54"/>
  <c r="F24" i="54" s="1"/>
  <c r="F25" i="54" s="1"/>
  <c r="F19" i="54" s="1"/>
  <c r="K13" i="54"/>
  <c r="K8" i="54"/>
  <c r="J4" i="54"/>
  <c r="J3" i="54"/>
  <c r="J2" i="54"/>
  <c r="J1" i="54"/>
  <c r="K12" i="53"/>
  <c r="K11" i="53"/>
  <c r="K10" i="53"/>
  <c r="K9" i="53"/>
  <c r="K243" i="1"/>
  <c r="F243" i="1"/>
  <c r="K242" i="1"/>
  <c r="F242" i="1"/>
  <c r="F28" i="53"/>
  <c r="F30" i="53" s="1"/>
  <c r="F21" i="53" s="1"/>
  <c r="G244" i="1" s="1"/>
  <c r="H28" i="53"/>
  <c r="H30" i="53" s="1"/>
  <c r="F27" i="53"/>
  <c r="H27" i="53"/>
  <c r="D25" i="53"/>
  <c r="E24" i="53"/>
  <c r="F24" i="53" s="1"/>
  <c r="F25" i="53" s="1"/>
  <c r="F19" i="53" s="1"/>
  <c r="K13" i="53"/>
  <c r="K8" i="53"/>
  <c r="J4" i="53"/>
  <c r="J3" i="53"/>
  <c r="J2" i="53"/>
  <c r="J1" i="53"/>
  <c r="K12" i="52"/>
  <c r="K11" i="52"/>
  <c r="K10" i="52"/>
  <c r="K9" i="52"/>
  <c r="K238" i="1"/>
  <c r="F238" i="1"/>
  <c r="K237" i="1"/>
  <c r="F237" i="1"/>
  <c r="F28" i="52"/>
  <c r="F30" i="52" s="1"/>
  <c r="F21" i="52" s="1"/>
  <c r="G239" i="1" s="1"/>
  <c r="H28" i="52"/>
  <c r="H30" i="52" s="1"/>
  <c r="F27" i="52"/>
  <c r="H27" i="52"/>
  <c r="D25" i="52"/>
  <c r="E24" i="52"/>
  <c r="F24" i="52" s="1"/>
  <c r="F25" i="52" s="1"/>
  <c r="F19" i="52" s="1"/>
  <c r="K13" i="52"/>
  <c r="K8" i="52"/>
  <c r="J4" i="52"/>
  <c r="J3" i="52"/>
  <c r="J2" i="52"/>
  <c r="J1" i="52"/>
  <c r="K12" i="51"/>
  <c r="K11" i="51"/>
  <c r="K10" i="51"/>
  <c r="K9" i="51"/>
  <c r="K233" i="1"/>
  <c r="F233" i="1"/>
  <c r="K232" i="1"/>
  <c r="F232" i="1"/>
  <c r="F28" i="51"/>
  <c r="F30" i="51" s="1"/>
  <c r="F21" i="51" s="1"/>
  <c r="G234" i="1" s="1"/>
  <c r="H28" i="51"/>
  <c r="H30" i="51" s="1"/>
  <c r="F27" i="51"/>
  <c r="H27" i="51"/>
  <c r="D25" i="51"/>
  <c r="F24" i="51"/>
  <c r="F25" i="51" s="1"/>
  <c r="F19" i="51" s="1"/>
  <c r="G232" i="1" s="1"/>
  <c r="G24" i="51"/>
  <c r="H24" i="51" s="1"/>
  <c r="E24" i="51"/>
  <c r="K13" i="51"/>
  <c r="K8" i="51"/>
  <c r="J4" i="51"/>
  <c r="J3" i="51"/>
  <c r="J2" i="51"/>
  <c r="J1" i="51"/>
  <c r="K12" i="50"/>
  <c r="K11" i="50"/>
  <c r="K10" i="50"/>
  <c r="K9" i="50"/>
  <c r="K228" i="1"/>
  <c r="F228" i="1"/>
  <c r="K227" i="1"/>
  <c r="F227" i="1"/>
  <c r="F30" i="50"/>
  <c r="F21" i="50" s="1"/>
  <c r="G229" i="1" s="1"/>
  <c r="H30" i="50"/>
  <c r="F28" i="50"/>
  <c r="H28" i="50"/>
  <c r="F27" i="50"/>
  <c r="F29" i="50" s="1"/>
  <c r="F20" i="50" s="1"/>
  <c r="H27" i="50"/>
  <c r="D25" i="50"/>
  <c r="F24" i="50"/>
  <c r="F25" i="50" s="1"/>
  <c r="F19" i="50" s="1"/>
  <c r="G227" i="1" s="1"/>
  <c r="G24" i="50"/>
  <c r="H24" i="50" s="1"/>
  <c r="H25" i="50" s="1"/>
  <c r="E24" i="50"/>
  <c r="K13" i="50"/>
  <c r="K8" i="50"/>
  <c r="J4" i="50"/>
  <c r="J3" i="50"/>
  <c r="J2" i="50"/>
  <c r="J1" i="50"/>
  <c r="K12" i="49"/>
  <c r="K11" i="49"/>
  <c r="K10" i="49"/>
  <c r="K9" i="49"/>
  <c r="K223" i="1"/>
  <c r="F223" i="1"/>
  <c r="K222" i="1"/>
  <c r="F222" i="1"/>
  <c r="F28" i="49"/>
  <c r="F30" i="49" s="1"/>
  <c r="H28" i="49"/>
  <c r="F27" i="49"/>
  <c r="H27" i="49"/>
  <c r="D25" i="49"/>
  <c r="F24" i="49"/>
  <c r="F25" i="49" s="1"/>
  <c r="F19" i="49" s="1"/>
  <c r="G24" i="49"/>
  <c r="H24" i="49" s="1"/>
  <c r="E24" i="49"/>
  <c r="K13" i="49"/>
  <c r="K8" i="49"/>
  <c r="J4" i="49"/>
  <c r="J3" i="49"/>
  <c r="J2" i="49"/>
  <c r="J1" i="49"/>
  <c r="K12" i="48"/>
  <c r="K11" i="48"/>
  <c r="K10" i="48"/>
  <c r="K9" i="48"/>
  <c r="K218" i="1"/>
  <c r="F218" i="1"/>
  <c r="K217" i="1"/>
  <c r="F217" i="1"/>
  <c r="F28" i="48"/>
  <c r="F30" i="48" s="1"/>
  <c r="F21" i="48" s="1"/>
  <c r="G219" i="1" s="1"/>
  <c r="H28" i="48"/>
  <c r="H30" i="48" s="1"/>
  <c r="F27" i="48"/>
  <c r="H27" i="48"/>
  <c r="D25" i="48"/>
  <c r="E24" i="48"/>
  <c r="G24" i="48" s="1"/>
  <c r="H24" i="48" s="1"/>
  <c r="K13" i="48"/>
  <c r="K8" i="48"/>
  <c r="J4" i="48"/>
  <c r="J3" i="48"/>
  <c r="J2" i="48"/>
  <c r="J1" i="48"/>
  <c r="K12" i="47"/>
  <c r="K11" i="47"/>
  <c r="K10" i="47"/>
  <c r="K9" i="47"/>
  <c r="F28" i="47"/>
  <c r="H28" i="47"/>
  <c r="F27" i="47"/>
  <c r="H27" i="47"/>
  <c r="D25" i="47"/>
  <c r="E24" i="47"/>
  <c r="G24" i="47" s="1"/>
  <c r="H24" i="47" s="1"/>
  <c r="K13" i="47"/>
  <c r="K8" i="47"/>
  <c r="J4" i="47"/>
  <c r="J3" i="47"/>
  <c r="J2" i="47"/>
  <c r="J1" i="47"/>
  <c r="K12" i="46"/>
  <c r="K11" i="46"/>
  <c r="K10" i="46"/>
  <c r="K9" i="46"/>
  <c r="F28" i="46"/>
  <c r="H28" i="46"/>
  <c r="F27" i="46"/>
  <c r="H27" i="46"/>
  <c r="D25" i="46"/>
  <c r="E24" i="46"/>
  <c r="G24" i="46" s="1"/>
  <c r="H24" i="46" s="1"/>
  <c r="K13" i="46"/>
  <c r="K8" i="46"/>
  <c r="J4" i="46"/>
  <c r="J3" i="46"/>
  <c r="J2" i="46"/>
  <c r="J1" i="46"/>
  <c r="K12" i="45"/>
  <c r="K11" i="45"/>
  <c r="K10" i="45"/>
  <c r="K9" i="45"/>
  <c r="K203" i="1"/>
  <c r="F203" i="1"/>
  <c r="K202" i="1"/>
  <c r="F202" i="1"/>
  <c r="H30" i="45"/>
  <c r="H21" i="45" s="1"/>
  <c r="L204" i="1" s="1"/>
  <c r="N204" i="1" s="1"/>
  <c r="F28" i="45"/>
  <c r="F30" i="45" s="1"/>
  <c r="H28" i="45"/>
  <c r="F27" i="45"/>
  <c r="H27" i="45"/>
  <c r="D25" i="45"/>
  <c r="G24" i="45"/>
  <c r="H24" i="45" s="1"/>
  <c r="E24" i="45"/>
  <c r="F24" i="45" s="1"/>
  <c r="F25" i="45" s="1"/>
  <c r="F19" i="45" s="1"/>
  <c r="G202" i="1" s="1"/>
  <c r="K13" i="45"/>
  <c r="K8" i="45"/>
  <c r="J4" i="45"/>
  <c r="J3" i="45"/>
  <c r="J2" i="45"/>
  <c r="J1" i="45"/>
  <c r="K12" i="44"/>
  <c r="K11" i="44"/>
  <c r="K10" i="44"/>
  <c r="K9" i="44"/>
  <c r="K198" i="1"/>
  <c r="F198" i="1"/>
  <c r="K197" i="1"/>
  <c r="F197" i="1"/>
  <c r="F28" i="44"/>
  <c r="F30" i="44" s="1"/>
  <c r="F21" i="44" s="1"/>
  <c r="G199" i="1" s="1"/>
  <c r="I199" i="1" s="1"/>
  <c r="H28" i="44"/>
  <c r="H30" i="44" s="1"/>
  <c r="F27" i="44"/>
  <c r="H27" i="44"/>
  <c r="D25" i="44"/>
  <c r="F24" i="44"/>
  <c r="F25" i="44" s="1"/>
  <c r="F19" i="44" s="1"/>
  <c r="G197" i="1" s="1"/>
  <c r="G24" i="44"/>
  <c r="H24" i="44" s="1"/>
  <c r="E24" i="44"/>
  <c r="K13" i="44"/>
  <c r="K8" i="44"/>
  <c r="J4" i="44"/>
  <c r="J3" i="44"/>
  <c r="J2" i="44"/>
  <c r="J1" i="44"/>
  <c r="K12" i="43"/>
  <c r="K11" i="43"/>
  <c r="K10" i="43"/>
  <c r="K9" i="43"/>
  <c r="K193" i="1"/>
  <c r="F193" i="1"/>
  <c r="K192" i="1"/>
  <c r="F192" i="1"/>
  <c r="F28" i="43"/>
  <c r="F30" i="43" s="1"/>
  <c r="F21" i="43" s="1"/>
  <c r="G194" i="1" s="1"/>
  <c r="H28" i="43"/>
  <c r="H30" i="43" s="1"/>
  <c r="F27" i="43"/>
  <c r="H27" i="43"/>
  <c r="D25" i="43"/>
  <c r="E24" i="43"/>
  <c r="F24" i="43" s="1"/>
  <c r="F25" i="43" s="1"/>
  <c r="F19" i="43" s="1"/>
  <c r="G192" i="1" s="1"/>
  <c r="K13" i="43"/>
  <c r="K8" i="43"/>
  <c r="J4" i="43"/>
  <c r="J3" i="43"/>
  <c r="J2" i="43"/>
  <c r="J1" i="43"/>
  <c r="K12" i="42"/>
  <c r="K11" i="42"/>
  <c r="K10" i="42"/>
  <c r="K9" i="42"/>
  <c r="K188" i="1"/>
  <c r="F188" i="1"/>
  <c r="K187" i="1"/>
  <c r="F187" i="1"/>
  <c r="F28" i="42"/>
  <c r="F30" i="42" s="1"/>
  <c r="F21" i="42" s="1"/>
  <c r="G189" i="1" s="1"/>
  <c r="H28" i="42"/>
  <c r="H30" i="42" s="1"/>
  <c r="F27" i="42"/>
  <c r="H27" i="42"/>
  <c r="D25" i="42"/>
  <c r="F24" i="42"/>
  <c r="F25" i="42" s="1"/>
  <c r="F19" i="42" s="1"/>
  <c r="G24" i="42"/>
  <c r="H24" i="42" s="1"/>
  <c r="E24" i="42"/>
  <c r="K13" i="42"/>
  <c r="K8" i="42"/>
  <c r="J4" i="42"/>
  <c r="J3" i="42"/>
  <c r="J2" i="42"/>
  <c r="J1" i="42"/>
  <c r="K12" i="41"/>
  <c r="K11" i="41"/>
  <c r="K10" i="41"/>
  <c r="K9" i="41"/>
  <c r="K183" i="1"/>
  <c r="F183" i="1"/>
  <c r="K182" i="1"/>
  <c r="F182" i="1"/>
  <c r="F30" i="41"/>
  <c r="F21" i="41" s="1"/>
  <c r="G184" i="1" s="1"/>
  <c r="H30" i="41"/>
  <c r="F28" i="41"/>
  <c r="H28" i="41"/>
  <c r="F27" i="41"/>
  <c r="H27" i="41"/>
  <c r="D25" i="41"/>
  <c r="F24" i="41"/>
  <c r="F25" i="41" s="1"/>
  <c r="F19" i="41" s="1"/>
  <c r="G182" i="1" s="1"/>
  <c r="G24" i="41"/>
  <c r="H24" i="41" s="1"/>
  <c r="E24" i="41"/>
  <c r="K13" i="41"/>
  <c r="K8" i="41"/>
  <c r="J4" i="41"/>
  <c r="J3" i="41"/>
  <c r="J2" i="41"/>
  <c r="J1" i="41"/>
  <c r="K12" i="40"/>
  <c r="K11" i="40"/>
  <c r="K10" i="40"/>
  <c r="K9" i="40"/>
  <c r="K178" i="1"/>
  <c r="F178" i="1"/>
  <c r="K177" i="1"/>
  <c r="F177" i="1"/>
  <c r="F28" i="40"/>
  <c r="F30" i="40" s="1"/>
  <c r="H28" i="40"/>
  <c r="H30" i="40" s="1"/>
  <c r="F27" i="40"/>
  <c r="H27" i="40"/>
  <c r="D25" i="40"/>
  <c r="F24" i="40"/>
  <c r="F25" i="40" s="1"/>
  <c r="F19" i="40" s="1"/>
  <c r="G177" i="1" s="1"/>
  <c r="G24" i="40"/>
  <c r="H24" i="40" s="1"/>
  <c r="E24" i="40"/>
  <c r="K13" i="40"/>
  <c r="K8" i="40"/>
  <c r="J4" i="40"/>
  <c r="J3" i="40"/>
  <c r="J2" i="40"/>
  <c r="J1" i="40"/>
  <c r="K12" i="39"/>
  <c r="K11" i="39"/>
  <c r="K10" i="39"/>
  <c r="K9" i="39"/>
  <c r="K173" i="1"/>
  <c r="F173" i="1"/>
  <c r="K172" i="1"/>
  <c r="F172" i="1"/>
  <c r="H30" i="39"/>
  <c r="F28" i="39"/>
  <c r="H28" i="39"/>
  <c r="F27" i="39"/>
  <c r="H27" i="39"/>
  <c r="D25" i="39"/>
  <c r="E24" i="39"/>
  <c r="F24" i="39" s="1"/>
  <c r="F25" i="39" s="1"/>
  <c r="F19" i="39" s="1"/>
  <c r="G172" i="1" s="1"/>
  <c r="K13" i="39"/>
  <c r="K8" i="39"/>
  <c r="J4" i="39"/>
  <c r="J3" i="39"/>
  <c r="J2" i="39"/>
  <c r="J1" i="39"/>
  <c r="K12" i="38"/>
  <c r="K11" i="38"/>
  <c r="K10" i="38"/>
  <c r="K9" i="38"/>
  <c r="K168" i="1"/>
  <c r="F168" i="1"/>
  <c r="K167" i="1"/>
  <c r="F167" i="1"/>
  <c r="F28" i="38"/>
  <c r="F30" i="38" s="1"/>
  <c r="F21" i="38" s="1"/>
  <c r="G169" i="1" s="1"/>
  <c r="H28" i="38"/>
  <c r="F27" i="38"/>
  <c r="H27" i="38"/>
  <c r="D25" i="38"/>
  <c r="F24" i="38"/>
  <c r="F25" i="38" s="1"/>
  <c r="F19" i="38" s="1"/>
  <c r="G24" i="38"/>
  <c r="H24" i="38" s="1"/>
  <c r="E24" i="38"/>
  <c r="K13" i="38"/>
  <c r="K8" i="38"/>
  <c r="J4" i="38"/>
  <c r="J3" i="38"/>
  <c r="J2" i="38"/>
  <c r="J1" i="38"/>
  <c r="K12" i="37"/>
  <c r="K11" i="37"/>
  <c r="K10" i="37"/>
  <c r="K9" i="37"/>
  <c r="K163" i="1"/>
  <c r="F163" i="1"/>
  <c r="K162" i="1"/>
  <c r="F162" i="1"/>
  <c r="F28" i="37"/>
  <c r="F30" i="37" s="1"/>
  <c r="F21" i="37" s="1"/>
  <c r="G164" i="1" s="1"/>
  <c r="H28" i="37"/>
  <c r="H30" i="37" s="1"/>
  <c r="F27" i="37"/>
  <c r="H27" i="37"/>
  <c r="D25" i="37"/>
  <c r="F24" i="37"/>
  <c r="F25" i="37" s="1"/>
  <c r="F19" i="37" s="1"/>
  <c r="G24" i="37"/>
  <c r="H24" i="37" s="1"/>
  <c r="E24" i="37"/>
  <c r="K13" i="37"/>
  <c r="K8" i="37"/>
  <c r="J4" i="37"/>
  <c r="J3" i="37"/>
  <c r="J2" i="37"/>
  <c r="J1" i="37"/>
  <c r="K12" i="36"/>
  <c r="K11" i="36"/>
  <c r="K10" i="36"/>
  <c r="K9" i="36"/>
  <c r="K158" i="1"/>
  <c r="F158" i="1"/>
  <c r="K157" i="1"/>
  <c r="F157" i="1"/>
  <c r="F28" i="36"/>
  <c r="F30" i="36" s="1"/>
  <c r="F21" i="36" s="1"/>
  <c r="G159" i="1" s="1"/>
  <c r="H28" i="36"/>
  <c r="H30" i="36" s="1"/>
  <c r="F27" i="36"/>
  <c r="H27" i="36"/>
  <c r="D25" i="36"/>
  <c r="F24" i="36"/>
  <c r="F25" i="36" s="1"/>
  <c r="F19" i="36" s="1"/>
  <c r="G24" i="36"/>
  <c r="H24" i="36" s="1"/>
  <c r="E24" i="36"/>
  <c r="K13" i="36"/>
  <c r="K8" i="36"/>
  <c r="J4" i="36"/>
  <c r="J3" i="36"/>
  <c r="J2" i="36"/>
  <c r="J1" i="36"/>
  <c r="K11" i="35"/>
  <c r="K10" i="35"/>
  <c r="K9" i="35"/>
  <c r="K154" i="1"/>
  <c r="F154" i="1"/>
  <c r="D24" i="35"/>
  <c r="F23" i="35"/>
  <c r="F24" i="35" s="1"/>
  <c r="F18" i="35" s="1"/>
  <c r="E23" i="35"/>
  <c r="G23" i="35" s="1"/>
  <c r="H23" i="35" s="1"/>
  <c r="K12" i="35"/>
  <c r="K8" i="35"/>
  <c r="J4" i="35"/>
  <c r="J3" i="35"/>
  <c r="J2" i="35"/>
  <c r="J1" i="35"/>
  <c r="K11" i="34"/>
  <c r="K10" i="34"/>
  <c r="K9" i="34"/>
  <c r="K151" i="1"/>
  <c r="F151" i="1"/>
  <c r="D24" i="34"/>
  <c r="E23" i="34"/>
  <c r="F23" i="34" s="1"/>
  <c r="F24" i="34" s="1"/>
  <c r="F18" i="34" s="1"/>
  <c r="K12" i="34"/>
  <c r="K8" i="34"/>
  <c r="J4" i="34"/>
  <c r="J3" i="34"/>
  <c r="J2" i="34"/>
  <c r="J1" i="34"/>
  <c r="K11" i="33"/>
  <c r="K10" i="33"/>
  <c r="K9" i="33"/>
  <c r="K148" i="1"/>
  <c r="F148" i="1"/>
  <c r="D24" i="33"/>
  <c r="F23" i="33"/>
  <c r="F24" i="33" s="1"/>
  <c r="F18" i="33" s="1"/>
  <c r="G23" i="33"/>
  <c r="H23" i="33" s="1"/>
  <c r="E23" i="33"/>
  <c r="K12" i="33"/>
  <c r="K8" i="33"/>
  <c r="J4" i="33"/>
  <c r="J3" i="33"/>
  <c r="J2" i="33"/>
  <c r="J1" i="33"/>
  <c r="K11" i="32"/>
  <c r="K10" i="32"/>
  <c r="K9" i="32"/>
  <c r="K145" i="1"/>
  <c r="F145" i="1"/>
  <c r="D24" i="32"/>
  <c r="F23" i="32"/>
  <c r="F24" i="32" s="1"/>
  <c r="F18" i="32" s="1"/>
  <c r="E23" i="32"/>
  <c r="G23" i="32" s="1"/>
  <c r="H23" i="32" s="1"/>
  <c r="H24" i="32" s="1"/>
  <c r="K12" i="32"/>
  <c r="K8" i="32"/>
  <c r="J4" i="32"/>
  <c r="J3" i="32"/>
  <c r="J2" i="32"/>
  <c r="J1" i="32"/>
  <c r="K11" i="31"/>
  <c r="K10" i="31"/>
  <c r="K9" i="31"/>
  <c r="K142" i="1"/>
  <c r="F142" i="1"/>
  <c r="D24" i="31"/>
  <c r="F23" i="31"/>
  <c r="F24" i="31" s="1"/>
  <c r="F18" i="31" s="1"/>
  <c r="E23" i="31"/>
  <c r="G23" i="31" s="1"/>
  <c r="H23" i="31" s="1"/>
  <c r="K12" i="31"/>
  <c r="K8" i="31"/>
  <c r="J4" i="31"/>
  <c r="J3" i="31"/>
  <c r="J2" i="31"/>
  <c r="J1" i="31"/>
  <c r="K11" i="30"/>
  <c r="K10" i="30"/>
  <c r="K9" i="30"/>
  <c r="K139" i="1"/>
  <c r="F139" i="1"/>
  <c r="D24" i="30"/>
  <c r="F23" i="30"/>
  <c r="F24" i="30" s="1"/>
  <c r="F18" i="30" s="1"/>
  <c r="E23" i="30"/>
  <c r="G23" i="30" s="1"/>
  <c r="H23" i="30" s="1"/>
  <c r="K12" i="30"/>
  <c r="K8" i="30"/>
  <c r="J4" i="30"/>
  <c r="J3" i="30"/>
  <c r="J2" i="30"/>
  <c r="J1" i="30"/>
  <c r="K11" i="29"/>
  <c r="K10" i="29"/>
  <c r="K9" i="29"/>
  <c r="K136" i="1"/>
  <c r="F136" i="1"/>
  <c r="D24" i="29"/>
  <c r="F23" i="29"/>
  <c r="F24" i="29" s="1"/>
  <c r="F18" i="29" s="1"/>
  <c r="E23" i="29"/>
  <c r="G23" i="29" s="1"/>
  <c r="H23" i="29" s="1"/>
  <c r="K12" i="29"/>
  <c r="K8" i="29"/>
  <c r="J4" i="29"/>
  <c r="J3" i="29"/>
  <c r="J2" i="29"/>
  <c r="J1" i="29"/>
  <c r="K11" i="28"/>
  <c r="K10" i="28"/>
  <c r="K9" i="28"/>
  <c r="K133" i="1"/>
  <c r="F133" i="1"/>
  <c r="D24" i="28"/>
  <c r="F23" i="28"/>
  <c r="F24" i="28" s="1"/>
  <c r="F18" i="28" s="1"/>
  <c r="G23" i="28"/>
  <c r="H23" i="28" s="1"/>
  <c r="E23" i="28"/>
  <c r="K12" i="28"/>
  <c r="K8" i="28"/>
  <c r="J4" i="28"/>
  <c r="J3" i="28"/>
  <c r="J2" i="28"/>
  <c r="J1" i="28"/>
  <c r="K11" i="27"/>
  <c r="K10" i="27"/>
  <c r="K9" i="27"/>
  <c r="K130" i="1"/>
  <c r="F130" i="1"/>
  <c r="D24" i="27"/>
  <c r="E23" i="27"/>
  <c r="G23" i="27" s="1"/>
  <c r="H23" i="27" s="1"/>
  <c r="K12" i="27"/>
  <c r="K8" i="27"/>
  <c r="J4" i="27"/>
  <c r="J3" i="27"/>
  <c r="J2" i="27"/>
  <c r="J1" i="27"/>
  <c r="K11" i="26"/>
  <c r="K10" i="26"/>
  <c r="K9" i="26"/>
  <c r="K127" i="1"/>
  <c r="F127" i="1"/>
  <c r="D24" i="26"/>
  <c r="E23" i="26"/>
  <c r="G23" i="26" s="1"/>
  <c r="H23" i="26" s="1"/>
  <c r="K12" i="26"/>
  <c r="K8" i="26"/>
  <c r="J4" i="26"/>
  <c r="J3" i="26"/>
  <c r="J2" i="26"/>
  <c r="J1" i="26"/>
  <c r="K11" i="25"/>
  <c r="K10" i="25"/>
  <c r="K9" i="25"/>
  <c r="K124" i="1"/>
  <c r="F124" i="1"/>
  <c r="D24" i="25"/>
  <c r="F23" i="25"/>
  <c r="F24" i="25" s="1"/>
  <c r="F18" i="25" s="1"/>
  <c r="G23" i="25"/>
  <c r="H23" i="25" s="1"/>
  <c r="E23" i="25"/>
  <c r="K12" i="25"/>
  <c r="K8" i="25"/>
  <c r="J4" i="25"/>
  <c r="J3" i="25"/>
  <c r="J2" i="25"/>
  <c r="J1" i="25"/>
  <c r="K13" i="24"/>
  <c r="K12" i="24"/>
  <c r="K11" i="24"/>
  <c r="K10" i="24"/>
  <c r="K9" i="24"/>
  <c r="F29" i="24"/>
  <c r="F33" i="24" s="1"/>
  <c r="H29" i="24"/>
  <c r="F28" i="24"/>
  <c r="F32" i="24" s="1"/>
  <c r="H28" i="24"/>
  <c r="D26" i="24"/>
  <c r="E25" i="24"/>
  <c r="G25" i="24" s="1"/>
  <c r="H25" i="24" s="1"/>
  <c r="K14" i="24"/>
  <c r="K8" i="24"/>
  <c r="J4" i="24"/>
  <c r="J3" i="24"/>
  <c r="J2" i="24"/>
  <c r="J1" i="24"/>
  <c r="K13" i="23"/>
  <c r="K12" i="23"/>
  <c r="K11" i="23"/>
  <c r="K10" i="23"/>
  <c r="K9" i="23"/>
  <c r="K115" i="1"/>
  <c r="F115" i="1"/>
  <c r="K114" i="1"/>
  <c r="F114" i="1"/>
  <c r="F29" i="23"/>
  <c r="F31" i="23" s="1"/>
  <c r="F22" i="23" s="1"/>
  <c r="G116" i="1" s="1"/>
  <c r="H29" i="23"/>
  <c r="H31" i="23" s="1"/>
  <c r="F28" i="23"/>
  <c r="H28" i="23"/>
  <c r="D26" i="23"/>
  <c r="E25" i="23"/>
  <c r="F25" i="23" s="1"/>
  <c r="F26" i="23" s="1"/>
  <c r="F20" i="23" s="1"/>
  <c r="K14" i="23"/>
  <c r="K8" i="23"/>
  <c r="J4" i="23"/>
  <c r="J3" i="23"/>
  <c r="J2" i="23"/>
  <c r="J1" i="23"/>
  <c r="K13" i="22"/>
  <c r="K12" i="22"/>
  <c r="K11" i="22"/>
  <c r="K10" i="22"/>
  <c r="K9" i="22"/>
  <c r="K110" i="1"/>
  <c r="F110" i="1"/>
  <c r="K109" i="1"/>
  <c r="F109" i="1"/>
  <c r="F29" i="22"/>
  <c r="F31" i="22" s="1"/>
  <c r="F22" i="22" s="1"/>
  <c r="G111" i="1" s="1"/>
  <c r="H29" i="22"/>
  <c r="H31" i="22" s="1"/>
  <c r="F28" i="22"/>
  <c r="H28" i="22"/>
  <c r="D26" i="22"/>
  <c r="E25" i="22"/>
  <c r="F25" i="22" s="1"/>
  <c r="F26" i="22" s="1"/>
  <c r="F20" i="22" s="1"/>
  <c r="G109" i="1" s="1"/>
  <c r="K14" i="22"/>
  <c r="K8" i="22"/>
  <c r="J4" i="22"/>
  <c r="J3" i="22"/>
  <c r="J2" i="22"/>
  <c r="J1" i="22"/>
  <c r="K13" i="21"/>
  <c r="K12" i="21"/>
  <c r="K11" i="21"/>
  <c r="K10" i="21"/>
  <c r="K9" i="21"/>
  <c r="K105" i="1"/>
  <c r="F105" i="1"/>
  <c r="K104" i="1"/>
  <c r="F104" i="1"/>
  <c r="F29" i="21"/>
  <c r="F31" i="21" s="1"/>
  <c r="H29" i="21"/>
  <c r="H31" i="21" s="1"/>
  <c r="H30" i="21" s="1"/>
  <c r="F28" i="21"/>
  <c r="H28" i="21"/>
  <c r="D26" i="21"/>
  <c r="G25" i="21"/>
  <c r="H25" i="21" s="1"/>
  <c r="H26" i="21" s="1"/>
  <c r="E25" i="21"/>
  <c r="F25" i="21" s="1"/>
  <c r="F26" i="21" s="1"/>
  <c r="F20" i="21" s="1"/>
  <c r="K14" i="21"/>
  <c r="K8" i="21"/>
  <c r="J4" i="21"/>
  <c r="J3" i="21"/>
  <c r="J2" i="21"/>
  <c r="J1" i="21"/>
  <c r="K13" i="20"/>
  <c r="K12" i="20"/>
  <c r="K11" i="20"/>
  <c r="K10" i="20"/>
  <c r="K9" i="20"/>
  <c r="K100" i="1"/>
  <c r="F100" i="1"/>
  <c r="K99" i="1"/>
  <c r="F99" i="1"/>
  <c r="F29" i="20"/>
  <c r="F31" i="20" s="1"/>
  <c r="F22" i="20" s="1"/>
  <c r="G101" i="1" s="1"/>
  <c r="H29" i="20"/>
  <c r="H31" i="20" s="1"/>
  <c r="F28" i="20"/>
  <c r="H28" i="20"/>
  <c r="D26" i="20"/>
  <c r="F25" i="20"/>
  <c r="F26" i="20" s="1"/>
  <c r="F20" i="20" s="1"/>
  <c r="G99" i="1" s="1"/>
  <c r="G25" i="20"/>
  <c r="H25" i="20" s="1"/>
  <c r="E25" i="20"/>
  <c r="K14" i="20"/>
  <c r="K8" i="20"/>
  <c r="J4" i="20"/>
  <c r="J3" i="20"/>
  <c r="J2" i="20"/>
  <c r="J1" i="20"/>
  <c r="K13" i="19"/>
  <c r="K12" i="19"/>
  <c r="K11" i="19"/>
  <c r="K10" i="19"/>
  <c r="K9" i="19"/>
  <c r="K95" i="1"/>
  <c r="F95" i="1"/>
  <c r="K94" i="1"/>
  <c r="F94" i="1"/>
  <c r="F29" i="19"/>
  <c r="F31" i="19" s="1"/>
  <c r="H29" i="19"/>
  <c r="F28" i="19"/>
  <c r="H28" i="19"/>
  <c r="D26" i="19"/>
  <c r="E25" i="19"/>
  <c r="F25" i="19" s="1"/>
  <c r="F26" i="19" s="1"/>
  <c r="F20" i="19" s="1"/>
  <c r="K14" i="19"/>
  <c r="K8" i="19"/>
  <c r="J4" i="19"/>
  <c r="J3" i="19"/>
  <c r="J2" i="19"/>
  <c r="J1" i="19"/>
  <c r="K13" i="18"/>
  <c r="K12" i="18"/>
  <c r="K11" i="18"/>
  <c r="K10" i="18"/>
  <c r="K9" i="18"/>
  <c r="K90" i="1"/>
  <c r="F90" i="1"/>
  <c r="K89" i="1"/>
  <c r="F89" i="1"/>
  <c r="F31" i="18"/>
  <c r="F29" i="18"/>
  <c r="H29" i="18"/>
  <c r="H31" i="18" s="1"/>
  <c r="F28" i="18"/>
  <c r="H28" i="18"/>
  <c r="D26" i="18"/>
  <c r="F25" i="18"/>
  <c r="F26" i="18" s="1"/>
  <c r="F20" i="18" s="1"/>
  <c r="G89" i="1" s="1"/>
  <c r="G25" i="18"/>
  <c r="H25" i="18" s="1"/>
  <c r="E25" i="18"/>
  <c r="K14" i="18"/>
  <c r="K8" i="18"/>
  <c r="J4" i="18"/>
  <c r="J3" i="18"/>
  <c r="J2" i="18"/>
  <c r="J1" i="18"/>
  <c r="K13" i="17"/>
  <c r="K12" i="17"/>
  <c r="K11" i="17"/>
  <c r="K10" i="17"/>
  <c r="K9" i="17"/>
  <c r="K85" i="1"/>
  <c r="F85" i="1"/>
  <c r="K84" i="1"/>
  <c r="F84" i="1"/>
  <c r="F29" i="17"/>
  <c r="F31" i="17" s="1"/>
  <c r="H29" i="17"/>
  <c r="F28" i="17"/>
  <c r="H28" i="17"/>
  <c r="D26" i="17"/>
  <c r="G25" i="17"/>
  <c r="H25" i="17" s="1"/>
  <c r="E25" i="17"/>
  <c r="F25" i="17" s="1"/>
  <c r="F26" i="17" s="1"/>
  <c r="F20" i="17" s="1"/>
  <c r="K14" i="17"/>
  <c r="K8" i="17"/>
  <c r="J4" i="17"/>
  <c r="J3" i="17"/>
  <c r="J2" i="17"/>
  <c r="J1" i="17"/>
  <c r="K13" i="16"/>
  <c r="K12" i="16"/>
  <c r="K11" i="16"/>
  <c r="K10" i="16"/>
  <c r="K9" i="16"/>
  <c r="K80" i="1"/>
  <c r="F80" i="1"/>
  <c r="K79" i="1"/>
  <c r="F79" i="1"/>
  <c r="F29" i="16"/>
  <c r="F31" i="16" s="1"/>
  <c r="H29" i="16"/>
  <c r="H31" i="16" s="1"/>
  <c r="F28" i="16"/>
  <c r="H28" i="16"/>
  <c r="H30" i="16" s="1"/>
  <c r="H21" i="16" s="1"/>
  <c r="L80" i="1" s="1"/>
  <c r="D26" i="16"/>
  <c r="E25" i="16"/>
  <c r="F25" i="16" s="1"/>
  <c r="F26" i="16" s="1"/>
  <c r="F20" i="16" s="1"/>
  <c r="K14" i="16"/>
  <c r="K8" i="16"/>
  <c r="J4" i="16"/>
  <c r="J3" i="16"/>
  <c r="J2" i="16"/>
  <c r="J1" i="16"/>
  <c r="K13" i="15"/>
  <c r="K12" i="15"/>
  <c r="K11" i="15"/>
  <c r="K10" i="15"/>
  <c r="K9" i="15"/>
  <c r="K75" i="1"/>
  <c r="F75" i="1"/>
  <c r="K74" i="1"/>
  <c r="F74" i="1"/>
  <c r="F29" i="15"/>
  <c r="F31" i="15" s="1"/>
  <c r="F30" i="15" s="1"/>
  <c r="F21" i="15" s="1"/>
  <c r="G75" i="1" s="1"/>
  <c r="I75" i="1" s="1"/>
  <c r="H29" i="15"/>
  <c r="H31" i="15" s="1"/>
  <c r="F28" i="15"/>
  <c r="H28" i="15"/>
  <c r="D26" i="15"/>
  <c r="F25" i="15"/>
  <c r="F26" i="15" s="1"/>
  <c r="F20" i="15" s="1"/>
  <c r="E25" i="15"/>
  <c r="G25" i="15" s="1"/>
  <c r="H25" i="15" s="1"/>
  <c r="K14" i="15"/>
  <c r="K8" i="15"/>
  <c r="J4" i="15"/>
  <c r="J3" i="15"/>
  <c r="J2" i="15"/>
  <c r="J1" i="15"/>
  <c r="K13" i="14"/>
  <c r="K12" i="14"/>
  <c r="K11" i="14"/>
  <c r="K10" i="14"/>
  <c r="K9" i="14"/>
  <c r="K70" i="1"/>
  <c r="F70" i="1"/>
  <c r="K69" i="1"/>
  <c r="F69" i="1"/>
  <c r="F29" i="14"/>
  <c r="F31" i="14" s="1"/>
  <c r="H29" i="14"/>
  <c r="H31" i="14" s="1"/>
  <c r="F28" i="14"/>
  <c r="H28" i="14"/>
  <c r="D26" i="14"/>
  <c r="G25" i="14"/>
  <c r="H25" i="14" s="1"/>
  <c r="H26" i="14" s="1"/>
  <c r="E25" i="14"/>
  <c r="F25" i="14" s="1"/>
  <c r="F26" i="14" s="1"/>
  <c r="F20" i="14" s="1"/>
  <c r="G69" i="1" s="1"/>
  <c r="K14" i="14"/>
  <c r="K8" i="14"/>
  <c r="J4" i="14"/>
  <c r="J3" i="14"/>
  <c r="J2" i="14"/>
  <c r="J1" i="14"/>
  <c r="K13" i="13"/>
  <c r="K12" i="13"/>
  <c r="K11" i="13"/>
  <c r="K10" i="13"/>
  <c r="K9" i="13"/>
  <c r="F29" i="13"/>
  <c r="H29" i="13"/>
  <c r="F28" i="13"/>
  <c r="H28" i="13"/>
  <c r="D26" i="13"/>
  <c r="E25" i="13"/>
  <c r="G25" i="13" s="1"/>
  <c r="H25" i="13" s="1"/>
  <c r="K14" i="13"/>
  <c r="K8" i="13"/>
  <c r="J4" i="13"/>
  <c r="J3" i="13"/>
  <c r="J2" i="13"/>
  <c r="J1" i="13"/>
  <c r="K13" i="12"/>
  <c r="K12" i="12"/>
  <c r="K11" i="12"/>
  <c r="K10" i="12"/>
  <c r="K9" i="12"/>
  <c r="H29" i="12"/>
  <c r="F28" i="12"/>
  <c r="H28" i="12"/>
  <c r="D26" i="12"/>
  <c r="E25" i="12"/>
  <c r="F25" i="12" s="1"/>
  <c r="F26" i="12" s="1"/>
  <c r="F20" i="12" s="1"/>
  <c r="G59" i="1" s="1"/>
  <c r="K14" i="12"/>
  <c r="K8" i="12"/>
  <c r="J4" i="12"/>
  <c r="J3" i="12"/>
  <c r="J2" i="12"/>
  <c r="J1" i="12"/>
  <c r="K13" i="11"/>
  <c r="K12" i="11"/>
  <c r="K11" i="11"/>
  <c r="K10" i="11"/>
  <c r="K9" i="11"/>
  <c r="K55" i="1"/>
  <c r="F55" i="1"/>
  <c r="K54" i="1"/>
  <c r="F54" i="1"/>
  <c r="F31" i="11"/>
  <c r="F22" i="11" s="1"/>
  <c r="G56" i="1" s="1"/>
  <c r="H31" i="11"/>
  <c r="F29" i="11"/>
  <c r="H29" i="11"/>
  <c r="F28" i="11"/>
  <c r="F30" i="11" s="1"/>
  <c r="F21" i="11" s="1"/>
  <c r="H28" i="11"/>
  <c r="D26" i="11"/>
  <c r="F25" i="11"/>
  <c r="F26" i="11" s="1"/>
  <c r="F20" i="11" s="1"/>
  <c r="G54" i="1" s="1"/>
  <c r="I54" i="1" s="1"/>
  <c r="G25" i="11"/>
  <c r="H25" i="11" s="1"/>
  <c r="E25" i="11"/>
  <c r="K14" i="11"/>
  <c r="K8" i="11"/>
  <c r="J4" i="11"/>
  <c r="J3" i="11"/>
  <c r="J2" i="11"/>
  <c r="J1" i="11"/>
  <c r="K13" i="10"/>
  <c r="K12" i="10"/>
  <c r="K11" i="10"/>
  <c r="K10" i="10"/>
  <c r="K9" i="10"/>
  <c r="K50" i="1"/>
  <c r="F50" i="1"/>
  <c r="K49" i="1"/>
  <c r="F49" i="1"/>
  <c r="F29" i="10"/>
  <c r="F31" i="10" s="1"/>
  <c r="H29" i="10"/>
  <c r="H31" i="10" s="1"/>
  <c r="F28" i="10"/>
  <c r="H28" i="10"/>
  <c r="D26" i="10"/>
  <c r="F25" i="10"/>
  <c r="F26" i="10" s="1"/>
  <c r="F20" i="10" s="1"/>
  <c r="G25" i="10"/>
  <c r="H25" i="10" s="1"/>
  <c r="E25" i="10"/>
  <c r="K14" i="10"/>
  <c r="K8" i="10"/>
  <c r="J4" i="10"/>
  <c r="J3" i="10"/>
  <c r="J2" i="10"/>
  <c r="J1" i="10"/>
  <c r="K13" i="9"/>
  <c r="K12" i="9"/>
  <c r="K11" i="9"/>
  <c r="K10" i="9"/>
  <c r="K9" i="9"/>
  <c r="K45" i="1"/>
  <c r="F45" i="1"/>
  <c r="K44" i="1"/>
  <c r="F44" i="1"/>
  <c r="H31" i="9"/>
  <c r="F29" i="9"/>
  <c r="F31" i="9" s="1"/>
  <c r="H29" i="9"/>
  <c r="F28" i="9"/>
  <c r="H28" i="9"/>
  <c r="H30" i="9" s="1"/>
  <c r="H21" i="9" s="1"/>
  <c r="L45" i="1" s="1"/>
  <c r="D26" i="9"/>
  <c r="E25" i="9"/>
  <c r="F25" i="9" s="1"/>
  <c r="F26" i="9" s="1"/>
  <c r="F20" i="9" s="1"/>
  <c r="K14" i="9"/>
  <c r="K8" i="9"/>
  <c r="J4" i="9"/>
  <c r="J3" i="9"/>
  <c r="J2" i="9"/>
  <c r="J1" i="9"/>
  <c r="K13" i="8"/>
  <c r="K12" i="8"/>
  <c r="K11" i="8"/>
  <c r="K10" i="8"/>
  <c r="K9" i="8"/>
  <c r="K40" i="1"/>
  <c r="F40" i="1"/>
  <c r="K39" i="1"/>
  <c r="F39" i="1"/>
  <c r="F29" i="8"/>
  <c r="F31" i="8" s="1"/>
  <c r="F22" i="8" s="1"/>
  <c r="G41" i="1" s="1"/>
  <c r="H29" i="8"/>
  <c r="H31" i="8" s="1"/>
  <c r="F28" i="8"/>
  <c r="H28" i="8"/>
  <c r="D26" i="8"/>
  <c r="E25" i="8"/>
  <c r="G25" i="8" s="1"/>
  <c r="H25" i="8" s="1"/>
  <c r="K14" i="8"/>
  <c r="K8" i="8"/>
  <c r="J4" i="8"/>
  <c r="J3" i="8"/>
  <c r="J2" i="8"/>
  <c r="J1" i="8"/>
  <c r="K13" i="7"/>
  <c r="K12" i="7"/>
  <c r="K11" i="7"/>
  <c r="K10" i="7"/>
  <c r="K9" i="7"/>
  <c r="K35" i="1"/>
  <c r="F35" i="1"/>
  <c r="K34" i="1"/>
  <c r="F34" i="1"/>
  <c r="F31" i="7"/>
  <c r="F22" i="7" s="1"/>
  <c r="G36" i="1" s="1"/>
  <c r="H31" i="7"/>
  <c r="F29" i="7"/>
  <c r="H29" i="7"/>
  <c r="F28" i="7"/>
  <c r="F30" i="7" s="1"/>
  <c r="F21" i="7" s="1"/>
  <c r="H28" i="7"/>
  <c r="D26" i="7"/>
  <c r="F25" i="7"/>
  <c r="F26" i="7" s="1"/>
  <c r="F20" i="7" s="1"/>
  <c r="G34" i="1" s="1"/>
  <c r="G25" i="7"/>
  <c r="H25" i="7" s="1"/>
  <c r="E25" i="7"/>
  <c r="K14" i="7"/>
  <c r="K8" i="7"/>
  <c r="J4" i="7"/>
  <c r="J3" i="7"/>
  <c r="J2" i="7"/>
  <c r="J1" i="7"/>
  <c r="K13" i="6"/>
  <c r="K12" i="6"/>
  <c r="K11" i="6"/>
  <c r="K10" i="6"/>
  <c r="K9" i="6"/>
  <c r="K30" i="1"/>
  <c r="F30" i="1"/>
  <c r="K29" i="1"/>
  <c r="F29" i="1"/>
  <c r="F29" i="6"/>
  <c r="F31" i="6" s="1"/>
  <c r="H29" i="6"/>
  <c r="F28" i="6"/>
  <c r="H28" i="6"/>
  <c r="D26" i="6"/>
  <c r="E25" i="6"/>
  <c r="G25" i="6" s="1"/>
  <c r="H25" i="6" s="1"/>
  <c r="K14" i="6"/>
  <c r="K8" i="6"/>
  <c r="J4" i="6"/>
  <c r="J3" i="6"/>
  <c r="J2" i="6"/>
  <c r="J1" i="6"/>
  <c r="K13" i="5"/>
  <c r="K12" i="5"/>
  <c r="K11" i="5"/>
  <c r="K10" i="5"/>
  <c r="K9" i="5"/>
  <c r="K25" i="1"/>
  <c r="F25" i="1"/>
  <c r="K24" i="1"/>
  <c r="F24" i="1"/>
  <c r="F29" i="5"/>
  <c r="F31" i="5" s="1"/>
  <c r="H29" i="5"/>
  <c r="F28" i="5"/>
  <c r="H28" i="5"/>
  <c r="D26" i="5"/>
  <c r="E25" i="5"/>
  <c r="F25" i="5" s="1"/>
  <c r="F26" i="5" s="1"/>
  <c r="F20" i="5" s="1"/>
  <c r="K14" i="5"/>
  <c r="K8" i="5"/>
  <c r="J4" i="5"/>
  <c r="J3" i="5"/>
  <c r="J2" i="5"/>
  <c r="J1" i="5"/>
  <c r="K13" i="4"/>
  <c r="K12" i="4"/>
  <c r="K11" i="4"/>
  <c r="K10" i="4"/>
  <c r="K9" i="4"/>
  <c r="K20" i="1"/>
  <c r="F20" i="1"/>
  <c r="K19" i="1"/>
  <c r="F19" i="1"/>
  <c r="F29" i="4"/>
  <c r="F31" i="4" s="1"/>
  <c r="F22" i="4" s="1"/>
  <c r="G21" i="1" s="1"/>
  <c r="I21" i="1" s="1"/>
  <c r="H29" i="4"/>
  <c r="H31" i="4" s="1"/>
  <c r="F28" i="4"/>
  <c r="H28" i="4"/>
  <c r="D26" i="4"/>
  <c r="E25" i="4"/>
  <c r="F25" i="4" s="1"/>
  <c r="F26" i="4" s="1"/>
  <c r="F20" i="4" s="1"/>
  <c r="G19" i="1" s="1"/>
  <c r="K14" i="4"/>
  <c r="K8" i="4"/>
  <c r="J4" i="4"/>
  <c r="J3" i="4"/>
  <c r="J2" i="4"/>
  <c r="J1" i="4"/>
  <c r="K13" i="3"/>
  <c r="K12" i="3"/>
  <c r="K11" i="3"/>
  <c r="K10" i="3"/>
  <c r="K9" i="3"/>
  <c r="K15" i="1"/>
  <c r="F15" i="1"/>
  <c r="K14" i="1"/>
  <c r="F14" i="1"/>
  <c r="F29" i="3"/>
  <c r="F31" i="3" s="1"/>
  <c r="F30" i="3" s="1"/>
  <c r="F21" i="3" s="1"/>
  <c r="G15" i="1" s="1"/>
  <c r="H29" i="3"/>
  <c r="F28" i="3"/>
  <c r="H28" i="3"/>
  <c r="D26" i="3"/>
  <c r="F25" i="3"/>
  <c r="F26" i="3" s="1"/>
  <c r="F20" i="3" s="1"/>
  <c r="E25" i="3"/>
  <c r="G25" i="3" s="1"/>
  <c r="H25" i="3" s="1"/>
  <c r="K14" i="3"/>
  <c r="K8" i="3"/>
  <c r="J4" i="3"/>
  <c r="J3" i="3"/>
  <c r="J2" i="3"/>
  <c r="J1" i="3"/>
  <c r="K13" i="2"/>
  <c r="K12" i="2"/>
  <c r="K11" i="2"/>
  <c r="K10" i="2"/>
  <c r="K9" i="2"/>
  <c r="K10" i="1"/>
  <c r="F10" i="1"/>
  <c r="K9" i="1"/>
  <c r="F9" i="1"/>
  <c r="F29" i="2"/>
  <c r="F31" i="2" s="1"/>
  <c r="H29" i="2"/>
  <c r="F28" i="2"/>
  <c r="H28" i="2"/>
  <c r="D26" i="2"/>
  <c r="F25" i="2"/>
  <c r="F26" i="2" s="1"/>
  <c r="F20" i="2" s="1"/>
  <c r="G25" i="2"/>
  <c r="H25" i="2" s="1"/>
  <c r="E25" i="2"/>
  <c r="K14" i="2"/>
  <c r="K8" i="2"/>
  <c r="J4" i="2"/>
  <c r="J3" i="2"/>
  <c r="J2" i="2"/>
  <c r="J1" i="2"/>
  <c r="F25" i="24" l="1"/>
  <c r="F26" i="24" s="1"/>
  <c r="F20" i="24" s="1"/>
  <c r="G119" i="1" s="1"/>
  <c r="F25" i="13"/>
  <c r="F26" i="13" s="1"/>
  <c r="F20" i="13" s="1"/>
  <c r="G64" i="1" s="1"/>
  <c r="F23" i="69"/>
  <c r="F24" i="69" s="1"/>
  <c r="F18" i="69" s="1"/>
  <c r="F17" i="69" s="1"/>
  <c r="G301" i="1" s="1"/>
  <c r="H24" i="69"/>
  <c r="F17" i="68"/>
  <c r="G298" i="1" s="1"/>
  <c r="G299" i="1"/>
  <c r="H24" i="68"/>
  <c r="G296" i="1"/>
  <c r="F17" i="67"/>
  <c r="G295" i="1" s="1"/>
  <c r="H24" i="67"/>
  <c r="F23" i="66"/>
  <c r="F24" i="66" s="1"/>
  <c r="F18" i="66" s="1"/>
  <c r="G293" i="1" s="1"/>
  <c r="F17" i="66"/>
  <c r="G292" i="1" s="1"/>
  <c r="H24" i="66"/>
  <c r="F23" i="65"/>
  <c r="F24" i="65" s="1"/>
  <c r="F18" i="65" s="1"/>
  <c r="F17" i="65" s="1"/>
  <c r="G289" i="1" s="1"/>
  <c r="H24" i="65"/>
  <c r="H24" i="64"/>
  <c r="F17" i="64"/>
  <c r="G286" i="1" s="1"/>
  <c r="G287" i="1"/>
  <c r="F23" i="63"/>
  <c r="F24" i="63" s="1"/>
  <c r="F18" i="63" s="1"/>
  <c r="F17" i="63" s="1"/>
  <c r="G283" i="1" s="1"/>
  <c r="H24" i="63"/>
  <c r="F23" i="62"/>
  <c r="F24" i="62" s="1"/>
  <c r="F18" i="62" s="1"/>
  <c r="F17" i="62" s="1"/>
  <c r="G280" i="1" s="1"/>
  <c r="H24" i="62"/>
  <c r="F17" i="61"/>
  <c r="G277" i="1" s="1"/>
  <c r="I277" i="1" s="1"/>
  <c r="G278" i="1"/>
  <c r="H24" i="61"/>
  <c r="F17" i="60"/>
  <c r="G274" i="1" s="1"/>
  <c r="G275" i="1"/>
  <c r="H24" i="60"/>
  <c r="F23" i="59"/>
  <c r="F24" i="59" s="1"/>
  <c r="F18" i="59" s="1"/>
  <c r="G272" i="1" s="1"/>
  <c r="F17" i="59"/>
  <c r="G271" i="1" s="1"/>
  <c r="I271" i="1" s="1"/>
  <c r="H24" i="59"/>
  <c r="G24" i="58"/>
  <c r="H24" i="58" s="1"/>
  <c r="H25" i="58"/>
  <c r="H25" i="57"/>
  <c r="G262" i="1"/>
  <c r="H29" i="57"/>
  <c r="H20" i="57" s="1"/>
  <c r="L263" i="1" s="1"/>
  <c r="N263" i="1" s="1"/>
  <c r="H21" i="57"/>
  <c r="L264" i="1" s="1"/>
  <c r="N264" i="1" s="1"/>
  <c r="F29" i="57"/>
  <c r="F20" i="57" s="1"/>
  <c r="G263" i="1" s="1"/>
  <c r="I264" i="1"/>
  <c r="F29" i="56"/>
  <c r="F20" i="56" s="1"/>
  <c r="G258" i="1" s="1"/>
  <c r="I258" i="1" s="1"/>
  <c r="F18" i="56"/>
  <c r="G256" i="1" s="1"/>
  <c r="G257" i="1"/>
  <c r="H25" i="56"/>
  <c r="H21" i="56"/>
  <c r="L259" i="1" s="1"/>
  <c r="N259" i="1" s="1"/>
  <c r="I259" i="1"/>
  <c r="H29" i="56"/>
  <c r="F29" i="55"/>
  <c r="F20" i="55" s="1"/>
  <c r="G253" i="1" s="1"/>
  <c r="I253" i="1" s="1"/>
  <c r="G252" i="1"/>
  <c r="F18" i="55"/>
  <c r="G251" i="1" s="1"/>
  <c r="H29" i="55"/>
  <c r="H21" i="55"/>
  <c r="L254" i="1" s="1"/>
  <c r="N254" i="1" s="1"/>
  <c r="H25" i="55"/>
  <c r="I254" i="1"/>
  <c r="G24" i="54"/>
  <c r="H24" i="54" s="1"/>
  <c r="F29" i="54"/>
  <c r="F20" i="54" s="1"/>
  <c r="G248" i="1" s="1"/>
  <c r="I248" i="1" s="1"/>
  <c r="G247" i="1"/>
  <c r="I247" i="1" s="1"/>
  <c r="F18" i="54"/>
  <c r="G246" i="1" s="1"/>
  <c r="H21" i="54"/>
  <c r="L249" i="1" s="1"/>
  <c r="N249" i="1" s="1"/>
  <c r="H25" i="54"/>
  <c r="I249" i="1"/>
  <c r="H29" i="54"/>
  <c r="F29" i="53"/>
  <c r="F20" i="53" s="1"/>
  <c r="G243" i="1" s="1"/>
  <c r="I243" i="1" s="1"/>
  <c r="G24" i="53"/>
  <c r="H24" i="53" s="1"/>
  <c r="H25" i="53"/>
  <c r="F18" i="53"/>
  <c r="G241" i="1" s="1"/>
  <c r="G242" i="1"/>
  <c r="H29" i="53"/>
  <c r="H21" i="53"/>
  <c r="L244" i="1" s="1"/>
  <c r="N244" i="1" s="1"/>
  <c r="I244" i="1"/>
  <c r="G24" i="52"/>
  <c r="H24" i="52" s="1"/>
  <c r="H25" i="52"/>
  <c r="G237" i="1"/>
  <c r="H21" i="52"/>
  <c r="L239" i="1" s="1"/>
  <c r="N239" i="1" s="1"/>
  <c r="F29" i="52"/>
  <c r="F20" i="52" s="1"/>
  <c r="G238" i="1" s="1"/>
  <c r="I238" i="1" s="1"/>
  <c r="I239" i="1"/>
  <c r="H29" i="52"/>
  <c r="F29" i="51"/>
  <c r="F20" i="51" s="1"/>
  <c r="I232" i="1"/>
  <c r="H25" i="51"/>
  <c r="F18" i="51"/>
  <c r="G231" i="1" s="1"/>
  <c r="G233" i="1"/>
  <c r="I233" i="1" s="1"/>
  <c r="H21" i="51"/>
  <c r="L234" i="1" s="1"/>
  <c r="N234" i="1" s="1"/>
  <c r="I234" i="1"/>
  <c r="H29" i="51"/>
  <c r="H19" i="50"/>
  <c r="I227" i="1"/>
  <c r="F18" i="50"/>
  <c r="G226" i="1" s="1"/>
  <c r="G228" i="1"/>
  <c r="I228" i="1" s="1"/>
  <c r="H21" i="50"/>
  <c r="L229" i="1" s="1"/>
  <c r="N229" i="1" s="1"/>
  <c r="I229" i="1"/>
  <c r="H29" i="50"/>
  <c r="F29" i="49"/>
  <c r="F20" i="49" s="1"/>
  <c r="G223" i="1" s="1"/>
  <c r="I223" i="1" s="1"/>
  <c r="F21" i="49"/>
  <c r="G224" i="1" s="1"/>
  <c r="I224" i="1" s="1"/>
  <c r="H25" i="49"/>
  <c r="F18" i="49"/>
  <c r="G221" i="1" s="1"/>
  <c r="G222" i="1"/>
  <c r="I222" i="1" s="1"/>
  <c r="H30" i="49"/>
  <c r="H29" i="49" s="1"/>
  <c r="F24" i="48"/>
  <c r="F25" i="48" s="1"/>
  <c r="F19" i="48" s="1"/>
  <c r="G217" i="1" s="1"/>
  <c r="H21" i="48"/>
  <c r="L219" i="1" s="1"/>
  <c r="N219" i="1" s="1"/>
  <c r="H25" i="48"/>
  <c r="F29" i="48"/>
  <c r="F20" i="48" s="1"/>
  <c r="G218" i="1" s="1"/>
  <c r="I219" i="1"/>
  <c r="H29" i="48"/>
  <c r="F24" i="47"/>
  <c r="F25" i="47" s="1"/>
  <c r="F19" i="47" s="1"/>
  <c r="G212" i="1" s="1"/>
  <c r="H25" i="47"/>
  <c r="F24" i="46"/>
  <c r="F25" i="46" s="1"/>
  <c r="F19" i="46" s="1"/>
  <c r="G207" i="1" s="1"/>
  <c r="H25" i="46"/>
  <c r="I202" i="1"/>
  <c r="F29" i="45"/>
  <c r="F20" i="45" s="1"/>
  <c r="F21" i="45"/>
  <c r="G204" i="1" s="1"/>
  <c r="I204" i="1" s="1"/>
  <c r="H25" i="45"/>
  <c r="H29" i="45"/>
  <c r="H25" i="44"/>
  <c r="I197" i="1"/>
  <c r="H21" i="44"/>
  <c r="L199" i="1" s="1"/>
  <c r="N199" i="1" s="1"/>
  <c r="F29" i="44"/>
  <c r="F20" i="44" s="1"/>
  <c r="H29" i="44"/>
  <c r="G24" i="43"/>
  <c r="H24" i="43" s="1"/>
  <c r="F29" i="43"/>
  <c r="F20" i="43" s="1"/>
  <c r="F18" i="43" s="1"/>
  <c r="G191" i="1" s="1"/>
  <c r="H25" i="43"/>
  <c r="G193" i="1"/>
  <c r="I192" i="1"/>
  <c r="H21" i="43"/>
  <c r="L194" i="1" s="1"/>
  <c r="N194" i="1" s="1"/>
  <c r="I194" i="1"/>
  <c r="H29" i="43"/>
  <c r="F29" i="42"/>
  <c r="F20" i="42" s="1"/>
  <c r="G188" i="1" s="1"/>
  <c r="I188" i="1" s="1"/>
  <c r="G187" i="1"/>
  <c r="H29" i="42"/>
  <c r="H21" i="42"/>
  <c r="L189" i="1" s="1"/>
  <c r="N189" i="1" s="1"/>
  <c r="H25" i="42"/>
  <c r="I189" i="1"/>
  <c r="I182" i="1"/>
  <c r="H25" i="41"/>
  <c r="F29" i="41"/>
  <c r="F20" i="41" s="1"/>
  <c r="H21" i="41"/>
  <c r="L184" i="1" s="1"/>
  <c r="N184" i="1" s="1"/>
  <c r="I184" i="1"/>
  <c r="H29" i="41"/>
  <c r="F29" i="40"/>
  <c r="F20" i="40" s="1"/>
  <c r="I177" i="1"/>
  <c r="H29" i="40"/>
  <c r="H21" i="40"/>
  <c r="L179" i="1" s="1"/>
  <c r="N179" i="1" s="1"/>
  <c r="F18" i="40"/>
  <c r="G176" i="1" s="1"/>
  <c r="G178" i="1"/>
  <c r="I178" i="1" s="1"/>
  <c r="H25" i="40"/>
  <c r="F21" i="40"/>
  <c r="G179" i="1" s="1"/>
  <c r="G24" i="39"/>
  <c r="H24" i="39" s="1"/>
  <c r="H25" i="39"/>
  <c r="I172" i="1"/>
  <c r="F30" i="39"/>
  <c r="F21" i="39" s="1"/>
  <c r="G174" i="1" s="1"/>
  <c r="I174" i="1" s="1"/>
  <c r="H21" i="39"/>
  <c r="L174" i="1" s="1"/>
  <c r="N174" i="1" s="1"/>
  <c r="H29" i="39"/>
  <c r="F29" i="38"/>
  <c r="F20" i="38" s="1"/>
  <c r="G168" i="1" s="1"/>
  <c r="I168" i="1" s="1"/>
  <c r="H30" i="38"/>
  <c r="H25" i="38"/>
  <c r="G167" i="1"/>
  <c r="H21" i="38"/>
  <c r="L169" i="1" s="1"/>
  <c r="N169" i="1" s="1"/>
  <c r="I169" i="1"/>
  <c r="H29" i="38"/>
  <c r="F29" i="37"/>
  <c r="F20" i="37" s="1"/>
  <c r="G163" i="1" s="1"/>
  <c r="I163" i="1" s="1"/>
  <c r="H25" i="37"/>
  <c r="F18" i="37"/>
  <c r="G161" i="1" s="1"/>
  <c r="G162" i="1"/>
  <c r="H29" i="37"/>
  <c r="H21" i="37"/>
  <c r="L164" i="1" s="1"/>
  <c r="N164" i="1" s="1"/>
  <c r="I164" i="1"/>
  <c r="F29" i="36"/>
  <c r="F20" i="36" s="1"/>
  <c r="G158" i="1" s="1"/>
  <c r="I158" i="1" s="1"/>
  <c r="F18" i="36"/>
  <c r="G156" i="1" s="1"/>
  <c r="G157" i="1"/>
  <c r="H29" i="36"/>
  <c r="H21" i="36"/>
  <c r="L159" i="1" s="1"/>
  <c r="N159" i="1" s="1"/>
  <c r="H25" i="36"/>
  <c r="I159" i="1"/>
  <c r="H24" i="35"/>
  <c r="F17" i="35"/>
  <c r="G153" i="1" s="1"/>
  <c r="G154" i="1"/>
  <c r="I154" i="1" s="1"/>
  <c r="G23" i="34"/>
  <c r="H23" i="34" s="1"/>
  <c r="H24" i="34"/>
  <c r="F17" i="34"/>
  <c r="G150" i="1" s="1"/>
  <c r="G151" i="1"/>
  <c r="G148" i="1"/>
  <c r="I148" i="1" s="1"/>
  <c r="F17" i="33"/>
  <c r="G147" i="1" s="1"/>
  <c r="H24" i="33"/>
  <c r="G145" i="1"/>
  <c r="F17" i="32"/>
  <c r="G144" i="1" s="1"/>
  <c r="H18" i="32"/>
  <c r="G142" i="1"/>
  <c r="F17" i="31"/>
  <c r="G141" i="1" s="1"/>
  <c r="H24" i="31"/>
  <c r="G139" i="1"/>
  <c r="F17" i="30"/>
  <c r="G138" i="1" s="1"/>
  <c r="H24" i="30"/>
  <c r="F17" i="29"/>
  <c r="G135" i="1" s="1"/>
  <c r="G136" i="1"/>
  <c r="H24" i="29"/>
  <c r="H24" i="28"/>
  <c r="F17" i="28"/>
  <c r="G132" i="1" s="1"/>
  <c r="G133" i="1"/>
  <c r="F23" i="27"/>
  <c r="F24" i="27" s="1"/>
  <c r="F18" i="27" s="1"/>
  <c r="G130" i="1"/>
  <c r="F17" i="27"/>
  <c r="G129" i="1" s="1"/>
  <c r="H24" i="27"/>
  <c r="F23" i="26"/>
  <c r="F24" i="26" s="1"/>
  <c r="F18" i="26" s="1"/>
  <c r="F17" i="26" s="1"/>
  <c r="G126" i="1" s="1"/>
  <c r="G127" i="1"/>
  <c r="H24" i="26"/>
  <c r="F17" i="25"/>
  <c r="G123" i="1" s="1"/>
  <c r="G124" i="1"/>
  <c r="H24" i="25"/>
  <c r="H26" i="24"/>
  <c r="G25" i="23"/>
  <c r="H25" i="23" s="1"/>
  <c r="F30" i="23"/>
  <c r="F21" i="23" s="1"/>
  <c r="G115" i="1" s="1"/>
  <c r="I115" i="1" s="1"/>
  <c r="G114" i="1"/>
  <c r="I114" i="1" s="1"/>
  <c r="H30" i="23"/>
  <c r="H22" i="23"/>
  <c r="L116" i="1" s="1"/>
  <c r="N116" i="1" s="1"/>
  <c r="H26" i="23"/>
  <c r="I116" i="1"/>
  <c r="G25" i="22"/>
  <c r="H25" i="22" s="1"/>
  <c r="F30" i="22"/>
  <c r="F21" i="22" s="1"/>
  <c r="G110" i="1" s="1"/>
  <c r="I110" i="1" s="1"/>
  <c r="I109" i="1"/>
  <c r="H22" i="22"/>
  <c r="L111" i="1" s="1"/>
  <c r="N111" i="1" s="1"/>
  <c r="H26" i="22"/>
  <c r="F19" i="22"/>
  <c r="G108" i="1" s="1"/>
  <c r="I111" i="1"/>
  <c r="H30" i="22"/>
  <c r="H20" i="21"/>
  <c r="F30" i="21"/>
  <c r="F21" i="21" s="1"/>
  <c r="G105" i="1" s="1"/>
  <c r="I105" i="1" s="1"/>
  <c r="F22" i="21"/>
  <c r="G106" i="1" s="1"/>
  <c r="I106" i="1" s="1"/>
  <c r="G104" i="1"/>
  <c r="I104" i="1" s="1"/>
  <c r="H21" i="21"/>
  <c r="L105" i="1" s="1"/>
  <c r="H22" i="21"/>
  <c r="L106" i="1" s="1"/>
  <c r="N106" i="1" s="1"/>
  <c r="F30" i="20"/>
  <c r="F21" i="20" s="1"/>
  <c r="H22" i="20"/>
  <c r="L101" i="1" s="1"/>
  <c r="N101" i="1" s="1"/>
  <c r="H26" i="20"/>
  <c r="F19" i="20"/>
  <c r="G98" i="1" s="1"/>
  <c r="G100" i="1"/>
  <c r="I100" i="1" s="1"/>
  <c r="I99" i="1"/>
  <c r="I101" i="1"/>
  <c r="H30" i="20"/>
  <c r="G25" i="19"/>
  <c r="H25" i="19" s="1"/>
  <c r="H31" i="19"/>
  <c r="G94" i="1"/>
  <c r="I94" i="1" s="1"/>
  <c r="F30" i="19"/>
  <c r="F21" i="19" s="1"/>
  <c r="G95" i="1" s="1"/>
  <c r="F22" i="19"/>
  <c r="G96" i="1" s="1"/>
  <c r="I96" i="1" s="1"/>
  <c r="H22" i="19"/>
  <c r="L96" i="1" s="1"/>
  <c r="N96" i="1" s="1"/>
  <c r="H30" i="19"/>
  <c r="F30" i="18"/>
  <c r="F21" i="18" s="1"/>
  <c r="H26" i="18"/>
  <c r="F19" i="18"/>
  <c r="G88" i="1" s="1"/>
  <c r="G90" i="1"/>
  <c r="H22" i="18"/>
  <c r="L91" i="1" s="1"/>
  <c r="N91" i="1" s="1"/>
  <c r="F22" i="18"/>
  <c r="G91" i="1" s="1"/>
  <c r="I91" i="1" s="1"/>
  <c r="I89" i="1"/>
  <c r="H30" i="18"/>
  <c r="F30" i="17"/>
  <c r="F21" i="17" s="1"/>
  <c r="G85" i="1" s="1"/>
  <c r="I85" i="1" s="1"/>
  <c r="F22" i="17"/>
  <c r="G86" i="1" s="1"/>
  <c r="I86" i="1" s="1"/>
  <c r="G84" i="1"/>
  <c r="H26" i="17"/>
  <c r="H31" i="17"/>
  <c r="G25" i="16"/>
  <c r="H25" i="16" s="1"/>
  <c r="H26" i="16"/>
  <c r="G79" i="1"/>
  <c r="H22" i="16"/>
  <c r="L81" i="1" s="1"/>
  <c r="N81" i="1" s="1"/>
  <c r="F30" i="16"/>
  <c r="F22" i="16"/>
  <c r="G81" i="1" s="1"/>
  <c r="I81" i="1" s="1"/>
  <c r="I79" i="1"/>
  <c r="N80" i="1"/>
  <c r="H30" i="15"/>
  <c r="H22" i="15"/>
  <c r="L76" i="1" s="1"/>
  <c r="N76" i="1" s="1"/>
  <c r="F19" i="15"/>
  <c r="G73" i="1" s="1"/>
  <c r="G74" i="1"/>
  <c r="I74" i="1" s="1"/>
  <c r="H26" i="15"/>
  <c r="F22" i="15"/>
  <c r="G76" i="1" s="1"/>
  <c r="H20" i="14"/>
  <c r="F30" i="14"/>
  <c r="F21" i="14" s="1"/>
  <c r="F22" i="14"/>
  <c r="G71" i="1" s="1"/>
  <c r="I71" i="1" s="1"/>
  <c r="H30" i="14"/>
  <c r="H22" i="14"/>
  <c r="L71" i="1" s="1"/>
  <c r="N71" i="1" s="1"/>
  <c r="I69" i="1"/>
  <c r="H26" i="13"/>
  <c r="G25" i="12"/>
  <c r="H25" i="12" s="1"/>
  <c r="H26" i="12"/>
  <c r="H26" i="11"/>
  <c r="F19" i="11"/>
  <c r="G53" i="1" s="1"/>
  <c r="G55" i="1"/>
  <c r="I55" i="1" s="1"/>
  <c r="H30" i="11"/>
  <c r="H22" i="11"/>
  <c r="L56" i="1" s="1"/>
  <c r="N56" i="1" s="1"/>
  <c r="F30" i="10"/>
  <c r="F21" i="10" s="1"/>
  <c r="G50" i="1" s="1"/>
  <c r="I50" i="1" s="1"/>
  <c r="H26" i="10"/>
  <c r="G49" i="1"/>
  <c r="I49" i="1" s="1"/>
  <c r="F19" i="10"/>
  <c r="G48" i="1" s="1"/>
  <c r="H30" i="10"/>
  <c r="H22" i="10"/>
  <c r="L51" i="1" s="1"/>
  <c r="N51" i="1" s="1"/>
  <c r="F22" i="10"/>
  <c r="G51" i="1" s="1"/>
  <c r="I51" i="1" s="1"/>
  <c r="G25" i="9"/>
  <c r="H25" i="9" s="1"/>
  <c r="H26" i="9"/>
  <c r="N45" i="1"/>
  <c r="G44" i="1"/>
  <c r="I44" i="1" s="1"/>
  <c r="F30" i="9"/>
  <c r="F21" i="9" s="1"/>
  <c r="G45" i="1" s="1"/>
  <c r="I45" i="1" s="1"/>
  <c r="F22" i="9"/>
  <c r="G46" i="1" s="1"/>
  <c r="H22" i="9"/>
  <c r="L46" i="1" s="1"/>
  <c r="N46" i="1" s="1"/>
  <c r="F30" i="8"/>
  <c r="F21" i="8" s="1"/>
  <c r="F25" i="8"/>
  <c r="F26" i="8" s="1"/>
  <c r="F20" i="8" s="1"/>
  <c r="G39" i="1" s="1"/>
  <c r="I39" i="1" s="1"/>
  <c r="H30" i="8"/>
  <c r="H22" i="8"/>
  <c r="L41" i="1" s="1"/>
  <c r="N41" i="1" s="1"/>
  <c r="H26" i="8"/>
  <c r="F19" i="8"/>
  <c r="G38" i="1" s="1"/>
  <c r="H39" i="1" s="1"/>
  <c r="G40" i="1"/>
  <c r="I40" i="1" s="1"/>
  <c r="I41" i="1"/>
  <c r="F19" i="7"/>
  <c r="G33" i="1" s="1"/>
  <c r="G35" i="1"/>
  <c r="I35" i="1" s="1"/>
  <c r="H26" i="7"/>
  <c r="H22" i="7"/>
  <c r="L36" i="1" s="1"/>
  <c r="N36" i="1" s="1"/>
  <c r="I34" i="1"/>
  <c r="I36" i="1"/>
  <c r="H30" i="7"/>
  <c r="F25" i="6"/>
  <c r="F26" i="6" s="1"/>
  <c r="F20" i="6" s="1"/>
  <c r="G29" i="1" s="1"/>
  <c r="I29" i="1" s="1"/>
  <c r="F30" i="6"/>
  <c r="F21" i="6" s="1"/>
  <c r="G30" i="1" s="1"/>
  <c r="I30" i="1" s="1"/>
  <c r="F22" i="6"/>
  <c r="G31" i="1" s="1"/>
  <c r="I31" i="1" s="1"/>
  <c r="H26" i="6"/>
  <c r="H31" i="6"/>
  <c r="G25" i="5"/>
  <c r="H25" i="5" s="1"/>
  <c r="H26" i="5"/>
  <c r="G24" i="1"/>
  <c r="F30" i="5"/>
  <c r="F21" i="5" s="1"/>
  <c r="G25" i="1" s="1"/>
  <c r="F22" i="5"/>
  <c r="G26" i="1" s="1"/>
  <c r="I26" i="1" s="1"/>
  <c r="H31" i="5"/>
  <c r="G25" i="4"/>
  <c r="H25" i="4" s="1"/>
  <c r="H22" i="4"/>
  <c r="L21" i="1" s="1"/>
  <c r="N21" i="1" s="1"/>
  <c r="F30" i="4"/>
  <c r="F21" i="4" s="1"/>
  <c r="I19" i="1"/>
  <c r="H30" i="4"/>
  <c r="H31" i="3"/>
  <c r="F19" i="3"/>
  <c r="G13" i="1" s="1"/>
  <c r="G14" i="1"/>
  <c r="I14" i="1" s="1"/>
  <c r="H26" i="3"/>
  <c r="F22" i="3"/>
  <c r="G16" i="1" s="1"/>
  <c r="I16" i="1" s="1"/>
  <c r="H30" i="3"/>
  <c r="H22" i="3"/>
  <c r="L16" i="1" s="1"/>
  <c r="N16" i="1" s="1"/>
  <c r="I15" i="1"/>
  <c r="G9" i="1"/>
  <c r="I9" i="1" s="1"/>
  <c r="F30" i="2"/>
  <c r="F21" i="2" s="1"/>
  <c r="G10" i="1" s="1"/>
  <c r="I10" i="1" s="1"/>
  <c r="F22" i="2"/>
  <c r="G11" i="1" s="1"/>
  <c r="I11" i="1" s="1"/>
  <c r="H26" i="2"/>
  <c r="H31" i="2"/>
  <c r="H158" i="1" l="1"/>
  <c r="H258" i="1"/>
  <c r="H243" i="1"/>
  <c r="H223" i="1"/>
  <c r="H14" i="1"/>
  <c r="H178" i="1"/>
  <c r="H253" i="1"/>
  <c r="H278" i="1"/>
  <c r="H163" i="1"/>
  <c r="G302" i="1"/>
  <c r="H302" i="1" s="1"/>
  <c r="H18" i="69"/>
  <c r="I301" i="1"/>
  <c r="H18" i="68"/>
  <c r="I299" i="1"/>
  <c r="I298" i="1"/>
  <c r="H299" i="1"/>
  <c r="H18" i="67"/>
  <c r="H296" i="1"/>
  <c r="I295" i="1"/>
  <c r="I296" i="1"/>
  <c r="I292" i="1"/>
  <c r="H293" i="1"/>
  <c r="H18" i="66"/>
  <c r="I293" i="1"/>
  <c r="G290" i="1"/>
  <c r="I290" i="1" s="1"/>
  <c r="H18" i="65"/>
  <c r="I289" i="1"/>
  <c r="I287" i="1"/>
  <c r="I286" i="1"/>
  <c r="H287" i="1"/>
  <c r="H18" i="64"/>
  <c r="G284" i="1"/>
  <c r="H284" i="1" s="1"/>
  <c r="H18" i="63"/>
  <c r="I283" i="1"/>
  <c r="G281" i="1"/>
  <c r="H281" i="1" s="1"/>
  <c r="H18" i="62"/>
  <c r="I280" i="1"/>
  <c r="H18" i="61"/>
  <c r="I278" i="1"/>
  <c r="H18" i="60"/>
  <c r="I275" i="1"/>
  <c r="I274" i="1"/>
  <c r="H275" i="1"/>
  <c r="H18" i="59"/>
  <c r="H272" i="1"/>
  <c r="I272" i="1"/>
  <c r="H19" i="58"/>
  <c r="I263" i="1"/>
  <c r="H19" i="57"/>
  <c r="I262" i="1"/>
  <c r="F18" i="57"/>
  <c r="G261" i="1" s="1"/>
  <c r="H19" i="56"/>
  <c r="I257" i="1"/>
  <c r="H20" i="56"/>
  <c r="L258" i="1" s="1"/>
  <c r="H257" i="1"/>
  <c r="I256" i="1"/>
  <c r="H20" i="55"/>
  <c r="L253" i="1" s="1"/>
  <c r="H19" i="55"/>
  <c r="H252" i="1"/>
  <c r="I251" i="1"/>
  <c r="I252" i="1"/>
  <c r="I246" i="1"/>
  <c r="H20" i="54"/>
  <c r="H19" i="54"/>
  <c r="H248" i="1"/>
  <c r="H247" i="1"/>
  <c r="H20" i="53"/>
  <c r="L243" i="1" s="1"/>
  <c r="I242" i="1"/>
  <c r="H19" i="53"/>
  <c r="H242" i="1"/>
  <c r="I241" i="1"/>
  <c r="F18" i="52"/>
  <c r="G236" i="1" s="1"/>
  <c r="H238" i="1" s="1"/>
  <c r="H20" i="52"/>
  <c r="L238" i="1" s="1"/>
  <c r="N238" i="1" s="1"/>
  <c r="H19" i="52"/>
  <c r="I237" i="1"/>
  <c r="H20" i="51"/>
  <c r="L233" i="1" s="1"/>
  <c r="H19" i="51"/>
  <c r="H233" i="1"/>
  <c r="H232" i="1"/>
  <c r="I231" i="1"/>
  <c r="H228" i="1"/>
  <c r="H20" i="50"/>
  <c r="L228" i="1" s="1"/>
  <c r="N228" i="1" s="1"/>
  <c r="H18" i="50"/>
  <c r="L226" i="1" s="1"/>
  <c r="L227" i="1"/>
  <c r="H227" i="1"/>
  <c r="I226" i="1"/>
  <c r="H20" i="49"/>
  <c r="L223" i="1" s="1"/>
  <c r="N223" i="1" s="1"/>
  <c r="H222" i="1"/>
  <c r="I221" i="1"/>
  <c r="H21" i="49"/>
  <c r="L224" i="1" s="1"/>
  <c r="H19" i="49"/>
  <c r="F18" i="48"/>
  <c r="G216" i="1" s="1"/>
  <c r="I218" i="1"/>
  <c r="H19" i="48"/>
  <c r="I217" i="1"/>
  <c r="H20" i="48"/>
  <c r="L218" i="1" s="1"/>
  <c r="N218" i="1" s="1"/>
  <c r="H19" i="47"/>
  <c r="H19" i="46"/>
  <c r="H19" i="45"/>
  <c r="F18" i="45"/>
  <c r="G201" i="1" s="1"/>
  <c r="G203" i="1"/>
  <c r="H20" i="45"/>
  <c r="L203" i="1" s="1"/>
  <c r="H19" i="44"/>
  <c r="H20" i="44"/>
  <c r="L198" i="1" s="1"/>
  <c r="N198" i="1" s="1"/>
  <c r="F18" i="44"/>
  <c r="G196" i="1" s="1"/>
  <c r="G198" i="1"/>
  <c r="H193" i="1"/>
  <c r="H20" i="43"/>
  <c r="L193" i="1" s="1"/>
  <c r="I193" i="1"/>
  <c r="H192" i="1"/>
  <c r="I191" i="1"/>
  <c r="H19" i="43"/>
  <c r="F18" i="42"/>
  <c r="G186" i="1" s="1"/>
  <c r="H188" i="1" s="1"/>
  <c r="H20" i="42"/>
  <c r="L188" i="1" s="1"/>
  <c r="H19" i="42"/>
  <c r="I187" i="1"/>
  <c r="H20" i="41"/>
  <c r="L183" i="1" s="1"/>
  <c r="N183" i="1" s="1"/>
  <c r="H19" i="41"/>
  <c r="F18" i="41"/>
  <c r="G181" i="1" s="1"/>
  <c r="G183" i="1"/>
  <c r="I179" i="1"/>
  <c r="H20" i="40"/>
  <c r="L178" i="1" s="1"/>
  <c r="N178" i="1" s="1"/>
  <c r="H177" i="1"/>
  <c r="I176" i="1"/>
  <c r="H19" i="40"/>
  <c r="F29" i="39"/>
  <c r="F20" i="39" s="1"/>
  <c r="H20" i="39"/>
  <c r="L173" i="1" s="1"/>
  <c r="N173" i="1" s="1"/>
  <c r="F18" i="39"/>
  <c r="G171" i="1" s="1"/>
  <c r="G173" i="1"/>
  <c r="H19" i="39"/>
  <c r="F18" i="38"/>
  <c r="G166" i="1" s="1"/>
  <c r="I167" i="1"/>
  <c r="H20" i="38"/>
  <c r="H19" i="38"/>
  <c r="H162" i="1"/>
  <c r="I161" i="1"/>
  <c r="I162" i="1"/>
  <c r="H19" i="37"/>
  <c r="H20" i="37"/>
  <c r="L163" i="1" s="1"/>
  <c r="I157" i="1"/>
  <c r="H20" i="36"/>
  <c r="H157" i="1"/>
  <c r="I156" i="1"/>
  <c r="H19" i="36"/>
  <c r="H18" i="35"/>
  <c r="I153" i="1"/>
  <c r="H154" i="1"/>
  <c r="H17" i="35"/>
  <c r="L153" i="1" s="1"/>
  <c r="I151" i="1"/>
  <c r="H151" i="1"/>
  <c r="I150" i="1"/>
  <c r="H18" i="34"/>
  <c r="I147" i="1"/>
  <c r="H148" i="1"/>
  <c r="H18" i="33"/>
  <c r="H17" i="32"/>
  <c r="L144" i="1" s="1"/>
  <c r="L145" i="1"/>
  <c r="N145" i="1" s="1"/>
  <c r="H145" i="1"/>
  <c r="I144" i="1"/>
  <c r="I145" i="1"/>
  <c r="H18" i="31"/>
  <c r="I141" i="1"/>
  <c r="H142" i="1"/>
  <c r="I142" i="1"/>
  <c r="H18" i="30"/>
  <c r="H139" i="1"/>
  <c r="I138" i="1"/>
  <c r="I139" i="1"/>
  <c r="H18" i="29"/>
  <c r="I136" i="1"/>
  <c r="H136" i="1"/>
  <c r="I135" i="1"/>
  <c r="H133" i="1"/>
  <c r="I132" i="1"/>
  <c r="H18" i="28"/>
  <c r="I133" i="1"/>
  <c r="I129" i="1"/>
  <c r="H130" i="1"/>
  <c r="H18" i="27"/>
  <c r="I130" i="1"/>
  <c r="H18" i="26"/>
  <c r="I126" i="1"/>
  <c r="H127" i="1"/>
  <c r="I127" i="1"/>
  <c r="H18" i="25"/>
  <c r="I124" i="1"/>
  <c r="H124" i="1"/>
  <c r="I123" i="1"/>
  <c r="H20" i="24"/>
  <c r="F19" i="23"/>
  <c r="G113" i="1" s="1"/>
  <c r="H114" i="1" s="1"/>
  <c r="H20" i="23"/>
  <c r="H21" i="23"/>
  <c r="L115" i="1" s="1"/>
  <c r="H20" i="22"/>
  <c r="H21" i="22"/>
  <c r="L110" i="1" s="1"/>
  <c r="I108" i="1"/>
  <c r="H110" i="1"/>
  <c r="H109" i="1"/>
  <c r="N105" i="1"/>
  <c r="F19" i="21"/>
  <c r="G103" i="1" s="1"/>
  <c r="H19" i="21"/>
  <c r="L103" i="1" s="1"/>
  <c r="M105" i="1" s="1"/>
  <c r="L104" i="1"/>
  <c r="N104" i="1" s="1"/>
  <c r="H21" i="20"/>
  <c r="L100" i="1" s="1"/>
  <c r="H100" i="1"/>
  <c r="H99" i="1"/>
  <c r="I98" i="1"/>
  <c r="H20" i="20"/>
  <c r="H26" i="19"/>
  <c r="I95" i="1"/>
  <c r="F19" i="19"/>
  <c r="G93" i="1" s="1"/>
  <c r="H21" i="19"/>
  <c r="H21" i="18"/>
  <c r="L90" i="1" s="1"/>
  <c r="I90" i="1"/>
  <c r="H90" i="1"/>
  <c r="I88" i="1"/>
  <c r="H89" i="1"/>
  <c r="H20" i="18"/>
  <c r="F19" i="17"/>
  <c r="G83" i="1" s="1"/>
  <c r="H85" i="1" s="1"/>
  <c r="H30" i="17"/>
  <c r="H22" i="17"/>
  <c r="L86" i="1" s="1"/>
  <c r="H20" i="17"/>
  <c r="I84" i="1"/>
  <c r="H20" i="16"/>
  <c r="F21" i="16"/>
  <c r="H74" i="1"/>
  <c r="H20" i="15"/>
  <c r="H75" i="1"/>
  <c r="I73" i="1"/>
  <c r="I76" i="1"/>
  <c r="H21" i="15"/>
  <c r="L75" i="1" s="1"/>
  <c r="F19" i="14"/>
  <c r="G68" i="1" s="1"/>
  <c r="G70" i="1"/>
  <c r="L69" i="1"/>
  <c r="H21" i="14"/>
  <c r="L70" i="1" s="1"/>
  <c r="H20" i="13"/>
  <c r="H20" i="12"/>
  <c r="H55" i="1"/>
  <c r="H21" i="11"/>
  <c r="L55" i="1" s="1"/>
  <c r="H54" i="1"/>
  <c r="H20" i="11"/>
  <c r="H49" i="1"/>
  <c r="H21" i="10"/>
  <c r="H20" i="10"/>
  <c r="H50" i="1"/>
  <c r="I48" i="1"/>
  <c r="I46" i="1"/>
  <c r="F19" i="9"/>
  <c r="G43" i="1" s="1"/>
  <c r="H20" i="9"/>
  <c r="H20" i="8"/>
  <c r="H40" i="1"/>
  <c r="I38" i="1"/>
  <c r="H21" i="8"/>
  <c r="L40" i="1" s="1"/>
  <c r="H21" i="7"/>
  <c r="L35" i="1" s="1"/>
  <c r="H35" i="1"/>
  <c r="I33" i="1"/>
  <c r="H20" i="7"/>
  <c r="H34" i="1"/>
  <c r="H30" i="6"/>
  <c r="H22" i="6"/>
  <c r="L31" i="1" s="1"/>
  <c r="N31" i="1" s="1"/>
  <c r="H20" i="6"/>
  <c r="F19" i="6"/>
  <c r="G28" i="1" s="1"/>
  <c r="F19" i="5"/>
  <c r="G23" i="1" s="1"/>
  <c r="H24" i="1" s="1"/>
  <c r="H30" i="5"/>
  <c r="H22" i="5"/>
  <c r="L26" i="1" s="1"/>
  <c r="H20" i="5"/>
  <c r="I24" i="1"/>
  <c r="I25" i="1"/>
  <c r="H26" i="4"/>
  <c r="F19" i="4"/>
  <c r="G18" i="1" s="1"/>
  <c r="G20" i="1"/>
  <c r="H20" i="4"/>
  <c r="H21" i="4"/>
  <c r="L20" i="1" s="1"/>
  <c r="N20" i="1" s="1"/>
  <c r="H21" i="3"/>
  <c r="L15" i="1" s="1"/>
  <c r="H20" i="3"/>
  <c r="H15" i="1"/>
  <c r="I13" i="1"/>
  <c r="H30" i="2"/>
  <c r="H22" i="2"/>
  <c r="L11" i="1" s="1"/>
  <c r="H20" i="2"/>
  <c r="F19" i="2"/>
  <c r="G8" i="1" s="1"/>
  <c r="H187" i="1" l="1"/>
  <c r="I302" i="1"/>
  <c r="I281" i="1"/>
  <c r="I83" i="1"/>
  <c r="H84" i="1"/>
  <c r="I186" i="1"/>
  <c r="I23" i="1"/>
  <c r="I113" i="1"/>
  <c r="I284" i="1"/>
  <c r="H115" i="1"/>
  <c r="L302" i="1"/>
  <c r="H17" i="69"/>
  <c r="L301" i="1" s="1"/>
  <c r="L299" i="1"/>
  <c r="H17" i="68"/>
  <c r="L298" i="1" s="1"/>
  <c r="H17" i="67"/>
  <c r="L295" i="1" s="1"/>
  <c r="L296" i="1"/>
  <c r="H17" i="66"/>
  <c r="L292" i="1" s="1"/>
  <c r="L293" i="1"/>
  <c r="H290" i="1"/>
  <c r="L290" i="1"/>
  <c r="H17" i="65"/>
  <c r="L289" i="1" s="1"/>
  <c r="H17" i="64"/>
  <c r="L286" i="1" s="1"/>
  <c r="L287" i="1"/>
  <c r="H17" i="63"/>
  <c r="L283" i="1" s="1"/>
  <c r="L284" i="1"/>
  <c r="L281" i="1"/>
  <c r="H17" i="62"/>
  <c r="L280" i="1" s="1"/>
  <c r="H17" i="61"/>
  <c r="L277" i="1" s="1"/>
  <c r="L278" i="1"/>
  <c r="H17" i="60"/>
  <c r="L274" i="1" s="1"/>
  <c r="L275" i="1"/>
  <c r="L272" i="1"/>
  <c r="H17" i="59"/>
  <c r="L271" i="1" s="1"/>
  <c r="L267" i="1"/>
  <c r="H18" i="57"/>
  <c r="L261" i="1" s="1"/>
  <c r="L262" i="1"/>
  <c r="H262" i="1"/>
  <c r="I261" i="1"/>
  <c r="H263" i="1"/>
  <c r="N258" i="1"/>
  <c r="H18" i="56"/>
  <c r="L256" i="1" s="1"/>
  <c r="L257" i="1"/>
  <c r="N253" i="1"/>
  <c r="H18" i="55"/>
  <c r="L251" i="1" s="1"/>
  <c r="L252" i="1"/>
  <c r="L247" i="1"/>
  <c r="H18" i="54"/>
  <c r="L246" i="1" s="1"/>
  <c r="L248" i="1"/>
  <c r="N243" i="1"/>
  <c r="H18" i="53"/>
  <c r="L241" i="1" s="1"/>
  <c r="L242" i="1"/>
  <c r="H18" i="52"/>
  <c r="L236" i="1" s="1"/>
  <c r="L237" i="1"/>
  <c r="H237" i="1"/>
  <c r="I236" i="1"/>
  <c r="N233" i="1"/>
  <c r="H18" i="51"/>
  <c r="L231" i="1" s="1"/>
  <c r="L232" i="1"/>
  <c r="N226" i="1"/>
  <c r="M227" i="1"/>
  <c r="M228" i="1"/>
  <c r="N227" i="1"/>
  <c r="L222" i="1"/>
  <c r="H18" i="49"/>
  <c r="L221" i="1" s="1"/>
  <c r="N224" i="1"/>
  <c r="I216" i="1"/>
  <c r="H217" i="1"/>
  <c r="H218" i="1"/>
  <c r="H18" i="48"/>
  <c r="L216" i="1" s="1"/>
  <c r="L217" i="1"/>
  <c r="L212" i="1"/>
  <c r="L207" i="1"/>
  <c r="H202" i="1"/>
  <c r="I201" i="1"/>
  <c r="H203" i="1"/>
  <c r="N203" i="1"/>
  <c r="L202" i="1"/>
  <c r="H18" i="45"/>
  <c r="L201" i="1" s="1"/>
  <c r="M203" i="1" s="1"/>
  <c r="I203" i="1"/>
  <c r="H198" i="1"/>
  <c r="I198" i="1"/>
  <c r="I196" i="1"/>
  <c r="H197" i="1"/>
  <c r="H18" i="44"/>
  <c r="L196" i="1" s="1"/>
  <c r="L197" i="1"/>
  <c r="H18" i="43"/>
  <c r="L191" i="1" s="1"/>
  <c r="L192" i="1"/>
  <c r="N193" i="1"/>
  <c r="H18" i="42"/>
  <c r="L186" i="1" s="1"/>
  <c r="L187" i="1"/>
  <c r="N188" i="1"/>
  <c r="H182" i="1"/>
  <c r="I181" i="1"/>
  <c r="H183" i="1"/>
  <c r="I183" i="1"/>
  <c r="H18" i="41"/>
  <c r="L181" i="1" s="1"/>
  <c r="L182" i="1"/>
  <c r="H18" i="40"/>
  <c r="L176" i="1" s="1"/>
  <c r="L177" i="1"/>
  <c r="I171" i="1"/>
  <c r="H172" i="1"/>
  <c r="H173" i="1"/>
  <c r="I173" i="1"/>
  <c r="H18" i="39"/>
  <c r="L171" i="1" s="1"/>
  <c r="L172" i="1"/>
  <c r="H167" i="1"/>
  <c r="I166" i="1"/>
  <c r="H168" i="1"/>
  <c r="H18" i="38"/>
  <c r="L166" i="1" s="1"/>
  <c r="L168" i="1"/>
  <c r="L167" i="1"/>
  <c r="H18" i="37"/>
  <c r="L161" i="1" s="1"/>
  <c r="L162" i="1"/>
  <c r="N163" i="1"/>
  <c r="L157" i="1"/>
  <c r="H18" i="36"/>
  <c r="L156" i="1" s="1"/>
  <c r="L158" i="1"/>
  <c r="L154" i="1"/>
  <c r="N153" i="1"/>
  <c r="L151" i="1"/>
  <c r="H17" i="34"/>
  <c r="L150" i="1" s="1"/>
  <c r="L148" i="1"/>
  <c r="H17" i="33"/>
  <c r="L147" i="1" s="1"/>
  <c r="M145" i="1"/>
  <c r="N144" i="1"/>
  <c r="L142" i="1"/>
  <c r="H17" i="31"/>
  <c r="L141" i="1" s="1"/>
  <c r="L139" i="1"/>
  <c r="H17" i="30"/>
  <c r="L138" i="1" s="1"/>
  <c r="L136" i="1"/>
  <c r="H17" i="29"/>
  <c r="L135" i="1" s="1"/>
  <c r="H17" i="28"/>
  <c r="L132" i="1" s="1"/>
  <c r="L133" i="1"/>
  <c r="H17" i="27"/>
  <c r="L129" i="1" s="1"/>
  <c r="L130" i="1"/>
  <c r="H17" i="26"/>
  <c r="L126" i="1" s="1"/>
  <c r="L127" i="1"/>
  <c r="L124" i="1"/>
  <c r="H17" i="25"/>
  <c r="L123" i="1" s="1"/>
  <c r="L119" i="1"/>
  <c r="L114" i="1"/>
  <c r="H19" i="23"/>
  <c r="L113" i="1" s="1"/>
  <c r="M115" i="1" s="1"/>
  <c r="N115" i="1"/>
  <c r="H19" i="22"/>
  <c r="L108" i="1" s="1"/>
  <c r="M110" i="1" s="1"/>
  <c r="L109" i="1"/>
  <c r="N110" i="1"/>
  <c r="I103" i="1"/>
  <c r="H104" i="1"/>
  <c r="H105" i="1"/>
  <c r="M104" i="1"/>
  <c r="N103" i="1"/>
  <c r="N100" i="1"/>
  <c r="L99" i="1"/>
  <c r="H19" i="20"/>
  <c r="L98" i="1" s="1"/>
  <c r="H20" i="19"/>
  <c r="H94" i="1"/>
  <c r="H95" i="1"/>
  <c r="I93" i="1"/>
  <c r="H19" i="19"/>
  <c r="L93" i="1" s="1"/>
  <c r="L95" i="1"/>
  <c r="L89" i="1"/>
  <c r="H19" i="18"/>
  <c r="L88" i="1" s="1"/>
  <c r="M90" i="1" s="1"/>
  <c r="N90" i="1"/>
  <c r="N86" i="1"/>
  <c r="L84" i="1"/>
  <c r="H21" i="17"/>
  <c r="L79" i="1"/>
  <c r="H19" i="16"/>
  <c r="L78" i="1" s="1"/>
  <c r="G80" i="1"/>
  <c r="F19" i="16"/>
  <c r="G78" i="1" s="1"/>
  <c r="L74" i="1"/>
  <c r="H19" i="15"/>
  <c r="L73" i="1" s="1"/>
  <c r="N75" i="1"/>
  <c r="N69" i="1"/>
  <c r="H70" i="1"/>
  <c r="I70" i="1"/>
  <c r="N70" i="1"/>
  <c r="H19" i="14"/>
  <c r="L68" i="1" s="1"/>
  <c r="M70" i="1" s="1"/>
  <c r="I68" i="1"/>
  <c r="H69" i="1"/>
  <c r="L64" i="1"/>
  <c r="L59" i="1"/>
  <c r="N55" i="1"/>
  <c r="L54" i="1"/>
  <c r="H19" i="11"/>
  <c r="L53" i="1" s="1"/>
  <c r="H19" i="10"/>
  <c r="L48" i="1" s="1"/>
  <c r="L50" i="1"/>
  <c r="L49" i="1"/>
  <c r="I43" i="1"/>
  <c r="H44" i="1"/>
  <c r="L44" i="1"/>
  <c r="H19" i="9"/>
  <c r="L43" i="1" s="1"/>
  <c r="H45" i="1"/>
  <c r="N40" i="1"/>
  <c r="L39" i="1"/>
  <c r="H19" i="8"/>
  <c r="L38" i="1" s="1"/>
  <c r="L34" i="1"/>
  <c r="H19" i="7"/>
  <c r="L33" i="1" s="1"/>
  <c r="N35" i="1"/>
  <c r="L29" i="1"/>
  <c r="H21" i="6"/>
  <c r="H30" i="1"/>
  <c r="I28" i="1"/>
  <c r="H29" i="1"/>
  <c r="H25" i="1"/>
  <c r="L24" i="1"/>
  <c r="H19" i="5"/>
  <c r="L23" i="1" s="1"/>
  <c r="N26" i="1"/>
  <c r="H21" i="5"/>
  <c r="L25" i="1" s="1"/>
  <c r="L19" i="1"/>
  <c r="H19" i="4"/>
  <c r="L18" i="1" s="1"/>
  <c r="H20" i="1"/>
  <c r="I20" i="1"/>
  <c r="I18" i="1"/>
  <c r="H19" i="1"/>
  <c r="N15" i="1"/>
  <c r="H19" i="3"/>
  <c r="L13" i="1" s="1"/>
  <c r="L14" i="1"/>
  <c r="H10" i="1"/>
  <c r="I8" i="1"/>
  <c r="H9" i="1"/>
  <c r="N11" i="1"/>
  <c r="L9" i="1"/>
  <c r="H21" i="2"/>
  <c r="L10" i="1" s="1"/>
  <c r="N301" i="1" l="1"/>
  <c r="M302" i="1"/>
  <c r="N302" i="1"/>
  <c r="M299" i="1"/>
  <c r="N298" i="1"/>
  <c r="N299" i="1"/>
  <c r="N296" i="1"/>
  <c r="M296" i="1"/>
  <c r="N295" i="1"/>
  <c r="N293" i="1"/>
  <c r="M293" i="1"/>
  <c r="N292" i="1"/>
  <c r="M290" i="1"/>
  <c r="N289" i="1"/>
  <c r="N290" i="1"/>
  <c r="N287" i="1"/>
  <c r="N286" i="1"/>
  <c r="M287" i="1"/>
  <c r="N284" i="1"/>
  <c r="M284" i="1"/>
  <c r="N283" i="1"/>
  <c r="N280" i="1"/>
  <c r="M281" i="1"/>
  <c r="N281" i="1"/>
  <c r="N278" i="1"/>
  <c r="N277" i="1"/>
  <c r="M278" i="1"/>
  <c r="N275" i="1"/>
  <c r="M275" i="1"/>
  <c r="N274" i="1"/>
  <c r="M272" i="1"/>
  <c r="N271" i="1"/>
  <c r="N272" i="1"/>
  <c r="N267" i="1"/>
  <c r="N262" i="1"/>
  <c r="N261" i="1"/>
  <c r="M263" i="1"/>
  <c r="M262" i="1"/>
  <c r="N256" i="1"/>
  <c r="M257" i="1"/>
  <c r="N257" i="1"/>
  <c r="M258" i="1"/>
  <c r="N251" i="1"/>
  <c r="M252" i="1"/>
  <c r="M253" i="1"/>
  <c r="N252" i="1"/>
  <c r="M248" i="1"/>
  <c r="M247" i="1"/>
  <c r="N246" i="1"/>
  <c r="N247" i="1"/>
  <c r="N248" i="1"/>
  <c r="N242" i="1"/>
  <c r="M242" i="1"/>
  <c r="N241" i="1"/>
  <c r="M243" i="1"/>
  <c r="N237" i="1"/>
  <c r="N236" i="1"/>
  <c r="M237" i="1"/>
  <c r="M238" i="1"/>
  <c r="N231" i="1"/>
  <c r="M232" i="1"/>
  <c r="N232" i="1"/>
  <c r="M233" i="1"/>
  <c r="N221" i="1"/>
  <c r="M223" i="1"/>
  <c r="M222" i="1"/>
  <c r="N222" i="1"/>
  <c r="N217" i="1"/>
  <c r="N216" i="1"/>
  <c r="M218" i="1"/>
  <c r="M217" i="1"/>
  <c r="N212" i="1"/>
  <c r="N207" i="1"/>
  <c r="N202" i="1"/>
  <c r="N201" i="1"/>
  <c r="M202" i="1"/>
  <c r="M197" i="1"/>
  <c r="N196" i="1"/>
  <c r="M198" i="1"/>
  <c r="N197" i="1"/>
  <c r="N192" i="1"/>
  <c r="M192" i="1"/>
  <c r="N191" i="1"/>
  <c r="M193" i="1"/>
  <c r="N186" i="1"/>
  <c r="M188" i="1"/>
  <c r="M187" i="1"/>
  <c r="N187" i="1"/>
  <c r="N181" i="1"/>
  <c r="M182" i="1"/>
  <c r="M183" i="1"/>
  <c r="N182" i="1"/>
  <c r="N177" i="1"/>
  <c r="M177" i="1"/>
  <c r="N176" i="1"/>
  <c r="M178" i="1"/>
  <c r="N171" i="1"/>
  <c r="M172" i="1"/>
  <c r="M173" i="1"/>
  <c r="N172" i="1"/>
  <c r="N168" i="1"/>
  <c r="N167" i="1"/>
  <c r="N166" i="1"/>
  <c r="M168" i="1"/>
  <c r="M167" i="1"/>
  <c r="N162" i="1"/>
  <c r="N161" i="1"/>
  <c r="M162" i="1"/>
  <c r="M163" i="1"/>
  <c r="N158" i="1"/>
  <c r="N157" i="1"/>
  <c r="N156" i="1"/>
  <c r="M157" i="1"/>
  <c r="M158" i="1"/>
  <c r="N154" i="1"/>
  <c r="M154" i="1"/>
  <c r="M151" i="1"/>
  <c r="N150" i="1"/>
  <c r="N151" i="1"/>
  <c r="N147" i="1"/>
  <c r="M148" i="1"/>
  <c r="N148" i="1"/>
  <c r="M142" i="1"/>
  <c r="N141" i="1"/>
  <c r="N142" i="1"/>
  <c r="M139" i="1"/>
  <c r="N138" i="1"/>
  <c r="N139" i="1"/>
  <c r="N135" i="1"/>
  <c r="M136" i="1"/>
  <c r="N136" i="1"/>
  <c r="N133" i="1"/>
  <c r="N132" i="1"/>
  <c r="M133" i="1"/>
  <c r="N130" i="1"/>
  <c r="M130" i="1"/>
  <c r="N129" i="1"/>
  <c r="N127" i="1"/>
  <c r="M127" i="1"/>
  <c r="N126" i="1"/>
  <c r="M124" i="1"/>
  <c r="N123" i="1"/>
  <c r="N124" i="1"/>
  <c r="N119" i="1"/>
  <c r="M114" i="1"/>
  <c r="N113" i="1"/>
  <c r="N114" i="1"/>
  <c r="N109" i="1"/>
  <c r="N108" i="1"/>
  <c r="M109" i="1"/>
  <c r="N98" i="1"/>
  <c r="M99" i="1"/>
  <c r="N99" i="1"/>
  <c r="M100" i="1"/>
  <c r="L94" i="1"/>
  <c r="M94" i="1" s="1"/>
  <c r="N93" i="1"/>
  <c r="M95" i="1"/>
  <c r="N95" i="1"/>
  <c r="M89" i="1"/>
  <c r="N88" i="1"/>
  <c r="N89" i="1"/>
  <c r="N84" i="1"/>
  <c r="H19" i="17"/>
  <c r="L83" i="1" s="1"/>
  <c r="L85" i="1"/>
  <c r="I80" i="1"/>
  <c r="M79" i="1"/>
  <c r="N78" i="1"/>
  <c r="M80" i="1"/>
  <c r="N79" i="1"/>
  <c r="H79" i="1"/>
  <c r="I78" i="1"/>
  <c r="H80" i="1"/>
  <c r="M75" i="1"/>
  <c r="M74" i="1"/>
  <c r="N73" i="1"/>
  <c r="N74" i="1"/>
  <c r="M69" i="1"/>
  <c r="N68" i="1"/>
  <c r="N64" i="1"/>
  <c r="N59" i="1"/>
  <c r="N54" i="1"/>
  <c r="M54" i="1"/>
  <c r="N53" i="1"/>
  <c r="M55" i="1"/>
  <c r="N49" i="1"/>
  <c r="M50" i="1"/>
  <c r="N50" i="1"/>
  <c r="M49" i="1"/>
  <c r="N48" i="1"/>
  <c r="M44" i="1"/>
  <c r="N43" i="1"/>
  <c r="M45" i="1"/>
  <c r="N44" i="1"/>
  <c r="N39" i="1"/>
  <c r="M39" i="1"/>
  <c r="N38" i="1"/>
  <c r="M40" i="1"/>
  <c r="N33" i="1"/>
  <c r="M34" i="1"/>
  <c r="N34" i="1"/>
  <c r="M35" i="1"/>
  <c r="H19" i="6"/>
  <c r="L28" i="1" s="1"/>
  <c r="L30" i="1"/>
  <c r="N29" i="1"/>
  <c r="N25" i="1"/>
  <c r="N24" i="1"/>
  <c r="M24" i="1"/>
  <c r="N23" i="1"/>
  <c r="M25" i="1"/>
  <c r="M19" i="1"/>
  <c r="N18" i="1"/>
  <c r="M20" i="1"/>
  <c r="N19" i="1"/>
  <c r="N14" i="1"/>
  <c r="M14" i="1"/>
  <c r="N13" i="1"/>
  <c r="M15" i="1"/>
  <c r="N10" i="1"/>
  <c r="N9" i="1"/>
  <c r="H19" i="2"/>
  <c r="L8" i="1" s="1"/>
  <c r="N94" i="1" l="1"/>
  <c r="N83" i="1"/>
  <c r="M84" i="1"/>
  <c r="M85" i="1"/>
  <c r="N85" i="1"/>
  <c r="M30" i="1"/>
  <c r="N30" i="1"/>
  <c r="M29" i="1"/>
  <c r="N28" i="1"/>
  <c r="M9" i="1"/>
  <c r="N8" i="1"/>
  <c r="M10" i="1"/>
</calcChain>
</file>

<file path=xl/sharedStrings.xml><?xml version="1.0" encoding="utf-8"?>
<sst xmlns="http://schemas.openxmlformats.org/spreadsheetml/2006/main" count="4624" uniqueCount="235">
  <si>
    <t>Шифр расценки ТСН-2001</t>
  </si>
  <si>
    <t>Наименование статей затрат расценки ТСН-2001</t>
  </si>
  <si>
    <t>Ед. изм.</t>
  </si>
  <si>
    <t>В базисных ценах по состоянию на 01.01.2000 г.</t>
  </si>
  <si>
    <t>В текущих ценах по состоянию на Декабрь 2020 г.</t>
  </si>
  <si>
    <t>До подго-товки КОМ</t>
  </si>
  <si>
    <t>Удель- ный вес показа- теля в прямых затра- тах, %</t>
  </si>
  <si>
    <t>После подго-товки КОМ</t>
  </si>
  <si>
    <t>Разница, %  (гр.6-гр.4)/гр.4</t>
  </si>
  <si>
    <t>После подготовки КОМ</t>
  </si>
  <si>
    <t>Разница, %  (гр.11-гр.9)/гр.9</t>
  </si>
  <si>
    <t>2</t>
  </si>
  <si>
    <t>3</t>
  </si>
  <si>
    <t>Прямые затраты:</t>
  </si>
  <si>
    <t>руб.</t>
  </si>
  <si>
    <t>заработная плата рабочих</t>
  </si>
  <si>
    <t>эксплуатация машин,</t>
  </si>
  <si>
    <t>в том числе заработная плата машинистов</t>
  </si>
  <si>
    <t>материальные ресурсы</t>
  </si>
  <si>
    <t>Сравнительный анализ показателей прямых затрат и составляющих их элементов в составе расценок таблицы ТСН 4.37-8</t>
  </si>
  <si>
    <t>СМЕТНЫЙ РАСЧЕТ ЗАТРАТ</t>
  </si>
  <si>
    <t>Шифр по ТСН-2001</t>
  </si>
  <si>
    <t>Наименование ресурсов</t>
  </si>
  <si>
    <t>Сметная норма</t>
  </si>
  <si>
    <t>В базисном уровне цен по состоянию на 01.01.2000 г., руб.</t>
  </si>
  <si>
    <t>В текущем уровне цен по состоянию на Декабрь 2020 г., руб.</t>
  </si>
  <si>
    <t xml:space="preserve">   </t>
  </si>
  <si>
    <t>цена</t>
  </si>
  <si>
    <t>стоимость</t>
  </si>
  <si>
    <t>Сборник 37. Оборудование общего назначения</t>
  </si>
  <si>
    <t>Отдел 1.2. Такелажные работы</t>
  </si>
  <si>
    <t>Раздел 1.2.2. Установка и снятие талей и лебедок</t>
  </si>
  <si>
    <t>Таблица 37-8. Установка и снятие электролебедок</t>
  </si>
  <si>
    <t>4.37-8-1</t>
  </si>
  <si>
    <t>Установка без подъема электролебедки тяговым усилием до 12,5 кН (1,25 тс)</t>
  </si>
  <si>
    <t>Измеритель: 1 шт.</t>
  </si>
  <si>
    <t>Затраты труда и заработная плата</t>
  </si>
  <si>
    <t>Разряд 2,5</t>
  </si>
  <si>
    <t>чел.-ч</t>
  </si>
  <si>
    <t>Итого</t>
  </si>
  <si>
    <t>Эксплуатация машин и механизмов</t>
  </si>
  <si>
    <t>2.1-18-11</t>
  </si>
  <si>
    <t>Автомобили грузовые бортовые, грузоподъемность до 15 т</t>
  </si>
  <si>
    <t>маш.-ч.</t>
  </si>
  <si>
    <t>ЗПМ</t>
  </si>
  <si>
    <t>Оборудование, не учтенное расценкой</t>
  </si>
  <si>
    <t>0000000000</t>
  </si>
  <si>
    <t>Электролебедки</t>
  </si>
  <si>
    <t>шт.</t>
  </si>
  <si>
    <t xml:space="preserve">- </t>
  </si>
  <si>
    <t>1 шт.</t>
  </si>
  <si>
    <t>Состав работ:</t>
  </si>
  <si>
    <t>1. Установка лебедки</t>
  </si>
  <si>
    <t>2. Крепление лебедки</t>
  </si>
  <si>
    <t>3. Опробование лебедки</t>
  </si>
  <si>
    <t>4.37-8-2</t>
  </si>
  <si>
    <t>Установка без подъема электролебедки тяговым усилием от 12,5 кН (1,25 тс) до 15 кН (1,5 тс)</t>
  </si>
  <si>
    <t>4.37-8-3</t>
  </si>
  <si>
    <t>Установка без подъема электролебедки тяговым усилием от 15 кН (1,5 тс) до 20 кН (2,0 тс)</t>
  </si>
  <si>
    <t>4.37-8-4</t>
  </si>
  <si>
    <t>Установка без подъема электролебедки тяговым усилием от 20 кН (2 тс) до 25 кН (2,5 тс)</t>
  </si>
  <si>
    <t>4.37-8-5</t>
  </si>
  <si>
    <t>Установка без подъема электролебедки тяговым усилием от 25 кН (2,5 тс) до 32 кН (3,2 тс)</t>
  </si>
  <si>
    <t>4.37-8-6</t>
  </si>
  <si>
    <t>Установка без подъема электролебедки тяговым усилием от 32 кН (3,2 тс) до 50 кН (5,0 тс)</t>
  </si>
  <si>
    <t>4.37-8-7</t>
  </si>
  <si>
    <t>Установка без подъема электролебедки тяговым усилием от 50 кН (5 тс) до 70 кН (7,0 тс)</t>
  </si>
  <si>
    <t>4.37-8-8</t>
  </si>
  <si>
    <t>Установка без подъема электролебедки тяговым усилием от 70 кН (7 тс) до 80 кН (8,0 тс)</t>
  </si>
  <si>
    <t>4.37-8-9</t>
  </si>
  <si>
    <t>Установка без подъема электролебедки тяговым усилием от 80 кН (8 тс) до 100 кН (10 тс)</t>
  </si>
  <si>
    <t>4.37-8-10</t>
  </si>
  <si>
    <t>Установка без подъема электролебедки тяговым усилием от 100 кН (10 тс) до 125 кН (12,5 тс)</t>
  </si>
  <si>
    <t>4.37-8-11</t>
  </si>
  <si>
    <t>Установка без подъема электролебедки тяговым усилием от 125 кН (1,25 тс) до 160 кН (16 тс)</t>
  </si>
  <si>
    <t>2.1-18-4</t>
  </si>
  <si>
    <t>Полуприцепы общего назначения, грузоподъемность до 15 т</t>
  </si>
  <si>
    <t/>
  </si>
  <si>
    <t>Тракторы на пневмоколесном ходу, мощность 158 кВт (215 л.с.)</t>
  </si>
  <si>
    <t>4.37-8-12</t>
  </si>
  <si>
    <t>Установка без подъема электролебедки тяговым усилием от 160 кН (16 тс) до 320 кН (32 тс)</t>
  </si>
  <si>
    <t>4.37-8-13</t>
  </si>
  <si>
    <t>Установка с подъемом на высоту до 3 м электролебедки тяговым усилием до 12,5 кН (1,25 тс)</t>
  </si>
  <si>
    <t>1. Подъем лебедки</t>
  </si>
  <si>
    <t>2. Закрепление лебедки</t>
  </si>
  <si>
    <t>4.37-8-14</t>
  </si>
  <si>
    <t>Установка с подъемом на высоту до 3 м электролебедки тяговым усилием от 12,5 кН (1,25 тс) до 15 кН (1,5 тс)</t>
  </si>
  <si>
    <t>4.37-8-15</t>
  </si>
  <si>
    <t>Установка с подъемом на высоту до 3 м электролебедки тяговым усилием от 15 кН (1,5 тс) до 20 кН (2,0 тс)</t>
  </si>
  <si>
    <t>4.37-8-16</t>
  </si>
  <si>
    <t>Установка с подъемом на высоту до 3 м электролебедки тяговым усилием от 20 кН (2 тс) до 25 кН (2,5 тс)</t>
  </si>
  <si>
    <t>4.37-8-17</t>
  </si>
  <si>
    <t>Установка с подъемом на высоту до 3 м электролебедки тяговым усилием от 25 кН (2,5 тс) до 32 кН (3,2 тс)</t>
  </si>
  <si>
    <t>4.37-8-18</t>
  </si>
  <si>
    <t>Установка с подъемом на высоту до 3 м электролебедки тяговым усилием от 32 кН (3,2 тс) до 50 кН (5,0 тс)</t>
  </si>
  <si>
    <t>4.37-8-19</t>
  </si>
  <si>
    <t>Установка с подъемом на высоту до 3 м электролебедки тяговым усилием от 50 кН (5 тс) до 70 кН (7,0 тс)</t>
  </si>
  <si>
    <t>4.37-8-20</t>
  </si>
  <si>
    <t>Установка с подъемом на высоту до 3 м электролебедки тяговым усилием от 70 кН (7 тс) до 80 кН (8,0 тс)</t>
  </si>
  <si>
    <t>4.37-8-21</t>
  </si>
  <si>
    <t>Установка с подъемом на высоту до 3 м электролебедки тяговым усилием от 80 кН (8 тс) до 100 кН (10 тс)</t>
  </si>
  <si>
    <t>4.37-8-22</t>
  </si>
  <si>
    <t>Установка с подъемом на высоту до 3 м электролебедки тяговым усилием от 100 кН (10 тс) до 125 кН (12,5 тс)</t>
  </si>
  <si>
    <t>4.37-8-23</t>
  </si>
  <si>
    <t>Установка с подъемом на высоту до 3 м электролебедки тяговым усилием от 125 кН (12,5 тс) до 160 кН (16 тс)</t>
  </si>
  <si>
    <t>4.37-8-24</t>
  </si>
  <si>
    <t>Добавлять на каждый следующий 1 м подъема свыше 3 м при установке электролебедки тяговым усилием до 12,5 кН (1,25 тс) (к норме и расценке 4.37-8-13)</t>
  </si>
  <si>
    <t>4.37-8-25</t>
  </si>
  <si>
    <t>Добавлять на каждый следующий 1 м подъема свыше 3 м при установке электролебедки тяговым усилием от 12,5 кН (1,25 тс) до 15 кН (1,5 тс) (к норме и расценке 4.37-8-14)</t>
  </si>
  <si>
    <t>4.37-8-26</t>
  </si>
  <si>
    <t>Добавлять на каждый следующий 1 м подъема свыше 3 м при установке электролебедки тяговым усилием от 15 кН (1,5 тс) до 20 кН (2 тс) (к норме и расценке 4.37-8-15)</t>
  </si>
  <si>
    <t>4.37-8-27</t>
  </si>
  <si>
    <t>Добавлять на каждый следующий 1 м подъема свыше 3 м при установке электролебедки тяговым усилием от 20 кН (2 тс) до 25 кН (2,5 тс) (к норме и расценке 4.37-8-16)</t>
  </si>
  <si>
    <t>4.37-8-28</t>
  </si>
  <si>
    <t>Добавлять на каждый следующий 1 м подъема свыше 3 м при установке электролебедки тяговым усилием от 25 кН (2,5 тс) до 32 кН (3,2 тс) (к норме и расценке 4.37-8-17)</t>
  </si>
  <si>
    <t>4.37-8-29</t>
  </si>
  <si>
    <t>Добавлять на каждый следующий 1 м подъема свыше 3 м при установке электролебедки тяговым усилием от 32 кН (3,2 тс) до 50 кН (5 тс) (к норме и расценке 4.37-8-18)</t>
  </si>
  <si>
    <t>4.37-8-30</t>
  </si>
  <si>
    <t>Добавлять на каждый следующий 1 м подъема свыше 3 м при установке электролебедки тяговым усилием от 50 кН (5 тс) до 70 кН (7 тс) (к норме и расценке 4.37-8-19)</t>
  </si>
  <si>
    <t>4.37-8-31</t>
  </si>
  <si>
    <t>Добавлять на каждый следующий 1 м подъема свыше 3 м при установке электролебедки тяговым усилием от 70 кН (7 тс) до 80 кН (8 тс) (к норме и расценке 4.37-8-20)</t>
  </si>
  <si>
    <t>4.37-8-32</t>
  </si>
  <si>
    <t>Добавлять на каждый следующий 1 м подъема свыше 3 м при установке электролебедки тяговым усилием от 80 кН (8 тс) до 100 кН (10 тс) (к норме и расценке 4.37-8-21)</t>
  </si>
  <si>
    <t>4.37-8-33</t>
  </si>
  <si>
    <t>Добавлять на каждый следующий 1 м подъема свыше 3 м при установке электролебедки тяговым усилием от 100 кН (10 тс) до 125 кН (12,5 тс) (к норме и расценке 4.37-8-22)</t>
  </si>
  <si>
    <t>4.37-8-34</t>
  </si>
  <si>
    <t>Добавлять на каждый следующий 1 м подъема свыше 3 м при установке электролебедки тяговым усилием от 125 кН (12,5 тс) до 160 кН (16 тс) (к норме и расценке 4.37-8-23)</t>
  </si>
  <si>
    <t>4.37-8-35</t>
  </si>
  <si>
    <t>Снятие электролебедки тяговым усилием до 12,5 кН (1,25 тс)</t>
  </si>
  <si>
    <t>1. Раскрепление лебедки</t>
  </si>
  <si>
    <t>2. Снятие лебедки</t>
  </si>
  <si>
    <t>4.37-8-36</t>
  </si>
  <si>
    <t>Снятие электролебедки тяговым усилием от 12,5 кН (1,25 тс) до 15 кН (1,5 тс)</t>
  </si>
  <si>
    <t>4.37-8-37</t>
  </si>
  <si>
    <t>Снятие электролебедки тяговым усилием от 15 кН (1,5 тс) до 20 кН (2,0 тс)</t>
  </si>
  <si>
    <t>4.37-8-38</t>
  </si>
  <si>
    <t>Снятие электролебедки тяговым усилием от 20 кН (2 тс) до 25 кН (2,5 тс)</t>
  </si>
  <si>
    <t>4.37-8-39</t>
  </si>
  <si>
    <t>Снятие электролебедки тяговым усилием от 25 кН (2,5 тс) до 32 кН (3,2 тс)</t>
  </si>
  <si>
    <t>4.37-8-40</t>
  </si>
  <si>
    <t>Снятие электролебедки тяговым усилием от 32 кН (3,2 тс) до 50 кН (5,0 тс)</t>
  </si>
  <si>
    <t>4.37-8-41</t>
  </si>
  <si>
    <t>Снятие электролебедки тяговым усилием от 50 кН (5 тс) до 70 кН (7,0 тс)</t>
  </si>
  <si>
    <t>4.37-8-42</t>
  </si>
  <si>
    <t>Снятие электролебедки тяговым усилием от 70 кН (7 тс) до 80 кН (8,0 тс)</t>
  </si>
  <si>
    <t>4.37-8-43</t>
  </si>
  <si>
    <t>Снятие электролебедки тяговым усилием от 80 кН (8 тс) до 100 кН (10 тс)</t>
  </si>
  <si>
    <t>4.37-8-44</t>
  </si>
  <si>
    <t>Снятие электролебедки тяговым усилием от 100 кН (10 тс) до 125 кН (12,5 тс)</t>
  </si>
  <si>
    <t>4.37-8-45</t>
  </si>
  <si>
    <t>Снятие электролебедки тяговым усилием от 125 кН (12,5 тс) до 160 кН (16 тс)</t>
  </si>
  <si>
    <t>4.37-8-46</t>
  </si>
  <si>
    <t>Снятие электролебедки тяговым усилием от 160 кН (16 тс) до 320 кН (32 тс)</t>
  </si>
  <si>
    <t>4.37-8-47</t>
  </si>
  <si>
    <t>Снятие с высоты до 3 м электролебедки тяговым усилием до 12,5 кН (1,25 тс)</t>
  </si>
  <si>
    <t>2. Опускание лебедки</t>
  </si>
  <si>
    <t>4.37-8-48</t>
  </si>
  <si>
    <t>Снятие с высоты до 3 м электролебедки тяговым усилием от 12,5 кН (1,25 тс) до 15 кН (1,5 тс)</t>
  </si>
  <si>
    <t>4.37-8-49</t>
  </si>
  <si>
    <t>Снятие с высоты до 3 м электролебедки тяговым усилием от 15 кН (1,5 тс) до 20 кН (2,0 тс)</t>
  </si>
  <si>
    <t>4.37-8-50</t>
  </si>
  <si>
    <t>Снятие с высоты до 3 м электролебедки тяговым усилием от 20 кН (2 тс) до 25 кН (2,5 тс)</t>
  </si>
  <si>
    <t>4.37-8-51</t>
  </si>
  <si>
    <t>Снятие с высоты до 3 м электролебедки тяговым усилием от 25 кН (2,5 тс) до 32 кН (3,2 тс)</t>
  </si>
  <si>
    <t>4.37-8-52</t>
  </si>
  <si>
    <t>Снятие с высоты до 3 м электролебедки тяговым усилием от 32 кН (3,2 тс) до 50 кН (5,0 тс)</t>
  </si>
  <si>
    <t>4.37-8-53</t>
  </si>
  <si>
    <t>Снятие с высоты до 3 м электролебедки тяговым усилием от 50 кН (5 тс) до 70 кН (7,0 тс)</t>
  </si>
  <si>
    <t>4.37-8-54</t>
  </si>
  <si>
    <t>Снятие с высоты до 3 м электролебедки тяговым усилием от 70 кН (7 тс) до 80 кН (8,0 тс)</t>
  </si>
  <si>
    <t>4.37-8-55</t>
  </si>
  <si>
    <t>Снятие с высоты до 3 м электролебедки тяговым усилием от 80 кН (8 тс) до 100 кН (10 тс)</t>
  </si>
  <si>
    <t>4.37-8-56</t>
  </si>
  <si>
    <t>Снятие с высоты до 3 м электролебедки тяговым усилием от 100 кН (10 тс) до 125 кН (12,5 тс)</t>
  </si>
  <si>
    <t>4.37-8-57</t>
  </si>
  <si>
    <t>Снятие с высоты до 3 м электролебедки тяговым усилием от 125 кН (12,5 тс) до 160 кН (16 тс)</t>
  </si>
  <si>
    <t>4.37-8-58</t>
  </si>
  <si>
    <t>Добавлять на каждый следующий 1 м свыше 3 м при снятии электролебедки тяговым усилием до 12,5 кН (1,25 тс) (к норме и расценке 4.37-8-47)</t>
  </si>
  <si>
    <t>1. Опускание лебедки</t>
  </si>
  <si>
    <t>4.37-8-59</t>
  </si>
  <si>
    <t>Добавлять на каждый следующий 1 м свыше 3 м при снятии электролебедки тяговым усилием от 12,5 кН (1,25 тс) до 15 кН (1,5 тс) (к норме и расценке 4.37-8-48)</t>
  </si>
  <si>
    <t>4.37-8-60</t>
  </si>
  <si>
    <t>Добавлять на каждый следующий 1 м свыше 3 м при снятии электролебедки тяговым усилием от 15 кН (1,5 тс) до 20 кН (2,0 тс) (к норме и расценке 4.37-8-49)</t>
  </si>
  <si>
    <t>4.37-8-61</t>
  </si>
  <si>
    <t>Добавлять на каждый следующий 1 м свыше 3 м при снятии электролебедки тяговым усилием от 20 кН (2 тс) до 25 кН (2,5 тс) (к норме и расценке 4.37-8-50)</t>
  </si>
  <si>
    <t>4.37-8-62</t>
  </si>
  <si>
    <t>Добавлять на каждый следующий 1 м свыше 3 м при снятии электролебедки тяговым усилием от 25 кН (2,5 тс) до 32 кН (3,2 тс) (к норме и расценке 4.37-8-51)</t>
  </si>
  <si>
    <t>4.37-8-63</t>
  </si>
  <si>
    <t>Добавлять на каждый следующий 1 м свыше 3 м при снятии электролебедки тяговым усилием от 32 кН (3,2 тс) до 50 кН (5,0 тс) (к норме и расценке 4.37-8-52)</t>
  </si>
  <si>
    <t>4.37-8-64</t>
  </si>
  <si>
    <t>Добавлять на каждый следующий 1 м свыше 3 м при снятии электролебедки тяговым усилием от 50 кН (5 тс) до 70 кН (7,0 тс) (к норме и расценке 4.37-8-53)</t>
  </si>
  <si>
    <t>4.37-8-65</t>
  </si>
  <si>
    <t>Добавлять на каждый следующий 1 м свыше 3 м при снятии электролебедки тяговым усилием от 70 кН (7 тс) до 80 кН (8 тс) (к норме и расценке 4.37-8-54)</t>
  </si>
  <si>
    <t>4.37-8-66</t>
  </si>
  <si>
    <t>Добавлять на каждый следующий 1 м свыше 3 м при снятии электролебедки тяговым усилием от 80 кН (8 тс) до 100 кН (10 тс) (к норме и расценке 4.37-8-55)</t>
  </si>
  <si>
    <t>4.37-8-67</t>
  </si>
  <si>
    <t>Добавлять на каждый следующий 1 м свыше 3 м при снятии электролебедки тяговым усилием от 100 кН (10 тс) до 125 кН (12,5 тс) (к норме и расценке 4.37-8-56)</t>
  </si>
  <si>
    <t>4.37-8-68</t>
  </si>
  <si>
    <t>Добавлять на каждый следующий 1 м свыше 3 м при снятии электролебедки тяговым усилием от 125 кН (12,5 тс) до 160 кН (16 тс) (к норме и расценке 4.37-8-57)</t>
  </si>
  <si>
    <t>Наименование статей затрат, ресурсов</t>
  </si>
  <si>
    <t>эксплуатация машин</t>
  </si>
  <si>
    <t>Затраты труда рабочих</t>
  </si>
  <si>
    <r>
      <t>Измеритель:</t>
    </r>
    <r>
      <rPr>
        <sz val="10"/>
        <color theme="1"/>
        <rFont val="Times New Roman"/>
        <family val="1"/>
        <charset val="204"/>
      </rPr>
      <t xml:space="preserve"> 1 шт.</t>
    </r>
  </si>
  <si>
    <t>4.37-8-1
4.37-8-12</t>
  </si>
  <si>
    <t>4.37-8-13
4.37-8-23</t>
  </si>
  <si>
    <t>4.37-8-24
4.37-8-34</t>
  </si>
  <si>
    <t>4.37-8-35
4.37-8-46</t>
  </si>
  <si>
    <t>4.37-8-47
4.37-8-57</t>
  </si>
  <si>
    <t>4.37-8-58
4.37-8-68</t>
  </si>
  <si>
    <t>Машины и механизмы</t>
  </si>
  <si>
    <t>продолжение таблицы 4.37-8</t>
  </si>
  <si>
    <t>окончание таблицы 4.37-8</t>
  </si>
  <si>
    <t>Проект норм и расценок в составе таблицы 4.37-8</t>
  </si>
  <si>
    <t>Шифр ресурса</t>
  </si>
  <si>
    <t>Сметные расчеты затрат</t>
  </si>
  <si>
    <t>«Установка и снятие электролебедок»</t>
  </si>
  <si>
    <t xml:space="preserve">Приложение 8.10.4 </t>
  </si>
  <si>
    <t>к расценкам в составе проекта таблицы ТСН-2001 4.37-8</t>
  </si>
  <si>
    <t>Приложение 8.10.5</t>
  </si>
  <si>
    <t>Приложение 8.10.6</t>
  </si>
  <si>
    <t>2.1-2-13</t>
  </si>
  <si>
    <t>Тракторы колесные, мощность до 158 кВт (215 л.с.)*</t>
  </si>
  <si>
    <t>* - ресурс 2.1-2-13 "Тракторы колесные, мощность до 158 кВт (215 л.с.)" включен в ТСН-2001.2 Дополнением 65. На Дополнение 58 к ТСН-2001 сметная цена эксплуатации машины не определена.</t>
  </si>
  <si>
    <t>1402,99</t>
  </si>
  <si>
    <t>1017,79</t>
  </si>
  <si>
    <t>133,53</t>
  </si>
  <si>
    <t>2440,50</t>
  </si>
  <si>
    <t>1060,20</t>
  </si>
  <si>
    <t>139,10</t>
  </si>
  <si>
    <t>1552,79</t>
  </si>
  <si>
    <t>1285,29</t>
  </si>
  <si>
    <t>1959,00</t>
  </si>
  <si>
    <t>1732,95</t>
  </si>
  <si>
    <t>1358,45</t>
  </si>
  <si>
    <t>233,81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</si>
</sst>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;\-\ "/>
    <numFmt numFmtId="165" formatCode="General;\ General;\-\ 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75">
    <xf numFmtId="0" fontId="0" fillId="0" borderId="0" xfId="0"/>
    <xf numFmtId="0" fontId="1" fillId="0" borderId="0" xfId="2" applyFill="1"/>
    <xf numFmtId="0" fontId="1" fillId="0" borderId="0" xfId="2" applyNumberFormat="1" applyFill="1"/>
    <xf numFmtId="0" fontId="3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49" fontId="5" fillId="0" borderId="6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0" fontId="5" fillId="0" borderId="6" xfId="3" applyNumberFormat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left" vertical="top"/>
    </xf>
    <xf numFmtId="0" fontId="6" fillId="0" borderId="6" xfId="2" applyFont="1" applyFill="1" applyBorder="1" applyAlignment="1">
      <alignment horizontal="left" vertical="top" wrapText="1"/>
    </xf>
    <xf numFmtId="49" fontId="7" fillId="0" borderId="6" xfId="3" applyNumberFormat="1" applyFont="1" applyFill="1" applyBorder="1" applyAlignment="1">
      <alignment horizontal="center" wrapText="1"/>
    </xf>
    <xf numFmtId="0" fontId="5" fillId="0" borderId="6" xfId="3" applyNumberFormat="1" applyFont="1" applyFill="1" applyBorder="1" applyAlignment="1">
      <alignment horizontal="right" wrapText="1"/>
    </xf>
    <xf numFmtId="4" fontId="5" fillId="0" borderId="6" xfId="3" applyNumberFormat="1" applyFont="1" applyFill="1" applyBorder="1" applyAlignment="1">
      <alignment horizontal="right" wrapText="1"/>
    </xf>
    <xf numFmtId="4" fontId="8" fillId="0" borderId="6" xfId="3" applyNumberFormat="1" applyFont="1" applyFill="1" applyBorder="1" applyAlignment="1">
      <alignment horizontal="left" vertical="top"/>
    </xf>
    <xf numFmtId="0" fontId="3" fillId="0" borderId="6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center" wrapText="1"/>
    </xf>
    <xf numFmtId="4" fontId="3" fillId="0" borderId="6" xfId="1" applyNumberFormat="1" applyFont="1" applyFill="1" applyBorder="1" applyAlignment="1">
      <alignment horizontal="right" wrapText="1"/>
    </xf>
    <xf numFmtId="0" fontId="9" fillId="0" borderId="6" xfId="1" applyFont="1" applyFill="1" applyBorder="1" applyAlignment="1">
      <alignment horizontal="left" vertical="top" wrapText="1"/>
    </xf>
    <xf numFmtId="0" fontId="9" fillId="0" borderId="6" xfId="1" applyFont="1" applyFill="1" applyBorder="1" applyAlignment="1">
      <alignment horizontal="center" wrapText="1"/>
    </xf>
    <xf numFmtId="4" fontId="9" fillId="0" borderId="6" xfId="1" applyNumberFormat="1" applyFont="1" applyFill="1" applyBorder="1" applyAlignment="1">
      <alignment horizontal="right" wrapText="1"/>
    </xf>
    <xf numFmtId="0" fontId="9" fillId="0" borderId="6" xfId="1" applyFont="1" applyFill="1" applyBorder="1" applyAlignment="1">
      <alignment horizontal="left" vertical="top" wrapText="1" indent="1"/>
    </xf>
    <xf numFmtId="4" fontId="10" fillId="0" borderId="6" xfId="1" applyNumberFormat="1" applyFont="1" applyFill="1" applyBorder="1" applyAlignment="1">
      <alignment horizontal="right" wrapText="1"/>
    </xf>
    <xf numFmtId="0" fontId="3" fillId="0" borderId="0" xfId="1" applyFont="1" applyFill="1" applyAlignment="1">
      <alignment horizontal="left" vertical="top" wrapText="1"/>
    </xf>
    <xf numFmtId="0" fontId="9" fillId="0" borderId="0" xfId="1" applyFont="1" applyFill="1" applyAlignment="1">
      <alignment vertical="top"/>
    </xf>
    <xf numFmtId="164" fontId="9" fillId="0" borderId="0" xfId="1" applyNumberFormat="1" applyFont="1" applyFill="1" applyAlignment="1"/>
    <xf numFmtId="0" fontId="9" fillId="0" borderId="0" xfId="1" applyFont="1" applyFill="1" applyAlignment="1">
      <alignment vertical="top" wrapText="1"/>
    </xf>
    <xf numFmtId="0" fontId="3" fillId="0" borderId="0" xfId="1" applyFont="1" applyFill="1" applyAlignment="1">
      <alignment horizontal="center" vertical="top"/>
    </xf>
    <xf numFmtId="0" fontId="3" fillId="0" borderId="0" xfId="1" applyFont="1" applyFill="1" applyAlignment="1">
      <alignment horizontal="center" vertical="top" wrapText="1"/>
    </xf>
    <xf numFmtId="0" fontId="3" fillId="0" borderId="0" xfId="1" applyFont="1" applyFill="1" applyAlignment="1">
      <alignment horizontal="right" vertical="top"/>
    </xf>
    <xf numFmtId="0" fontId="3" fillId="0" borderId="0" xfId="1" applyFont="1" applyFill="1" applyAlignment="1">
      <alignment horizontal="left" vertical="top"/>
    </xf>
    <xf numFmtId="0" fontId="9" fillId="0" borderId="0" xfId="1" applyFont="1" applyFill="1" applyAlignment="1">
      <alignment horizontal="center"/>
    </xf>
    <xf numFmtId="0" fontId="9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vertical="top"/>
    </xf>
    <xf numFmtId="0" fontId="9" fillId="0" borderId="0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49" fontId="9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center" wrapText="1"/>
    </xf>
    <xf numFmtId="4" fontId="3" fillId="0" borderId="0" xfId="1" applyNumberFormat="1" applyFont="1" applyFill="1" applyBorder="1" applyAlignment="1">
      <alignment horizontal="right"/>
    </xf>
    <xf numFmtId="0" fontId="4" fillId="0" borderId="0" xfId="1" applyFont="1" applyFill="1" applyAlignment="1">
      <alignment vertical="top"/>
    </xf>
    <xf numFmtId="4" fontId="3" fillId="0" borderId="0" xfId="1" applyNumberFormat="1" applyFont="1" applyFill="1" applyBorder="1" applyAlignment="1">
      <alignment horizontal="right" wrapText="1"/>
    </xf>
    <xf numFmtId="0" fontId="9" fillId="0" borderId="0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center" wrapText="1"/>
    </xf>
    <xf numFmtId="4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 applyAlignment="1">
      <alignment vertical="top"/>
    </xf>
    <xf numFmtId="4" fontId="9" fillId="0" borderId="0" xfId="1" applyNumberFormat="1" applyFont="1" applyFill="1" applyBorder="1" applyAlignment="1">
      <alignment horizontal="right" wrapText="1"/>
    </xf>
    <xf numFmtId="0" fontId="9" fillId="0" borderId="0" xfId="1" applyFont="1" applyFill="1" applyBorder="1" applyAlignment="1">
      <alignment horizontal="left" vertical="top" wrapText="1" indent="1"/>
    </xf>
    <xf numFmtId="4" fontId="10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Alignment="1">
      <alignment vertical="top"/>
    </xf>
    <xf numFmtId="4" fontId="3" fillId="0" borderId="0" xfId="1" applyNumberFormat="1" applyFont="1" applyFill="1" applyAlignment="1">
      <alignment vertical="top"/>
    </xf>
    <xf numFmtId="4" fontId="3" fillId="0" borderId="0" xfId="1" applyNumberFormat="1" applyFont="1" applyFill="1" applyAlignment="1">
      <alignment vertical="top" wrapText="1"/>
    </xf>
    <xf numFmtId="49" fontId="9" fillId="0" borderId="0" xfId="1" applyNumberFormat="1" applyFont="1" applyFill="1" applyBorder="1" applyAlignment="1">
      <alignment horizontal="right" vertical="top"/>
    </xf>
    <xf numFmtId="0" fontId="9" fillId="0" borderId="0" xfId="1" applyFont="1" applyFill="1" applyAlignment="1">
      <alignment horizontal="center" wrapText="1"/>
    </xf>
    <xf numFmtId="0" fontId="9" fillId="0" borderId="0" xfId="1" applyNumberFormat="1" applyFont="1" applyFill="1" applyAlignment="1">
      <alignment horizontal="right"/>
    </xf>
    <xf numFmtId="164" fontId="9" fillId="0" borderId="0" xfId="1" applyNumberFormat="1" applyFont="1" applyFill="1" applyAlignment="1">
      <alignment horizontal="right"/>
    </xf>
    <xf numFmtId="49" fontId="9" fillId="0" borderId="0" xfId="1" applyNumberFormat="1" applyFont="1" applyFill="1" applyAlignment="1">
      <alignment horizontal="right" vertical="top"/>
    </xf>
    <xf numFmtId="49" fontId="9" fillId="0" borderId="0" xfId="1" applyNumberFormat="1" applyFont="1" applyFill="1" applyAlignment="1">
      <alignment horizontal="left" vertical="top"/>
    </xf>
    <xf numFmtId="49" fontId="3" fillId="0" borderId="0" xfId="1" applyNumberFormat="1" applyFont="1" applyFill="1" applyAlignment="1">
      <alignment horizontal="right" vertical="top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49" fontId="3" fillId="0" borderId="0" xfId="1" applyNumberFormat="1" applyFont="1" applyFill="1" applyAlignment="1">
      <alignment horizontal="left" vertical="top"/>
    </xf>
    <xf numFmtId="0" fontId="9" fillId="0" borderId="0" xfId="1" applyFont="1" applyFill="1" applyAlignment="1">
      <alignment horizontal="right" vertical="top"/>
    </xf>
    <xf numFmtId="0" fontId="10" fillId="0" borderId="0" xfId="1" applyFont="1" applyFill="1" applyAlignment="1">
      <alignment horizontal="left" vertical="top" wrapText="1"/>
    </xf>
    <xf numFmtId="0" fontId="9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4" fontId="3" fillId="2" borderId="0" xfId="1" applyNumberFormat="1" applyFont="1" applyFill="1" applyBorder="1" applyAlignment="1">
      <alignment horizontal="right"/>
    </xf>
    <xf numFmtId="4" fontId="9" fillId="2" borderId="0" xfId="1" applyNumberFormat="1" applyFont="1" applyFill="1" applyBorder="1" applyAlignment="1">
      <alignment horizontal="right"/>
    </xf>
    <xf numFmtId="4" fontId="10" fillId="2" borderId="0" xfId="1" applyNumberFormat="1" applyFont="1" applyFill="1" applyBorder="1" applyAlignment="1">
      <alignment horizontal="right"/>
    </xf>
    <xf numFmtId="0" fontId="6" fillId="0" borderId="0" xfId="2" applyFont="1" applyFill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left" vertical="top" wrapText="1"/>
    </xf>
    <xf numFmtId="0" fontId="11" fillId="0" borderId="0" xfId="2" applyFont="1" applyAlignment="1">
      <alignment wrapText="1"/>
    </xf>
    <xf numFmtId="0" fontId="12" fillId="0" borderId="0" xfId="2" applyFont="1"/>
    <xf numFmtId="0" fontId="12" fillId="0" borderId="0" xfId="2" applyFont="1" applyAlignment="1">
      <alignment wrapText="1"/>
    </xf>
    <xf numFmtId="0" fontId="12" fillId="0" borderId="0" xfId="2" applyFont="1" applyAlignment="1">
      <alignment horizontal="left" vertical="top"/>
    </xf>
    <xf numFmtId="0" fontId="11" fillId="0" borderId="7" xfId="2" applyFont="1" applyBorder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1" fillId="3" borderId="7" xfId="2" applyFont="1" applyFill="1" applyBorder="1" applyAlignment="1">
      <alignment horizontal="center" vertical="center" wrapText="1"/>
    </xf>
    <xf numFmtId="0" fontId="11" fillId="3" borderId="7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49" fontId="12" fillId="0" borderId="7" xfId="2" applyNumberFormat="1" applyFont="1" applyBorder="1"/>
    <xf numFmtId="49" fontId="11" fillId="0" borderId="7" xfId="2" applyNumberFormat="1" applyFont="1" applyBorder="1" applyAlignment="1">
      <alignment horizontal="left" vertical="top" wrapText="1"/>
    </xf>
    <xf numFmtId="49" fontId="11" fillId="0" borderId="7" xfId="2" applyNumberFormat="1" applyFont="1" applyBorder="1" applyAlignment="1">
      <alignment horizontal="center"/>
    </xf>
    <xf numFmtId="164" fontId="11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 indent="2"/>
    </xf>
    <xf numFmtId="49" fontId="12" fillId="0" borderId="7" xfId="2" applyNumberFormat="1" applyFont="1" applyBorder="1" applyAlignment="1">
      <alignment horizontal="center"/>
    </xf>
    <xf numFmtId="164" fontId="12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/>
    </xf>
    <xf numFmtId="49" fontId="12" fillId="0" borderId="7" xfId="2" applyNumberFormat="1" applyFont="1" applyBorder="1" applyAlignment="1">
      <alignment horizontal="left" vertical="top" wrapText="1" indent="4"/>
    </xf>
    <xf numFmtId="165" fontId="12" fillId="0" borderId="7" xfId="2" applyNumberFormat="1" applyFont="1" applyBorder="1" applyAlignment="1">
      <alignment horizontal="right"/>
    </xf>
    <xf numFmtId="49" fontId="12" fillId="0" borderId="7" xfId="2" applyNumberFormat="1" applyFont="1" applyBorder="1" applyAlignment="1">
      <alignment horizontal="left" vertical="top" wrapText="1"/>
    </xf>
    <xf numFmtId="49" fontId="12" fillId="0" borderId="0" xfId="2" applyNumberFormat="1" applyFont="1"/>
    <xf numFmtId="0" fontId="11" fillId="0" borderId="0" xfId="2" applyFont="1" applyAlignment="1">
      <alignment horizontal="left" vertical="top"/>
    </xf>
    <xf numFmtId="0" fontId="11" fillId="0" borderId="7" xfId="2" applyFont="1" applyBorder="1" applyAlignment="1">
      <alignment horizontal="center" vertical="top" wrapText="1"/>
    </xf>
    <xf numFmtId="49" fontId="11" fillId="0" borderId="7" xfId="2" applyNumberFormat="1" applyFont="1" applyBorder="1" applyAlignment="1">
      <alignment horizontal="left" vertical="top"/>
    </xf>
    <xf numFmtId="49" fontId="13" fillId="0" borderId="7" xfId="2" applyNumberFormat="1" applyFont="1" applyBorder="1" applyAlignment="1">
      <alignment horizontal="left" vertical="top"/>
    </xf>
    <xf numFmtId="49" fontId="13" fillId="0" borderId="7" xfId="2" applyNumberFormat="1" applyFont="1" applyBorder="1" applyAlignment="1">
      <alignment horizontal="left" vertical="top" wrapText="1"/>
    </xf>
    <xf numFmtId="0" fontId="12" fillId="0" borderId="0" xfId="2" applyFont="1" applyAlignment="1">
      <alignment horizontal="right"/>
    </xf>
    <xf numFmtId="0" fontId="11" fillId="3" borderId="7" xfId="2" applyNumberFormat="1" applyFont="1" applyFill="1" applyBorder="1" applyAlignment="1">
      <alignment horizontal="center" vertical="center" wrapText="1"/>
    </xf>
    <xf numFmtId="164" fontId="11" fillId="2" borderId="7" xfId="2" applyNumberFormat="1" applyFont="1" applyFill="1" applyBorder="1" applyAlignment="1">
      <alignment horizontal="right"/>
    </xf>
    <xf numFmtId="164" fontId="12" fillId="2" borderId="7" xfId="2" applyNumberFormat="1" applyFont="1" applyFill="1" applyBorder="1" applyAlignment="1">
      <alignment horizontal="right"/>
    </xf>
    <xf numFmtId="165" fontId="12" fillId="2" borderId="7" xfId="2" applyNumberFormat="1" applyFont="1" applyFill="1" applyBorder="1" applyAlignment="1">
      <alignment horizontal="right"/>
    </xf>
    <xf numFmtId="0" fontId="12" fillId="0" borderId="0" xfId="2" applyFont="1" applyAlignment="1">
      <alignment horizontal="right" vertical="top"/>
    </xf>
    <xf numFmtId="0" fontId="15" fillId="0" borderId="6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49" fontId="14" fillId="0" borderId="0" xfId="2" applyNumberFormat="1" applyFont="1"/>
    <xf numFmtId="49" fontId="15" fillId="0" borderId="0" xfId="2" applyNumberFormat="1" applyFont="1" applyAlignment="1">
      <alignment horizontal="left" vertical="top" wrapText="1"/>
    </xf>
    <xf numFmtId="49" fontId="15" fillId="0" borderId="0" xfId="2" applyNumberFormat="1" applyFont="1" applyAlignment="1">
      <alignment horizontal="center"/>
    </xf>
    <xf numFmtId="164" fontId="15" fillId="0" borderId="0" xfId="2" applyNumberFormat="1" applyFont="1" applyAlignment="1">
      <alignment horizontal="right"/>
    </xf>
    <xf numFmtId="0" fontId="14" fillId="0" borderId="0" xfId="2" applyFont="1"/>
    <xf numFmtId="49" fontId="14" fillId="0" borderId="0" xfId="2" applyNumberFormat="1" applyFont="1" applyAlignment="1">
      <alignment horizontal="left" vertical="top" wrapText="1" indent="2"/>
    </xf>
    <xf numFmtId="49" fontId="14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right"/>
    </xf>
    <xf numFmtId="49" fontId="14" fillId="0" borderId="0" xfId="2" applyNumberFormat="1" applyFont="1" applyAlignment="1">
      <alignment horizontal="left" vertical="top"/>
    </xf>
    <xf numFmtId="49" fontId="14" fillId="0" borderId="0" xfId="2" applyNumberFormat="1" applyFont="1" applyAlignment="1">
      <alignment horizontal="left" vertical="top" wrapText="1" indent="4"/>
    </xf>
    <xf numFmtId="4" fontId="14" fillId="0" borderId="0" xfId="2" applyNumberFormat="1" applyFont="1" applyAlignment="1">
      <alignment horizontal="right"/>
    </xf>
    <xf numFmtId="49" fontId="14" fillId="0" borderId="0" xfId="2" applyNumberFormat="1" applyFont="1" applyAlignment="1">
      <alignment horizontal="left" vertical="top" wrapText="1"/>
    </xf>
    <xf numFmtId="165" fontId="14" fillId="0" borderId="0" xfId="2" applyNumberFormat="1" applyFont="1" applyAlignment="1">
      <alignment horizontal="right"/>
    </xf>
    <xf numFmtId="164" fontId="15" fillId="2" borderId="0" xfId="2" applyNumberFormat="1" applyFont="1" applyFill="1" applyAlignment="1">
      <alignment horizontal="right"/>
    </xf>
    <xf numFmtId="164" fontId="14" fillId="2" borderId="0" xfId="2" applyNumberFormat="1" applyFont="1" applyFill="1" applyAlignment="1">
      <alignment horizontal="right"/>
    </xf>
    <xf numFmtId="49" fontId="15" fillId="0" borderId="0" xfId="2" applyNumberFormat="1" applyFont="1" applyAlignment="1">
      <alignment horizontal="left" vertical="top"/>
    </xf>
    <xf numFmtId="49" fontId="16" fillId="0" borderId="0" xfId="2" applyNumberFormat="1" applyFont="1" applyAlignment="1">
      <alignment horizontal="left" vertical="top"/>
    </xf>
    <xf numFmtId="49" fontId="16" fillId="0" borderId="0" xfId="2" applyNumberFormat="1" applyFont="1" applyAlignment="1">
      <alignment horizontal="left" vertical="top" wrapText="1"/>
    </xf>
    <xf numFmtId="165" fontId="14" fillId="2" borderId="0" xfId="2" applyNumberFormat="1" applyFont="1" applyFill="1" applyAlignment="1">
      <alignment horizontal="right"/>
    </xf>
    <xf numFmtId="0" fontId="17" fillId="0" borderId="0" xfId="4" applyFont="1" applyAlignment="1">
      <alignment horizontal="right"/>
    </xf>
    <xf numFmtId="0" fontId="17" fillId="0" borderId="0" xfId="4" applyFont="1"/>
    <xf numFmtId="0" fontId="18" fillId="0" borderId="0" xfId="4" applyFont="1" applyAlignment="1">
      <alignment horizontal="center"/>
    </xf>
    <xf numFmtId="0" fontId="17" fillId="0" borderId="0" xfId="4" applyFont="1" applyAlignment="1">
      <alignment horizontal="center" vertical="top" wrapText="1"/>
    </xf>
    <xf numFmtId="0" fontId="19" fillId="0" borderId="0" xfId="4" applyFont="1" applyAlignment="1">
      <alignment horizontal="center" vertical="top" wrapText="1"/>
    </xf>
    <xf numFmtId="0" fontId="1" fillId="0" borderId="0" xfId="2" applyFill="1" applyAlignment="1">
      <alignment horizontal="left" vertical="top"/>
    </xf>
    <xf numFmtId="49" fontId="10" fillId="0" borderId="0" xfId="1" applyNumberFormat="1" applyFont="1" applyFill="1" applyAlignment="1">
      <alignment horizontal="left" vertical="top"/>
    </xf>
    <xf numFmtId="0" fontId="9" fillId="0" borderId="0" xfId="1" applyFont="1" applyFill="1" applyAlignment="1">
      <alignment horizontal="left" vertical="top" wrapText="1"/>
    </xf>
    <xf numFmtId="0" fontId="10" fillId="0" borderId="0" xfId="1" applyFont="1" applyFill="1" applyAlignment="1">
      <alignment horizontal="left" vertical="top" wrapText="1"/>
    </xf>
    <xf numFmtId="0" fontId="9" fillId="0" borderId="0" xfId="1" applyFont="1" applyFill="1" applyAlignment="1">
      <alignment horizontal="left" vertical="top" wrapText="1"/>
    </xf>
    <xf numFmtId="0" fontId="9" fillId="0" borderId="6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horizontal="center" vertical="top"/>
    </xf>
    <xf numFmtId="0" fontId="10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horizontal="center" vertical="top" wrapText="1"/>
    </xf>
    <xf numFmtId="49" fontId="5" fillId="0" borderId="1" xfId="3" applyNumberFormat="1" applyFont="1" applyFill="1" applyBorder="1" applyAlignment="1">
      <alignment horizontal="center" vertical="center" wrapText="1"/>
    </xf>
    <xf numFmtId="49" fontId="5" fillId="0" borderId="5" xfId="3" applyNumberFormat="1" applyFont="1" applyFill="1" applyBorder="1" applyAlignment="1">
      <alignment horizontal="center" vertical="center" wrapText="1"/>
    </xf>
    <xf numFmtId="49" fontId="5" fillId="0" borderId="2" xfId="3" applyNumberFormat="1" applyFont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>
      <alignment horizontal="center" vertical="center" wrapText="1"/>
    </xf>
    <xf numFmtId="49" fontId="5" fillId="0" borderId="4" xfId="3" applyNumberFormat="1" applyFont="1" applyFill="1" applyBorder="1" applyAlignment="1">
      <alignment horizontal="center" vertical="center" wrapText="1"/>
    </xf>
    <xf numFmtId="49" fontId="15" fillId="0" borderId="0" xfId="2" applyNumberFormat="1" applyFont="1" applyAlignment="1">
      <alignment horizontal="center" vertical="top"/>
    </xf>
    <xf numFmtId="49" fontId="12" fillId="0" borderId="7" xfId="2" applyNumberFormat="1" applyFont="1" applyBorder="1" applyAlignment="1">
      <alignment horizontal="left" vertical="top" wrapText="1" indent="2"/>
    </xf>
    <xf numFmtId="49" fontId="11" fillId="0" borderId="7" xfId="2" applyNumberFormat="1" applyFont="1" applyBorder="1" applyAlignment="1">
      <alignment horizontal="left" vertical="top"/>
    </xf>
    <xf numFmtId="0" fontId="12" fillId="0" borderId="7" xfId="2" applyFont="1" applyBorder="1" applyAlignment="1">
      <alignment horizontal="left" vertical="top" wrapText="1"/>
    </xf>
    <xf numFmtId="0" fontId="11" fillId="0" borderId="8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3" borderId="7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20" fillId="0" borderId="0" xfId="1" applyFont="1" applyFill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9" fillId="5" borderId="0" xfId="1" applyNumberFormat="1" applyFont="1" applyFill="1" applyAlignment="1">
      <alignment horizontal="right"/>
    </xf>
    <xf numFmtId="164" fontId="9" fillId="5" borderId="0" xfId="1" applyNumberFormat="1" applyFont="1" applyFill="1" applyAlignment="1">
      <alignment horizontal="right"/>
    </xf>
    <xf numFmtId="0" fontId="10" fillId="2" borderId="0" xfId="1" applyNumberFormat="1" applyFont="1" applyFill="1" applyAlignment="1">
      <alignment horizontal="right"/>
    </xf>
    <xf numFmtId="164" fontId="10" fillId="5" borderId="0" xfId="1" applyNumberFormat="1" applyFont="1" applyFill="1" applyAlignment="1">
      <alignment horizontal="right"/>
    </xf>
    <xf numFmtId="164" fontId="10" fillId="2" borderId="0" xfId="1" applyNumberFormat="1" applyFont="1" applyFill="1" applyAlignment="1">
      <alignment horizontal="right"/>
    </xf>
    <xf numFmtId="164" fontId="21" fillId="2" borderId="0" xfId="1" applyNumberFormat="1" applyFont="1" applyFill="1" applyAlignment="1">
      <alignment horizontal="right"/>
    </xf>
    <xf numFmtId="164" fontId="21" fillId="0" borderId="0" xfId="1" applyNumberFormat="1" applyFont="1" applyFill="1" applyAlignment="1">
      <alignment horizontal="right"/>
    </xf>
    <xf numFmtId="164" fontId="10" fillId="0" borderId="0" xfId="1" applyNumberFormat="1" applyFont="1" applyFill="1" applyAlignment="1">
      <alignment horizontal="right"/>
    </xf>
    <xf numFmtId="4" fontId="9" fillId="5" borderId="6" xfId="1" applyNumberFormat="1" applyFont="1" applyFill="1" applyBorder="1" applyAlignment="1">
      <alignment horizontal="right" wrapText="1"/>
    </xf>
    <xf numFmtId="4" fontId="9" fillId="4" borderId="6" xfId="1" applyNumberFormat="1" applyFont="1" applyFill="1" applyBorder="1" applyAlignment="1">
      <alignment horizontal="right" wrapText="1"/>
    </xf>
    <xf numFmtId="4" fontId="10" fillId="5" borderId="6" xfId="1" applyNumberFormat="1" applyFont="1" applyFill="1" applyBorder="1" applyAlignment="1">
      <alignment horizontal="right" wrapText="1"/>
    </xf>
    <xf numFmtId="0" fontId="0" fillId="0" borderId="6" xfId="0" applyBorder="1"/>
    <xf numFmtId="49" fontId="13" fillId="5" borderId="7" xfId="2" applyNumberFormat="1" applyFont="1" applyFill="1" applyBorder="1" applyAlignment="1">
      <alignment horizontal="left" vertical="top"/>
    </xf>
    <xf numFmtId="49" fontId="13" fillId="5" borderId="7" xfId="2" applyNumberFormat="1" applyFont="1" applyFill="1" applyBorder="1" applyAlignment="1">
      <alignment horizontal="left" vertical="top" wrapText="1"/>
    </xf>
  </cellXfs>
  <cellStyles count="5">
    <cellStyle name="Обычный" xfId="0" builtinId="0"/>
    <cellStyle name="Обычный 2 2" xfId="1"/>
    <cellStyle name="Обычный 20 2" xfId="4"/>
    <cellStyle name="Обычный 3" xfId="2"/>
    <cellStyle name="Обычный_Лист1_1" xfId="3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5"/>
  <dimension ref="A1:A19"/>
  <sheetViews>
    <sheetView view="pageBreakPreview" zoomScale="115" zoomScaleNormal="100" zoomScaleSheetLayoutView="115" workbookViewId="0">
      <selection activeCell="C18" sqref="C18"/>
    </sheetView>
  </sheetViews>
  <sheetFormatPr defaultRowHeight="18.75" x14ac:dyDescent="0.3"/>
  <cols>
    <col min="1" max="1" width="87" style="132" customWidth="1"/>
    <col min="2" max="16384" width="9.140625" style="132"/>
  </cols>
  <sheetData>
    <row r="1" spans="1:1" x14ac:dyDescent="0.3">
      <c r="A1" s="131" t="s">
        <v>216</v>
      </c>
    </row>
    <row r="12" spans="1:1" x14ac:dyDescent="0.3">
      <c r="A12" s="133" t="s">
        <v>214</v>
      </c>
    </row>
    <row r="13" spans="1:1" x14ac:dyDescent="0.3">
      <c r="A13" s="133"/>
    </row>
    <row r="14" spans="1:1" x14ac:dyDescent="0.3">
      <c r="A14" s="133"/>
    </row>
    <row r="15" spans="1:1" x14ac:dyDescent="0.3">
      <c r="A15" s="133"/>
    </row>
    <row r="16" spans="1:1" x14ac:dyDescent="0.3">
      <c r="A16" s="133"/>
    </row>
    <row r="17" spans="1:1" x14ac:dyDescent="0.3">
      <c r="A17" s="133"/>
    </row>
    <row r="18" spans="1:1" x14ac:dyDescent="0.3">
      <c r="A18" s="134" t="s">
        <v>217</v>
      </c>
    </row>
    <row r="19" spans="1:1" x14ac:dyDescent="0.3">
      <c r="A19" s="135" t="s">
        <v>215</v>
      </c>
    </row>
  </sheetData>
  <pageMargins left="0.78740157480314965" right="0.59055118110236227" top="0.59055118110236227" bottom="0.59055118110236227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69</v>
      </c>
      <c r="B8" s="142" t="s">
        <v>70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80 кН (8 тс) до 100 кН (10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0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754.33</v>
      </c>
      <c r="G19" s="42"/>
      <c r="H19" s="41">
        <f>SUM(H20:H21,H23)</f>
        <v>9986.14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219.35</v>
      </c>
      <c r="G20" s="47"/>
      <c r="H20" s="46">
        <f>H$26</f>
        <v>5444.19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534.98</v>
      </c>
      <c r="G21" s="47"/>
      <c r="H21" s="46">
        <f>H$30</f>
        <v>4541.9499999999989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66.08</v>
      </c>
      <c r="G22" s="51"/>
      <c r="H22" s="50">
        <f>H$31</f>
        <v>1640.1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20.5</v>
      </c>
      <c r="E25" s="57">
        <f>ROUND(10.7*1,2)</f>
        <v>10.7</v>
      </c>
      <c r="F25" s="57">
        <f>ROUND($D25*E25,2)</f>
        <v>219.35</v>
      </c>
      <c r="G25" s="57">
        <f>ROUND(24.82*E25,2)</f>
        <v>265.57</v>
      </c>
      <c r="H25" s="57">
        <f>ROUND($D25*G25,2)</f>
        <v>5444.19</v>
      </c>
    </row>
    <row r="26" spans="1:11" x14ac:dyDescent="0.25">
      <c r="A26" s="60"/>
      <c r="B26" s="23" t="s">
        <v>39</v>
      </c>
      <c r="C26" s="61"/>
      <c r="D26" s="62">
        <f>SUM(D25:D25)</f>
        <v>20.5</v>
      </c>
      <c r="E26" s="63"/>
      <c r="F26" s="63">
        <f>SUM(F25:F25)</f>
        <v>219.35</v>
      </c>
      <c r="G26" s="63"/>
      <c r="H26" s="63">
        <f>SUM(H25:H25)</f>
        <v>5444.19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3.5</v>
      </c>
      <c r="E28" s="57">
        <v>152.85</v>
      </c>
      <c r="F28" s="57">
        <f>ROUND($D28*E28,2)</f>
        <v>534.98</v>
      </c>
      <c r="G28" s="57">
        <v>1297.7</v>
      </c>
      <c r="H28" s="57">
        <f>ROUND($D28*G28,2)</f>
        <v>4541.95</v>
      </c>
    </row>
    <row r="29" spans="1:11" x14ac:dyDescent="0.25">
      <c r="B29" s="32" t="s">
        <v>44</v>
      </c>
      <c r="E29" s="57">
        <v>18.88</v>
      </c>
      <c r="F29" s="57">
        <f>ROUND($D28*E29,2)</f>
        <v>66.08</v>
      </c>
      <c r="G29" s="57">
        <v>468.6</v>
      </c>
      <c r="H29" s="57">
        <f>ROUND($D28*G29,2)</f>
        <v>1640.1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534.98</v>
      </c>
      <c r="G30" s="63"/>
      <c r="H30" s="63">
        <f>SUM(H27:H29)-H31</f>
        <v>4541.9499999999989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66.08</v>
      </c>
      <c r="G31" s="63"/>
      <c r="H31" s="63">
        <f>SUMIF($C27:$C29,"",H27:H29)</f>
        <v>1640.1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71</v>
      </c>
      <c r="B8" s="142" t="s">
        <v>72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100 кН (10 тс) до 125 кН (12,5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7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1010.35</v>
      </c>
      <c r="G19" s="42"/>
      <c r="H19" s="41">
        <f>SUM(H20:H21,H23)</f>
        <v>12596.61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246.1</v>
      </c>
      <c r="G20" s="47"/>
      <c r="H20" s="46">
        <f>H$26</f>
        <v>6108.11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764.25</v>
      </c>
      <c r="G21" s="47"/>
      <c r="H21" s="46">
        <f>H$30</f>
        <v>6488.5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94.4</v>
      </c>
      <c r="G22" s="51"/>
      <c r="H22" s="50">
        <f>H$31</f>
        <v>2343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23</v>
      </c>
      <c r="E25" s="57">
        <f>ROUND(10.7*1,2)</f>
        <v>10.7</v>
      </c>
      <c r="F25" s="57">
        <f>ROUND($D25*E25,2)</f>
        <v>246.1</v>
      </c>
      <c r="G25" s="57">
        <f>ROUND(24.82*E25,2)</f>
        <v>265.57</v>
      </c>
      <c r="H25" s="57">
        <f>ROUND($D25*G25,2)</f>
        <v>6108.11</v>
      </c>
    </row>
    <row r="26" spans="1:11" x14ac:dyDescent="0.25">
      <c r="A26" s="60"/>
      <c r="B26" s="23" t="s">
        <v>39</v>
      </c>
      <c r="C26" s="61"/>
      <c r="D26" s="62">
        <f>SUM(D25:D25)</f>
        <v>23</v>
      </c>
      <c r="E26" s="63"/>
      <c r="F26" s="63">
        <f>SUM(F25:F25)</f>
        <v>246.1</v>
      </c>
      <c r="G26" s="63"/>
      <c r="H26" s="63">
        <f>SUM(H25:H25)</f>
        <v>6108.11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5</v>
      </c>
      <c r="E28" s="57">
        <v>152.85</v>
      </c>
      <c r="F28" s="57">
        <f>ROUND($D28*E28,2)</f>
        <v>764.25</v>
      </c>
      <c r="G28" s="57">
        <v>1297.7</v>
      </c>
      <c r="H28" s="57">
        <f>ROUND($D28*G28,2)</f>
        <v>6488.5</v>
      </c>
    </row>
    <row r="29" spans="1:11" x14ac:dyDescent="0.25">
      <c r="B29" s="32" t="s">
        <v>44</v>
      </c>
      <c r="E29" s="57">
        <v>18.88</v>
      </c>
      <c r="F29" s="57">
        <f>ROUND($D28*E29,2)</f>
        <v>94.4</v>
      </c>
      <c r="G29" s="57">
        <v>468.6</v>
      </c>
      <c r="H29" s="57">
        <f>ROUND($D28*G29,2)</f>
        <v>2343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764.25</v>
      </c>
      <c r="G30" s="63"/>
      <c r="H30" s="63">
        <f>SUM(H27:H29)-H31</f>
        <v>6488.5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94.4</v>
      </c>
      <c r="G31" s="63"/>
      <c r="H31" s="63">
        <f>SUMIF($C27:$C29,"",H27:H29)</f>
        <v>2343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O37"/>
  <sheetViews>
    <sheetView view="pageBreakPreview" topLeftCell="A7" zoomScaleNormal="85" zoomScaleSheetLayoutView="100" workbookViewId="0">
      <selection activeCell="F19" sqref="F19:F22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73</v>
      </c>
      <c r="B8" s="142" t="s">
        <v>74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125 кН (1,25 тс) до 160 кН (16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46.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70">
        <f>F20+F21+F23</f>
        <v>1522.4199999999998</v>
      </c>
      <c r="G19" s="42"/>
      <c r="H19" s="70" t="s">
        <v>49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385.2</v>
      </c>
      <c r="G20" s="47"/>
      <c r="H20" s="46">
        <f>H$26</f>
        <v>9560.52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71">
        <f>F32</f>
        <v>1137.2199999999998</v>
      </c>
      <c r="G21" s="47"/>
      <c r="H21" s="71" t="s">
        <v>49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72">
        <f>F33</f>
        <v>80.540000000000006</v>
      </c>
      <c r="G22" s="51"/>
      <c r="H22" s="72" t="s">
        <v>49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36</v>
      </c>
      <c r="E25" s="57">
        <f>ROUND(10.7*1,2)</f>
        <v>10.7</v>
      </c>
      <c r="F25" s="57">
        <f>ROUND($D25*E25,2)</f>
        <v>385.2</v>
      </c>
      <c r="G25" s="57">
        <f>ROUND(24.82*E25,2)</f>
        <v>265.57</v>
      </c>
      <c r="H25" s="57">
        <f>ROUND($D25*G25,2)</f>
        <v>9560.52</v>
      </c>
    </row>
    <row r="26" spans="1:11" x14ac:dyDescent="0.25">
      <c r="A26" s="60"/>
      <c r="B26" s="23" t="s">
        <v>39</v>
      </c>
      <c r="C26" s="61"/>
      <c r="D26" s="62">
        <f>SUM(D25:D25)</f>
        <v>36</v>
      </c>
      <c r="E26" s="63"/>
      <c r="F26" s="63">
        <f>SUM(F25:F25)</f>
        <v>385.2</v>
      </c>
      <c r="G26" s="63"/>
      <c r="H26" s="63">
        <f>SUM(H25:H25)</f>
        <v>9560.52</v>
      </c>
    </row>
    <row r="27" spans="1:11" x14ac:dyDescent="0.25">
      <c r="B27" s="30" t="s">
        <v>40</v>
      </c>
    </row>
    <row r="28" spans="1:11" ht="31.5" x14ac:dyDescent="0.25">
      <c r="A28" s="59" t="s">
        <v>75</v>
      </c>
      <c r="B28" s="32" t="s">
        <v>76</v>
      </c>
      <c r="C28" s="55" t="s">
        <v>43</v>
      </c>
      <c r="D28" s="56">
        <v>4.8</v>
      </c>
      <c r="E28" s="57">
        <v>16.899999999999999</v>
      </c>
      <c r="F28" s="57">
        <f>ROUND($D28*E28,2)</f>
        <v>81.12</v>
      </c>
      <c r="G28" s="57">
        <v>117.29</v>
      </c>
      <c r="H28" s="57">
        <f>ROUND($D28*G28,2)</f>
        <v>562.99</v>
      </c>
    </row>
    <row r="29" spans="1:11" x14ac:dyDescent="0.25">
      <c r="B29" s="32" t="s">
        <v>44</v>
      </c>
      <c r="E29" s="57">
        <v>1.28</v>
      </c>
      <c r="F29" s="57">
        <f>ROUND($D28*E29,2)</f>
        <v>6.14</v>
      </c>
      <c r="G29" s="57">
        <v>31.77</v>
      </c>
      <c r="H29" s="57">
        <f>ROUND($D28*G29,2)</f>
        <v>152.5</v>
      </c>
    </row>
    <row r="30" spans="1:11" ht="31.5" x14ac:dyDescent="0.25">
      <c r="A30" s="137" t="s">
        <v>220</v>
      </c>
      <c r="B30" s="66" t="s">
        <v>221</v>
      </c>
      <c r="C30" s="55" t="s">
        <v>43</v>
      </c>
      <c r="D30" s="161">
        <v>4.8</v>
      </c>
      <c r="E30" s="162">
        <v>220.02</v>
      </c>
      <c r="F30" s="162">
        <f>ROUND($D30*E30,2)</f>
        <v>1056.0999999999999</v>
      </c>
      <c r="G30" s="68" t="s">
        <v>49</v>
      </c>
      <c r="H30" s="68" t="s">
        <v>49</v>
      </c>
    </row>
    <row r="31" spans="1:11" x14ac:dyDescent="0.25">
      <c r="A31" s="137"/>
      <c r="B31" s="139" t="s">
        <v>44</v>
      </c>
      <c r="D31" s="161"/>
      <c r="E31" s="162">
        <v>15.5</v>
      </c>
      <c r="F31" s="162">
        <f>ROUND($D30*E31,2)</f>
        <v>74.400000000000006</v>
      </c>
      <c r="G31" s="68"/>
      <c r="H31" s="68"/>
    </row>
    <row r="32" spans="1:11" x14ac:dyDescent="0.25">
      <c r="A32" s="64"/>
      <c r="B32" s="23" t="s">
        <v>39</v>
      </c>
      <c r="C32" s="61"/>
      <c r="D32" s="62"/>
      <c r="E32" s="63"/>
      <c r="F32" s="69">
        <f>F28+F30</f>
        <v>1137.2199999999998</v>
      </c>
      <c r="G32" s="63"/>
      <c r="H32" s="69" t="s">
        <v>49</v>
      </c>
    </row>
    <row r="33" spans="1:8" x14ac:dyDescent="0.25">
      <c r="A33" s="64"/>
      <c r="B33" s="23" t="s">
        <v>44</v>
      </c>
      <c r="C33" s="61"/>
      <c r="D33" s="62"/>
      <c r="E33" s="63"/>
      <c r="F33" s="69">
        <f>F29+F31</f>
        <v>80.540000000000006</v>
      </c>
      <c r="G33" s="63"/>
      <c r="H33" s="69" t="s">
        <v>49</v>
      </c>
    </row>
    <row r="34" spans="1:8" x14ac:dyDescent="0.25">
      <c r="A34" s="64"/>
      <c r="B34" s="30" t="s">
        <v>45</v>
      </c>
      <c r="C34" s="61"/>
      <c r="D34" s="62"/>
      <c r="E34" s="63"/>
      <c r="F34" s="63"/>
      <c r="G34" s="63"/>
      <c r="H34" s="63"/>
    </row>
    <row r="35" spans="1:8" x14ac:dyDescent="0.25">
      <c r="A35" s="59" t="s">
        <v>46</v>
      </c>
      <c r="B35" s="32" t="s">
        <v>47</v>
      </c>
      <c r="C35" s="55" t="s">
        <v>48</v>
      </c>
      <c r="D35" s="56">
        <v>1</v>
      </c>
      <c r="E35" s="57" t="s">
        <v>49</v>
      </c>
      <c r="F35" s="57" t="s">
        <v>49</v>
      </c>
      <c r="G35" s="57" t="s">
        <v>49</v>
      </c>
      <c r="H35" s="57" t="s">
        <v>49</v>
      </c>
    </row>
    <row r="37" spans="1:8" ht="30.75" customHeight="1" x14ac:dyDescent="0.25">
      <c r="A37" s="144" t="s">
        <v>222</v>
      </c>
      <c r="B37" s="144"/>
      <c r="C37" s="144"/>
      <c r="D37" s="144"/>
      <c r="E37" s="144"/>
      <c r="F37" s="144"/>
      <c r="G37" s="144"/>
      <c r="H37" s="144"/>
    </row>
  </sheetData>
  <mergeCells count="16">
    <mergeCell ref="B8:H8"/>
    <mergeCell ref="A37:H37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O37"/>
  <sheetViews>
    <sheetView view="pageBreakPreview" topLeftCell="A12" zoomScaleNormal="85" zoomScaleSheetLayoutView="100" workbookViewId="0">
      <selection activeCell="F19" sqref="F19:F22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79</v>
      </c>
      <c r="B8" s="142" t="s">
        <v>80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160 кН (16 тс) до 320 кН (32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3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70">
        <f>F20+F21+F23</f>
        <v>2564.8999999999996</v>
      </c>
      <c r="G19" s="42"/>
      <c r="H19" s="70" t="s">
        <v>49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1380.3</v>
      </c>
      <c r="G20" s="47"/>
      <c r="H20" s="46">
        <f>H$26</f>
        <v>34258.53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71">
        <f>F32</f>
        <v>1184.5999999999999</v>
      </c>
      <c r="G21" s="47"/>
      <c r="H21" s="71" t="s">
        <v>49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72">
        <f>F33</f>
        <v>83.9</v>
      </c>
      <c r="G22" s="51"/>
      <c r="H22" s="72" t="s">
        <v>49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129</v>
      </c>
      <c r="E25" s="57">
        <f>ROUND(10.7*1,2)</f>
        <v>10.7</v>
      </c>
      <c r="F25" s="57">
        <f>ROUND($D25*E25,2)</f>
        <v>1380.3</v>
      </c>
      <c r="G25" s="57">
        <f>ROUND(24.82*E25,2)</f>
        <v>265.57</v>
      </c>
      <c r="H25" s="57">
        <f>ROUND($D25*G25,2)</f>
        <v>34258.53</v>
      </c>
    </row>
    <row r="26" spans="1:11" x14ac:dyDescent="0.25">
      <c r="A26" s="60"/>
      <c r="B26" s="23" t="s">
        <v>39</v>
      </c>
      <c r="C26" s="61"/>
      <c r="D26" s="62">
        <f>SUM(D25:D25)</f>
        <v>129</v>
      </c>
      <c r="E26" s="63"/>
      <c r="F26" s="63">
        <f>SUM(F25:F25)</f>
        <v>1380.3</v>
      </c>
      <c r="G26" s="63"/>
      <c r="H26" s="63">
        <f>SUM(H25:H25)</f>
        <v>34258.53</v>
      </c>
    </row>
    <row r="27" spans="1:11" x14ac:dyDescent="0.25">
      <c r="B27" s="30" t="s">
        <v>40</v>
      </c>
    </row>
    <row r="28" spans="1:11" ht="31.5" x14ac:dyDescent="0.25">
      <c r="A28" s="59" t="s">
        <v>75</v>
      </c>
      <c r="B28" s="32" t="s">
        <v>76</v>
      </c>
      <c r="C28" s="55" t="s">
        <v>43</v>
      </c>
      <c r="D28" s="56">
        <v>5</v>
      </c>
      <c r="E28" s="57">
        <v>16.899999999999999</v>
      </c>
      <c r="F28" s="57">
        <f>ROUND($D28*E28,2)</f>
        <v>84.5</v>
      </c>
      <c r="G28" s="57">
        <v>117.29</v>
      </c>
      <c r="H28" s="57">
        <f>ROUND($D28*G28,2)</f>
        <v>586.45000000000005</v>
      </c>
    </row>
    <row r="29" spans="1:11" x14ac:dyDescent="0.25">
      <c r="B29" s="32" t="s">
        <v>44</v>
      </c>
      <c r="E29" s="57">
        <v>1.28</v>
      </c>
      <c r="F29" s="57">
        <f>ROUND($D28*E29,2)</f>
        <v>6.4</v>
      </c>
      <c r="G29" s="57">
        <v>31.77</v>
      </c>
      <c r="H29" s="57">
        <f>ROUND($D28*G29,2)</f>
        <v>158.85</v>
      </c>
    </row>
    <row r="30" spans="1:11" ht="31.5" x14ac:dyDescent="0.25">
      <c r="A30" s="59" t="s">
        <v>220</v>
      </c>
      <c r="B30" s="66" t="s">
        <v>221</v>
      </c>
      <c r="C30" s="55" t="s">
        <v>43</v>
      </c>
      <c r="D30" s="67">
        <v>5</v>
      </c>
      <c r="E30" s="164">
        <v>220.02</v>
      </c>
      <c r="F30" s="164">
        <f>ROUND($D30*E30,2)</f>
        <v>1100.0999999999999</v>
      </c>
      <c r="G30" s="165" t="s">
        <v>49</v>
      </c>
      <c r="H30" s="165" t="s">
        <v>49</v>
      </c>
    </row>
    <row r="31" spans="1:11" x14ac:dyDescent="0.25">
      <c r="B31" s="138" t="s">
        <v>44</v>
      </c>
      <c r="D31" s="163"/>
      <c r="E31" s="164">
        <v>15.5</v>
      </c>
      <c r="F31" s="164">
        <f>ROUND($D30*E31,2)</f>
        <v>77.5</v>
      </c>
      <c r="G31" s="167"/>
      <c r="H31" s="166" t="s">
        <v>49</v>
      </c>
    </row>
    <row r="32" spans="1:11" x14ac:dyDescent="0.25">
      <c r="A32" s="64"/>
      <c r="B32" s="23" t="s">
        <v>39</v>
      </c>
      <c r="C32" s="61"/>
      <c r="D32" s="62"/>
      <c r="E32" s="63"/>
      <c r="F32" s="69">
        <f>F28+F30</f>
        <v>1184.5999999999999</v>
      </c>
      <c r="G32" s="63"/>
      <c r="H32" s="69" t="s">
        <v>49</v>
      </c>
    </row>
    <row r="33" spans="1:8" x14ac:dyDescent="0.25">
      <c r="A33" s="64"/>
      <c r="B33" s="23" t="s">
        <v>44</v>
      </c>
      <c r="C33" s="61"/>
      <c r="D33" s="62"/>
      <c r="E33" s="63"/>
      <c r="F33" s="63">
        <f>F29+F31</f>
        <v>83.9</v>
      </c>
      <c r="G33" s="63"/>
      <c r="H33" s="63"/>
    </row>
    <row r="34" spans="1:8" x14ac:dyDescent="0.25">
      <c r="A34" s="64"/>
      <c r="B34" s="30" t="s">
        <v>45</v>
      </c>
      <c r="C34" s="61"/>
      <c r="D34" s="62"/>
      <c r="E34" s="57" t="s">
        <v>49</v>
      </c>
      <c r="F34" s="57" t="s">
        <v>49</v>
      </c>
      <c r="G34" s="57" t="s">
        <v>49</v>
      </c>
      <c r="H34" s="57" t="s">
        <v>49</v>
      </c>
    </row>
    <row r="35" spans="1:8" x14ac:dyDescent="0.25">
      <c r="A35" s="59" t="s">
        <v>46</v>
      </c>
      <c r="B35" s="32" t="s">
        <v>47</v>
      </c>
      <c r="C35" s="55" t="s">
        <v>48</v>
      </c>
      <c r="D35" s="56">
        <v>1</v>
      </c>
    </row>
    <row r="36" spans="1:8" ht="13.5" customHeight="1" x14ac:dyDescent="0.25">
      <c r="E36" s="139"/>
      <c r="F36" s="139"/>
      <c r="G36" s="139"/>
      <c r="H36" s="139"/>
    </row>
    <row r="37" spans="1:8" ht="30.75" customHeight="1" x14ac:dyDescent="0.25">
      <c r="A37" s="144" t="s">
        <v>222</v>
      </c>
      <c r="B37" s="144"/>
      <c r="C37" s="144"/>
      <c r="D37" s="144"/>
      <c r="E37" s="144"/>
      <c r="F37" s="144"/>
      <c r="G37" s="144"/>
      <c r="H37" s="144"/>
    </row>
  </sheetData>
  <mergeCells count="16">
    <mergeCell ref="A37:H37"/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81</v>
      </c>
      <c r="B8" s="142" t="s">
        <v>82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до 12,5 кН (1,25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0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223.77999999999997</v>
      </c>
      <c r="G19" s="42"/>
      <c r="H19" s="41">
        <f>SUM(H20:H21,H23)</f>
        <v>2808.4300000000003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55.64</v>
      </c>
      <c r="G20" s="47"/>
      <c r="H20" s="46">
        <f>H$26</f>
        <v>1380.96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5.2</v>
      </c>
      <c r="E25" s="57">
        <f>ROUND(10.7*1,2)</f>
        <v>10.7</v>
      </c>
      <c r="F25" s="57">
        <f>ROUND($D25*E25,2)</f>
        <v>55.64</v>
      </c>
      <c r="G25" s="57">
        <f>ROUND(24.82*E25,2)</f>
        <v>265.57</v>
      </c>
      <c r="H25" s="57">
        <f>ROUND($D25*G25,2)</f>
        <v>1380.96</v>
      </c>
    </row>
    <row r="26" spans="1:11" x14ac:dyDescent="0.25">
      <c r="A26" s="60"/>
      <c r="B26" s="23" t="s">
        <v>39</v>
      </c>
      <c r="C26" s="61"/>
      <c r="D26" s="62">
        <f>SUM(D25:D25)</f>
        <v>5.2</v>
      </c>
      <c r="E26" s="63"/>
      <c r="F26" s="63">
        <f>SUM(F25:F25)</f>
        <v>55.64</v>
      </c>
      <c r="G26" s="63"/>
      <c r="H26" s="63">
        <f>SUM(H25:H25)</f>
        <v>1380.96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85</v>
      </c>
      <c r="B8" s="142" t="s">
        <v>86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12,5 кН (1,25 тс) до 15 кН (1,5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7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230.2</v>
      </c>
      <c r="G19" s="42"/>
      <c r="H19" s="41">
        <f>SUM(H20:H21,H23)</f>
        <v>2967.7799999999997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62.06</v>
      </c>
      <c r="G20" s="47"/>
      <c r="H20" s="46">
        <f>H$26</f>
        <v>1540.31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5.8</v>
      </c>
      <c r="E25" s="57">
        <f>ROUND(10.7*1,2)</f>
        <v>10.7</v>
      </c>
      <c r="F25" s="57">
        <f>ROUND($D25*E25,2)</f>
        <v>62.06</v>
      </c>
      <c r="G25" s="57">
        <f>ROUND(24.82*E25,2)</f>
        <v>265.57</v>
      </c>
      <c r="H25" s="57">
        <f>ROUND($D25*G25,2)</f>
        <v>1540.31</v>
      </c>
    </row>
    <row r="26" spans="1:11" x14ac:dyDescent="0.25">
      <c r="A26" s="60"/>
      <c r="B26" s="23" t="s">
        <v>39</v>
      </c>
      <c r="C26" s="61"/>
      <c r="D26" s="62">
        <f>SUM(D25:D25)</f>
        <v>5.8</v>
      </c>
      <c r="E26" s="63"/>
      <c r="F26" s="63">
        <f>SUM(F25:F25)</f>
        <v>62.06</v>
      </c>
      <c r="G26" s="63"/>
      <c r="H26" s="63">
        <f>SUM(H25:H25)</f>
        <v>1540.31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87</v>
      </c>
      <c r="B8" s="142" t="s">
        <v>88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15 кН (1,5 тс) до 20 кН (2,0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4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238.76</v>
      </c>
      <c r="G19" s="42"/>
      <c r="H19" s="41">
        <f>SUM(H20:H21,H23)</f>
        <v>3180.23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70.62</v>
      </c>
      <c r="G20" s="47"/>
      <c r="H20" s="46">
        <f>H$26</f>
        <v>1752.76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6.6</v>
      </c>
      <c r="E25" s="57">
        <f>ROUND(10.7*1,2)</f>
        <v>10.7</v>
      </c>
      <c r="F25" s="57">
        <f>ROUND($D25*E25,2)</f>
        <v>70.62</v>
      </c>
      <c r="G25" s="57">
        <f>ROUND(24.82*E25,2)</f>
        <v>265.57</v>
      </c>
      <c r="H25" s="57">
        <f>ROUND($D25*G25,2)</f>
        <v>1752.76</v>
      </c>
    </row>
    <row r="26" spans="1:11" x14ac:dyDescent="0.25">
      <c r="A26" s="60"/>
      <c r="B26" s="23" t="s">
        <v>39</v>
      </c>
      <c r="C26" s="61"/>
      <c r="D26" s="62">
        <f>SUM(D25:D25)</f>
        <v>6.6</v>
      </c>
      <c r="E26" s="63"/>
      <c r="F26" s="63">
        <f>SUM(F25:F25)</f>
        <v>70.62</v>
      </c>
      <c r="G26" s="63"/>
      <c r="H26" s="63">
        <f>SUM(H25:H25)</f>
        <v>1752.76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89</v>
      </c>
      <c r="B8" s="142" t="s">
        <v>90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20 кН (2 тс) до 25 кН (2,5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1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250.52999999999997</v>
      </c>
      <c r="G19" s="42"/>
      <c r="H19" s="41">
        <f>SUM(H20:H21,H23)</f>
        <v>3472.36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82.39</v>
      </c>
      <c r="G20" s="47"/>
      <c r="H20" s="46">
        <f>H$26</f>
        <v>2044.89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7.7</v>
      </c>
      <c r="E25" s="57">
        <f>ROUND(10.7*1,2)</f>
        <v>10.7</v>
      </c>
      <c r="F25" s="57">
        <f>ROUND($D25*E25,2)</f>
        <v>82.39</v>
      </c>
      <c r="G25" s="57">
        <f>ROUND(24.82*E25,2)</f>
        <v>265.57</v>
      </c>
      <c r="H25" s="57">
        <f>ROUND($D25*G25,2)</f>
        <v>2044.89</v>
      </c>
    </row>
    <row r="26" spans="1:11" x14ac:dyDescent="0.25">
      <c r="A26" s="60"/>
      <c r="B26" s="23" t="s">
        <v>39</v>
      </c>
      <c r="C26" s="61"/>
      <c r="D26" s="62">
        <f>SUM(D25:D25)</f>
        <v>7.7</v>
      </c>
      <c r="E26" s="63"/>
      <c r="F26" s="63">
        <f>SUM(F25:F25)</f>
        <v>82.39</v>
      </c>
      <c r="G26" s="63"/>
      <c r="H26" s="63">
        <f>SUM(H25:H25)</f>
        <v>2044.89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91</v>
      </c>
      <c r="B8" s="142" t="s">
        <v>92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25 кН (2,5 тс) до 32 кН (3,2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0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265.51</v>
      </c>
      <c r="G19" s="42"/>
      <c r="H19" s="41">
        <f>SUM(H20:H21,H23)</f>
        <v>3844.16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97.37</v>
      </c>
      <c r="G20" s="47"/>
      <c r="H20" s="46">
        <f>H$26</f>
        <v>2416.69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9.1</v>
      </c>
      <c r="E25" s="57">
        <f>ROUND(10.7*1,2)</f>
        <v>10.7</v>
      </c>
      <c r="F25" s="57">
        <f>ROUND($D25*E25,2)</f>
        <v>97.37</v>
      </c>
      <c r="G25" s="57">
        <f>ROUND(24.82*E25,2)</f>
        <v>265.57</v>
      </c>
      <c r="H25" s="57">
        <f>ROUND($D25*G25,2)</f>
        <v>2416.69</v>
      </c>
    </row>
    <row r="26" spans="1:11" x14ac:dyDescent="0.25">
      <c r="A26" s="60"/>
      <c r="B26" s="23" t="s">
        <v>39</v>
      </c>
      <c r="C26" s="61"/>
      <c r="D26" s="62">
        <f>SUM(D25:D25)</f>
        <v>9.1</v>
      </c>
      <c r="E26" s="63"/>
      <c r="F26" s="63">
        <f>SUM(F25:F25)</f>
        <v>97.37</v>
      </c>
      <c r="G26" s="63"/>
      <c r="H26" s="63">
        <f>SUM(H25:H25)</f>
        <v>2416.69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93</v>
      </c>
      <c r="B8" s="142" t="s">
        <v>94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32 кН (3,2 тс) до 50 кН (5,0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1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322.52</v>
      </c>
      <c r="G19" s="42"/>
      <c r="H19" s="41">
        <f>SUM(H20:H21,H23)</f>
        <v>5009.6499999999996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139.1</v>
      </c>
      <c r="G20" s="47"/>
      <c r="H20" s="46">
        <f>H$26</f>
        <v>3452.41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183.42</v>
      </c>
      <c r="G21" s="47"/>
      <c r="H21" s="46">
        <f>H$30</f>
        <v>1557.2399999999998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22.66</v>
      </c>
      <c r="G22" s="51"/>
      <c r="H22" s="50">
        <f>H$31</f>
        <v>562.32000000000005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13</v>
      </c>
      <c r="E25" s="57">
        <f>ROUND(10.7*1,2)</f>
        <v>10.7</v>
      </c>
      <c r="F25" s="57">
        <f>ROUND($D25*E25,2)</f>
        <v>139.1</v>
      </c>
      <c r="G25" s="57">
        <f>ROUND(24.82*E25,2)</f>
        <v>265.57</v>
      </c>
      <c r="H25" s="57">
        <f>ROUND($D25*G25,2)</f>
        <v>3452.41</v>
      </c>
    </row>
    <row r="26" spans="1:11" x14ac:dyDescent="0.25">
      <c r="A26" s="60"/>
      <c r="B26" s="23" t="s">
        <v>39</v>
      </c>
      <c r="C26" s="61"/>
      <c r="D26" s="62">
        <f>SUM(D25:D25)</f>
        <v>13</v>
      </c>
      <c r="E26" s="63"/>
      <c r="F26" s="63">
        <f>SUM(F25:F25)</f>
        <v>139.1</v>
      </c>
      <c r="G26" s="63"/>
      <c r="H26" s="63">
        <f>SUM(H25:H25)</f>
        <v>3452.41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1.2</v>
      </c>
      <c r="E28" s="57">
        <v>152.85</v>
      </c>
      <c r="F28" s="57">
        <f>ROUND($D28*E28,2)</f>
        <v>183.42</v>
      </c>
      <c r="G28" s="57">
        <v>1297.7</v>
      </c>
      <c r="H28" s="57">
        <f>ROUND($D28*G28,2)</f>
        <v>1557.24</v>
      </c>
    </row>
    <row r="29" spans="1:11" x14ac:dyDescent="0.25">
      <c r="B29" s="32" t="s">
        <v>44</v>
      </c>
      <c r="E29" s="57">
        <v>18.88</v>
      </c>
      <c r="F29" s="57">
        <f>ROUND($D28*E29,2)</f>
        <v>22.66</v>
      </c>
      <c r="G29" s="57">
        <v>468.6</v>
      </c>
      <c r="H29" s="57">
        <f>ROUND($D28*G29,2)</f>
        <v>562.32000000000005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183.42</v>
      </c>
      <c r="G30" s="63"/>
      <c r="H30" s="63">
        <f>SUM(H27:H29)-H31</f>
        <v>1557.2399999999998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22.66</v>
      </c>
      <c r="G31" s="63"/>
      <c r="H31" s="63">
        <f>SUMIF($C27:$C29,"",H27:H29)</f>
        <v>562.32000000000005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33"/>
  <sheetViews>
    <sheetView view="pageBreakPreview" topLeftCell="A10" zoomScaleNormal="85" zoomScaleSheetLayoutView="100" workbookViewId="0">
      <selection activeCell="D23" sqref="D23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33</v>
      </c>
      <c r="B8" s="142" t="s">
        <v>34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до 12,5 кН (1,25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2.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213.07999999999998</v>
      </c>
      <c r="G19" s="42"/>
      <c r="H19" s="41">
        <f>SUM(H20:H21,H23)</f>
        <v>2542.86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44.94</v>
      </c>
      <c r="G20" s="47"/>
      <c r="H20" s="46">
        <f>H$26</f>
        <v>1115.3900000000001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4.2</v>
      </c>
      <c r="E25" s="57">
        <f>ROUND(10.7*1,2)</f>
        <v>10.7</v>
      </c>
      <c r="F25" s="57">
        <f>ROUND($D25*E25,2)</f>
        <v>44.94</v>
      </c>
      <c r="G25" s="57">
        <f>ROUND(24.82*E25,2)</f>
        <v>265.57</v>
      </c>
      <c r="H25" s="57">
        <f>ROUND($D25*G25,2)</f>
        <v>1115.3900000000001</v>
      </c>
    </row>
    <row r="26" spans="1:11" x14ac:dyDescent="0.25">
      <c r="A26" s="60"/>
      <c r="B26" s="23" t="s">
        <v>39</v>
      </c>
      <c r="C26" s="61"/>
      <c r="D26" s="62">
        <f>SUM(D25:D25)</f>
        <v>4.2</v>
      </c>
      <c r="E26" s="63"/>
      <c r="F26" s="63">
        <f>SUM(F25:F25)</f>
        <v>44.94</v>
      </c>
      <c r="G26" s="63"/>
      <c r="H26" s="63">
        <f>SUM(H25:H25)</f>
        <v>1115.3900000000001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95</v>
      </c>
      <c r="B8" s="142" t="s">
        <v>96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50 кН (5 тс) до 70 кН (7,0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7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585.43000000000006</v>
      </c>
      <c r="G19" s="42"/>
      <c r="H19" s="41">
        <f>SUM(H20:H21,H23)</f>
        <v>8290.08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203.3</v>
      </c>
      <c r="G20" s="47"/>
      <c r="H20" s="46">
        <f>H$26</f>
        <v>5045.83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382.13</v>
      </c>
      <c r="G21" s="47"/>
      <c r="H21" s="46">
        <f>H$30</f>
        <v>3244.25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47.2</v>
      </c>
      <c r="G22" s="51"/>
      <c r="H22" s="50">
        <f>H$31</f>
        <v>1171.5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19</v>
      </c>
      <c r="E25" s="57">
        <f>ROUND(10.7*1,2)</f>
        <v>10.7</v>
      </c>
      <c r="F25" s="57">
        <f>ROUND($D25*E25,2)</f>
        <v>203.3</v>
      </c>
      <c r="G25" s="57">
        <f>ROUND(24.82*E25,2)</f>
        <v>265.57</v>
      </c>
      <c r="H25" s="57">
        <f>ROUND($D25*G25,2)</f>
        <v>5045.83</v>
      </c>
    </row>
    <row r="26" spans="1:11" x14ac:dyDescent="0.25">
      <c r="A26" s="60"/>
      <c r="B26" s="23" t="s">
        <v>39</v>
      </c>
      <c r="C26" s="61"/>
      <c r="D26" s="62">
        <f>SUM(D25:D25)</f>
        <v>19</v>
      </c>
      <c r="E26" s="63"/>
      <c r="F26" s="63">
        <f>SUM(F25:F25)</f>
        <v>203.3</v>
      </c>
      <c r="G26" s="63"/>
      <c r="H26" s="63">
        <f>SUM(H25:H25)</f>
        <v>5045.83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2.5</v>
      </c>
      <c r="E28" s="57">
        <v>152.85</v>
      </c>
      <c r="F28" s="57">
        <f>ROUND($D28*E28,2)</f>
        <v>382.13</v>
      </c>
      <c r="G28" s="57">
        <v>1297.7</v>
      </c>
      <c r="H28" s="57">
        <f>ROUND($D28*G28,2)</f>
        <v>3244.25</v>
      </c>
    </row>
    <row r="29" spans="1:11" x14ac:dyDescent="0.25">
      <c r="B29" s="32" t="s">
        <v>44</v>
      </c>
      <c r="E29" s="57">
        <v>18.88</v>
      </c>
      <c r="F29" s="57">
        <f>ROUND($D28*E29,2)</f>
        <v>47.2</v>
      </c>
      <c r="G29" s="57">
        <v>468.6</v>
      </c>
      <c r="H29" s="57">
        <f>ROUND($D28*G29,2)</f>
        <v>1171.5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382.13</v>
      </c>
      <c r="G30" s="63"/>
      <c r="H30" s="63">
        <f>SUM(H27:H29)-H31</f>
        <v>3244.25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47.2</v>
      </c>
      <c r="G31" s="63"/>
      <c r="H31" s="63">
        <f>SUMIF($C27:$C29,"",H27:H29)</f>
        <v>1171.5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97</v>
      </c>
      <c r="B8" s="142" t="s">
        <v>98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70 кН (7 тс) до 80 кН (8,0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7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622.88</v>
      </c>
      <c r="G19" s="42"/>
      <c r="H19" s="41">
        <f>SUM(H20:H21,H23)</f>
        <v>9219.58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240.75</v>
      </c>
      <c r="G20" s="47"/>
      <c r="H20" s="46">
        <f>H$26</f>
        <v>5975.33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382.13</v>
      </c>
      <c r="G21" s="47"/>
      <c r="H21" s="46">
        <f>H$30</f>
        <v>3244.25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47.2</v>
      </c>
      <c r="G22" s="51"/>
      <c r="H22" s="50">
        <f>H$31</f>
        <v>1171.5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22.5</v>
      </c>
      <c r="E25" s="57">
        <f>ROUND(10.7*1,2)</f>
        <v>10.7</v>
      </c>
      <c r="F25" s="57">
        <f>ROUND($D25*E25,2)</f>
        <v>240.75</v>
      </c>
      <c r="G25" s="57">
        <f>ROUND(24.82*E25,2)</f>
        <v>265.57</v>
      </c>
      <c r="H25" s="57">
        <f>ROUND($D25*G25,2)</f>
        <v>5975.33</v>
      </c>
    </row>
    <row r="26" spans="1:11" x14ac:dyDescent="0.25">
      <c r="A26" s="60"/>
      <c r="B26" s="23" t="s">
        <v>39</v>
      </c>
      <c r="C26" s="61"/>
      <c r="D26" s="62">
        <f>SUM(D25:D25)</f>
        <v>22.5</v>
      </c>
      <c r="E26" s="63"/>
      <c r="F26" s="63">
        <f>SUM(F25:F25)</f>
        <v>240.75</v>
      </c>
      <c r="G26" s="63"/>
      <c r="H26" s="63">
        <f>SUM(H25:H25)</f>
        <v>5975.33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2.5</v>
      </c>
      <c r="E28" s="57">
        <v>152.85</v>
      </c>
      <c r="F28" s="57">
        <f>ROUND($D28*E28,2)</f>
        <v>382.13</v>
      </c>
      <c r="G28" s="57">
        <v>1297.7</v>
      </c>
      <c r="H28" s="57">
        <f>ROUND($D28*G28,2)</f>
        <v>3244.25</v>
      </c>
    </row>
    <row r="29" spans="1:11" x14ac:dyDescent="0.25">
      <c r="B29" s="32" t="s">
        <v>44</v>
      </c>
      <c r="E29" s="57">
        <v>18.88</v>
      </c>
      <c r="F29" s="57">
        <f>ROUND($D28*E29,2)</f>
        <v>47.2</v>
      </c>
      <c r="G29" s="57">
        <v>468.6</v>
      </c>
      <c r="H29" s="57">
        <f>ROUND($D28*G29,2)</f>
        <v>1171.5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382.13</v>
      </c>
      <c r="G30" s="63"/>
      <c r="H30" s="63">
        <f>SUM(H27:H29)-H31</f>
        <v>3244.25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47.2</v>
      </c>
      <c r="G31" s="63"/>
      <c r="H31" s="63">
        <f>SUMIF($C27:$C29,"",H27:H29)</f>
        <v>1171.5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99</v>
      </c>
      <c r="B8" s="142" t="s">
        <v>100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80 кН (8 тс) до 100 кН (10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6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839.93000000000006</v>
      </c>
      <c r="G19" s="42"/>
      <c r="H19" s="41">
        <f>SUM(H20:H21,H23)</f>
        <v>12110.699999999999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304.95</v>
      </c>
      <c r="G20" s="47"/>
      <c r="H20" s="46">
        <f>H$26</f>
        <v>7568.75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534.98</v>
      </c>
      <c r="G21" s="47"/>
      <c r="H21" s="46">
        <f>H$30</f>
        <v>4541.9499999999989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66.08</v>
      </c>
      <c r="G22" s="51"/>
      <c r="H22" s="50">
        <f>H$31</f>
        <v>1640.1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28.5</v>
      </c>
      <c r="E25" s="57">
        <f>ROUND(10.7*1,2)</f>
        <v>10.7</v>
      </c>
      <c r="F25" s="57">
        <f>ROUND($D25*E25,2)</f>
        <v>304.95</v>
      </c>
      <c r="G25" s="57">
        <f>ROUND(24.82*E25,2)</f>
        <v>265.57</v>
      </c>
      <c r="H25" s="57">
        <f>ROUND($D25*G25,2)</f>
        <v>7568.75</v>
      </c>
    </row>
    <row r="26" spans="1:11" x14ac:dyDescent="0.25">
      <c r="A26" s="60"/>
      <c r="B26" s="23" t="s">
        <v>39</v>
      </c>
      <c r="C26" s="61"/>
      <c r="D26" s="62">
        <f>SUM(D25:D25)</f>
        <v>28.5</v>
      </c>
      <c r="E26" s="63"/>
      <c r="F26" s="63">
        <f>SUM(F25:F25)</f>
        <v>304.95</v>
      </c>
      <c r="G26" s="63"/>
      <c r="H26" s="63">
        <f>SUM(H25:H25)</f>
        <v>7568.75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3.5</v>
      </c>
      <c r="E28" s="57">
        <v>152.85</v>
      </c>
      <c r="F28" s="57">
        <f>ROUND($D28*E28,2)</f>
        <v>534.98</v>
      </c>
      <c r="G28" s="57">
        <v>1297.7</v>
      </c>
      <c r="H28" s="57">
        <f>ROUND($D28*G28,2)</f>
        <v>4541.95</v>
      </c>
    </row>
    <row r="29" spans="1:11" x14ac:dyDescent="0.25">
      <c r="B29" s="32" t="s">
        <v>44</v>
      </c>
      <c r="E29" s="57">
        <v>18.88</v>
      </c>
      <c r="F29" s="57">
        <f>ROUND($D28*E29,2)</f>
        <v>66.08</v>
      </c>
      <c r="G29" s="57">
        <v>468.6</v>
      </c>
      <c r="H29" s="57">
        <f>ROUND($D28*G29,2)</f>
        <v>1640.1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534.98</v>
      </c>
      <c r="G30" s="63"/>
      <c r="H30" s="63">
        <f>SUM(H27:H29)-H31</f>
        <v>4541.9499999999989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66.08</v>
      </c>
      <c r="G31" s="63"/>
      <c r="H31" s="63">
        <f>SUMIF($C27:$C29,"",H27:H29)</f>
        <v>1640.1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O33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101</v>
      </c>
      <c r="B8" s="142" t="s">
        <v>102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100 кН (10 тс) до 125 кН (12,5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8.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1133.4000000000001</v>
      </c>
      <c r="G19" s="42"/>
      <c r="H19" s="41">
        <f>SUM(H20:H21,H23)</f>
        <v>15650.67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369.15</v>
      </c>
      <c r="G20" s="47"/>
      <c r="H20" s="46">
        <f>H$26</f>
        <v>9162.17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764.25</v>
      </c>
      <c r="G21" s="47"/>
      <c r="H21" s="46">
        <f>H$30</f>
        <v>6488.5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94.4</v>
      </c>
      <c r="G22" s="51"/>
      <c r="H22" s="50">
        <f>H$31</f>
        <v>2343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34.5</v>
      </c>
      <c r="E25" s="57">
        <f>ROUND(10.7*1,2)</f>
        <v>10.7</v>
      </c>
      <c r="F25" s="57">
        <f>ROUND($D25*E25,2)</f>
        <v>369.15</v>
      </c>
      <c r="G25" s="57">
        <f>ROUND(24.82*E25,2)</f>
        <v>265.57</v>
      </c>
      <c r="H25" s="57">
        <f>ROUND($D25*G25,2)</f>
        <v>9162.17</v>
      </c>
    </row>
    <row r="26" spans="1:11" x14ac:dyDescent="0.25">
      <c r="A26" s="60"/>
      <c r="B26" s="23" t="s">
        <v>39</v>
      </c>
      <c r="C26" s="61"/>
      <c r="D26" s="62">
        <f>SUM(D25:D25)</f>
        <v>34.5</v>
      </c>
      <c r="E26" s="63"/>
      <c r="F26" s="63">
        <f>SUM(F25:F25)</f>
        <v>369.15</v>
      </c>
      <c r="G26" s="63"/>
      <c r="H26" s="63">
        <f>SUM(H25:H25)</f>
        <v>9162.17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5</v>
      </c>
      <c r="E28" s="57">
        <v>152.85</v>
      </c>
      <c r="F28" s="57">
        <f>ROUND($D28*E28,2)</f>
        <v>764.25</v>
      </c>
      <c r="G28" s="57">
        <v>1297.7</v>
      </c>
      <c r="H28" s="57">
        <f>ROUND($D28*G28,2)</f>
        <v>6488.5</v>
      </c>
    </row>
    <row r="29" spans="1:11" x14ac:dyDescent="0.25">
      <c r="B29" s="32" t="s">
        <v>44</v>
      </c>
      <c r="E29" s="57">
        <v>18.88</v>
      </c>
      <c r="F29" s="57">
        <f>ROUND($D28*E29,2)</f>
        <v>94.4</v>
      </c>
      <c r="G29" s="57">
        <v>468.6</v>
      </c>
      <c r="H29" s="57">
        <f>ROUND($D28*G29,2)</f>
        <v>2343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764.25</v>
      </c>
      <c r="G30" s="63"/>
      <c r="H30" s="63">
        <f>SUM(H27:H29)-H31</f>
        <v>6488.5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94.4</v>
      </c>
      <c r="G31" s="63"/>
      <c r="H31" s="63">
        <f>SUMIF($C27:$C29,"",H27:H29)</f>
        <v>2343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O38"/>
  <sheetViews>
    <sheetView view="pageBreakPreview" topLeftCell="A15" zoomScaleNormal="85" zoomScaleSheetLayoutView="100" workbookViewId="0">
      <selection activeCell="F19" sqref="F19:F22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103</v>
      </c>
      <c r="B8" s="142" t="s">
        <v>104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с подъемом на высоту до 3 м электролебедки тяговым усилием от 125 кН (12,5 тс) до 160 кН (16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65"/>
      <c r="B12" s="140" t="s">
        <v>84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Закрепление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63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70">
        <f>F20+F21+F23</f>
        <v>1672.2199999999998</v>
      </c>
      <c r="G19" s="42"/>
      <c r="H19" s="70" t="s">
        <v>49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535</v>
      </c>
      <c r="G20" s="47"/>
      <c r="H20" s="46">
        <f>H$26</f>
        <v>13278.5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71">
        <f>F32</f>
        <v>1137.2199999999998</v>
      </c>
      <c r="G21" s="47"/>
      <c r="H21" s="71" t="s">
        <v>49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72">
        <f>F33</f>
        <v>80.540000000000006</v>
      </c>
      <c r="G22" s="51"/>
      <c r="H22" s="72" t="s">
        <v>49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50</v>
      </c>
      <c r="E25" s="57">
        <f>ROUND(10.7*1,2)</f>
        <v>10.7</v>
      </c>
      <c r="F25" s="57">
        <f>ROUND($D25*E25,2)</f>
        <v>535</v>
      </c>
      <c r="G25" s="57">
        <f>ROUND(24.82*E25,2)</f>
        <v>265.57</v>
      </c>
      <c r="H25" s="57">
        <f>ROUND($D25*G25,2)</f>
        <v>13278.5</v>
      </c>
    </row>
    <row r="26" spans="1:11" x14ac:dyDescent="0.25">
      <c r="A26" s="60"/>
      <c r="B26" s="23" t="s">
        <v>39</v>
      </c>
      <c r="C26" s="61"/>
      <c r="D26" s="62">
        <f>SUM(D25:D25)</f>
        <v>50</v>
      </c>
      <c r="E26" s="63"/>
      <c r="F26" s="63">
        <f>SUM(F25:F25)</f>
        <v>535</v>
      </c>
      <c r="G26" s="63"/>
      <c r="H26" s="63">
        <f>SUM(H25:H25)</f>
        <v>13278.5</v>
      </c>
    </row>
    <row r="27" spans="1:11" x14ac:dyDescent="0.25">
      <c r="B27" s="30" t="s">
        <v>40</v>
      </c>
    </row>
    <row r="28" spans="1:11" ht="31.5" x14ac:dyDescent="0.25">
      <c r="A28" s="59" t="s">
        <v>75</v>
      </c>
      <c r="B28" s="32" t="s">
        <v>76</v>
      </c>
      <c r="C28" s="55" t="s">
        <v>43</v>
      </c>
      <c r="D28" s="56">
        <v>4.8</v>
      </c>
      <c r="E28" s="57">
        <v>16.899999999999999</v>
      </c>
      <c r="F28" s="57">
        <f>ROUND($D28*E28,2)</f>
        <v>81.12</v>
      </c>
      <c r="G28" s="57">
        <v>117.29</v>
      </c>
      <c r="H28" s="57">
        <f>ROUND($D28*G28,2)</f>
        <v>562.99</v>
      </c>
    </row>
    <row r="29" spans="1:11" x14ac:dyDescent="0.25">
      <c r="B29" s="32" t="s">
        <v>44</v>
      </c>
      <c r="E29" s="57">
        <v>1.28</v>
      </c>
      <c r="F29" s="57">
        <f>ROUND($D28*E29,2)</f>
        <v>6.14</v>
      </c>
      <c r="G29" s="57">
        <v>31.77</v>
      </c>
      <c r="H29" s="57">
        <f>ROUND($D28*G29,2)</f>
        <v>152.5</v>
      </c>
    </row>
    <row r="30" spans="1:11" ht="31.5" x14ac:dyDescent="0.25">
      <c r="A30" s="59" t="s">
        <v>220</v>
      </c>
      <c r="B30" s="66" t="s">
        <v>221</v>
      </c>
      <c r="C30" s="55" t="s">
        <v>43</v>
      </c>
      <c r="D30" s="67">
        <v>4.8</v>
      </c>
      <c r="E30" s="164">
        <v>220.02</v>
      </c>
      <c r="F30" s="162">
        <f>ROUND($D30*E30,2)</f>
        <v>1056.0999999999999</v>
      </c>
      <c r="G30" s="68" t="s">
        <v>49</v>
      </c>
      <c r="H30" s="68" t="s">
        <v>49</v>
      </c>
    </row>
    <row r="31" spans="1:11" x14ac:dyDescent="0.25">
      <c r="B31" s="138" t="s">
        <v>44</v>
      </c>
      <c r="D31" s="67"/>
      <c r="E31" s="164">
        <v>15.5</v>
      </c>
      <c r="F31" s="164">
        <f>ROUND($D30*E31,2)</f>
        <v>74.400000000000006</v>
      </c>
      <c r="G31" s="63"/>
      <c r="H31" s="69" t="s">
        <v>49</v>
      </c>
    </row>
    <row r="32" spans="1:11" x14ac:dyDescent="0.25">
      <c r="A32" s="64"/>
      <c r="B32" s="23" t="s">
        <v>39</v>
      </c>
      <c r="C32" s="61"/>
      <c r="D32" s="62"/>
      <c r="E32" s="63"/>
      <c r="F32" s="69">
        <f>F28+F30</f>
        <v>1137.2199999999998</v>
      </c>
      <c r="G32" s="63"/>
      <c r="H32" s="69" t="s">
        <v>49</v>
      </c>
    </row>
    <row r="33" spans="1:8" x14ac:dyDescent="0.25">
      <c r="A33" s="64"/>
      <c r="B33" s="23" t="s">
        <v>44</v>
      </c>
      <c r="C33" s="61"/>
      <c r="D33" s="62"/>
      <c r="E33" s="63"/>
      <c r="F33" s="63">
        <f>F29+F31</f>
        <v>80.540000000000006</v>
      </c>
      <c r="G33" s="63"/>
      <c r="H33" s="63"/>
    </row>
    <row r="34" spans="1:8" x14ac:dyDescent="0.25">
      <c r="A34" s="64"/>
      <c r="B34" s="30" t="s">
        <v>45</v>
      </c>
      <c r="C34" s="61"/>
      <c r="D34" s="62"/>
      <c r="E34" s="63"/>
      <c r="F34" s="63"/>
      <c r="G34" s="63"/>
      <c r="H34" s="63"/>
    </row>
    <row r="35" spans="1:8" x14ac:dyDescent="0.25">
      <c r="A35" s="59" t="s">
        <v>46</v>
      </c>
      <c r="B35" s="32" t="s">
        <v>47</v>
      </c>
      <c r="C35" s="55" t="s">
        <v>48</v>
      </c>
      <c r="D35" s="56">
        <v>1</v>
      </c>
      <c r="E35" s="57" t="s">
        <v>49</v>
      </c>
      <c r="F35" s="57" t="s">
        <v>49</v>
      </c>
      <c r="G35" s="57" t="s">
        <v>49</v>
      </c>
      <c r="H35" s="57" t="s">
        <v>49</v>
      </c>
    </row>
    <row r="36" spans="1:8" ht="30.75" customHeight="1" x14ac:dyDescent="0.25"/>
    <row r="37" spans="1:8" ht="36.75" customHeight="1" x14ac:dyDescent="0.25">
      <c r="A37" s="144" t="s">
        <v>222</v>
      </c>
      <c r="B37" s="144"/>
      <c r="C37" s="144"/>
      <c r="D37" s="144"/>
      <c r="E37" s="144"/>
      <c r="F37" s="144"/>
      <c r="G37" s="144"/>
      <c r="H37" s="144"/>
    </row>
    <row r="38" spans="1:8" x14ac:dyDescent="0.25">
      <c r="E38" s="139"/>
      <c r="F38" s="139"/>
      <c r="G38" s="139"/>
      <c r="H38" s="139"/>
    </row>
  </sheetData>
  <mergeCells count="16">
    <mergeCell ref="A37:H37"/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105</v>
      </c>
      <c r="B8" s="142" t="s">
        <v>106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до 12,5 кН (1,25 тс) (к норме и расценке 4.37-8-13)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0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1.71</v>
      </c>
      <c r="G17" s="42"/>
      <c r="H17" s="41">
        <f>SUM(H18:H19,H21)</f>
        <v>42.49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1.71</v>
      </c>
      <c r="G18" s="47"/>
      <c r="H18" s="46">
        <f>H$24</f>
        <v>42.49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0.16</v>
      </c>
      <c r="E23" s="57">
        <f>ROUND(10.7*1,2)</f>
        <v>10.7</v>
      </c>
      <c r="F23" s="57">
        <f>ROUND($D23*E23,2)</f>
        <v>1.71</v>
      </c>
      <c r="G23" s="57">
        <f>ROUND(24.82*E23,2)</f>
        <v>265.57</v>
      </c>
      <c r="H23" s="57">
        <f>ROUND($D23*G23,2)</f>
        <v>42.49</v>
      </c>
    </row>
    <row r="24" spans="1:11" x14ac:dyDescent="0.25">
      <c r="A24" s="60"/>
      <c r="B24" s="23" t="s">
        <v>39</v>
      </c>
      <c r="C24" s="61"/>
      <c r="D24" s="62">
        <f>SUM(D23:D23)</f>
        <v>0.16</v>
      </c>
      <c r="E24" s="63"/>
      <c r="F24" s="63">
        <f>SUM(F23:F23)</f>
        <v>1.71</v>
      </c>
      <c r="G24" s="63"/>
      <c r="H24" s="63">
        <f>SUM(H23:H23)</f>
        <v>42.49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107</v>
      </c>
      <c r="B8" s="142" t="s">
        <v>108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12,5 кН (1,25 тс) до 15 кН (1,5 тс) (к норме и расценке 4.37-8-14)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8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2.0299999999999998</v>
      </c>
      <c r="G17" s="42"/>
      <c r="H17" s="41">
        <f>SUM(H18:H19,H21)</f>
        <v>50.46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2.0299999999999998</v>
      </c>
      <c r="G18" s="47"/>
      <c r="H18" s="46">
        <f>H$24</f>
        <v>50.46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0.19</v>
      </c>
      <c r="E23" s="57">
        <f>ROUND(10.7*1,2)</f>
        <v>10.7</v>
      </c>
      <c r="F23" s="57">
        <f>ROUND($D23*E23,2)</f>
        <v>2.0299999999999998</v>
      </c>
      <c r="G23" s="57">
        <f>ROUND(24.82*E23,2)</f>
        <v>265.57</v>
      </c>
      <c r="H23" s="57">
        <f>ROUND($D23*G23,2)</f>
        <v>50.46</v>
      </c>
    </row>
    <row r="24" spans="1:11" x14ac:dyDescent="0.25">
      <c r="A24" s="60"/>
      <c r="B24" s="23" t="s">
        <v>39</v>
      </c>
      <c r="C24" s="61"/>
      <c r="D24" s="62">
        <f>SUM(D23:D23)</f>
        <v>0.19</v>
      </c>
      <c r="E24" s="63"/>
      <c r="F24" s="63">
        <f>SUM(F23:F23)</f>
        <v>2.0299999999999998</v>
      </c>
      <c r="G24" s="63"/>
      <c r="H24" s="63">
        <f>SUM(H23:H23)</f>
        <v>50.46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109</v>
      </c>
      <c r="B8" s="142" t="s">
        <v>110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15 кН (1,5 тс) до 20 кН (2 тс) (к норме и расценке 4.37-8-15)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4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2.35</v>
      </c>
      <c r="G17" s="42"/>
      <c r="H17" s="41">
        <f>SUM(H18:H19,H21)</f>
        <v>58.43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2.35</v>
      </c>
      <c r="G18" s="47"/>
      <c r="H18" s="46">
        <f>H$24</f>
        <v>58.43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0.22</v>
      </c>
      <c r="E23" s="57">
        <f>ROUND(10.7*1,2)</f>
        <v>10.7</v>
      </c>
      <c r="F23" s="57">
        <f>ROUND($D23*E23,2)</f>
        <v>2.35</v>
      </c>
      <c r="G23" s="57">
        <f>ROUND(24.82*E23,2)</f>
        <v>265.57</v>
      </c>
      <c r="H23" s="57">
        <f>ROUND($D23*G23,2)</f>
        <v>58.43</v>
      </c>
    </row>
    <row r="24" spans="1:11" x14ac:dyDescent="0.25">
      <c r="A24" s="60"/>
      <c r="B24" s="23" t="s">
        <v>39</v>
      </c>
      <c r="C24" s="61"/>
      <c r="D24" s="62">
        <f>SUM(D23:D23)</f>
        <v>0.22</v>
      </c>
      <c r="E24" s="63"/>
      <c r="F24" s="63">
        <f>SUM(F23:F23)</f>
        <v>2.35</v>
      </c>
      <c r="G24" s="63"/>
      <c r="H24" s="63">
        <f>SUM(H23:H23)</f>
        <v>58.43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111</v>
      </c>
      <c r="B8" s="142" t="s">
        <v>112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20 кН (2 тс) до 25 кН (2,5 тс) (к норме и расценке 4.37-8-16)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8.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2.89</v>
      </c>
      <c r="G17" s="42"/>
      <c r="H17" s="41">
        <f>SUM(H18:H19,H21)</f>
        <v>71.7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2.89</v>
      </c>
      <c r="G18" s="47"/>
      <c r="H18" s="46">
        <f>H$24</f>
        <v>71.7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0.27</v>
      </c>
      <c r="E23" s="57">
        <f>ROUND(10.7*1,2)</f>
        <v>10.7</v>
      </c>
      <c r="F23" s="57">
        <f>ROUND($D23*E23,2)</f>
        <v>2.89</v>
      </c>
      <c r="G23" s="57">
        <f>ROUND(24.82*E23,2)</f>
        <v>265.57</v>
      </c>
      <c r="H23" s="57">
        <f>ROUND($D23*G23,2)</f>
        <v>71.7</v>
      </c>
    </row>
    <row r="24" spans="1:11" x14ac:dyDescent="0.25">
      <c r="A24" s="60"/>
      <c r="B24" s="23" t="s">
        <v>39</v>
      </c>
      <c r="C24" s="61"/>
      <c r="D24" s="62">
        <f>SUM(D23:D23)</f>
        <v>0.27</v>
      </c>
      <c r="E24" s="63"/>
      <c r="F24" s="63">
        <f>SUM(F23:F23)</f>
        <v>2.89</v>
      </c>
      <c r="G24" s="63"/>
      <c r="H24" s="63">
        <f>SUM(H23:H23)</f>
        <v>71.7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113</v>
      </c>
      <c r="B8" s="142" t="s">
        <v>114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25 кН (2,5 тс) до 32 кН (3,2 тс) (к норме и расценке 4.37-8-17)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1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3.53</v>
      </c>
      <c r="G17" s="42"/>
      <c r="H17" s="41">
        <f>SUM(H18:H19,H21)</f>
        <v>87.64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3.53</v>
      </c>
      <c r="G18" s="47"/>
      <c r="H18" s="46">
        <f>H$24</f>
        <v>87.64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0.33</v>
      </c>
      <c r="E23" s="57">
        <f>ROUND(10.7*1,2)</f>
        <v>10.7</v>
      </c>
      <c r="F23" s="57">
        <f>ROUND($D23*E23,2)</f>
        <v>3.53</v>
      </c>
      <c r="G23" s="57">
        <f>ROUND(24.82*E23,2)</f>
        <v>265.57</v>
      </c>
      <c r="H23" s="57">
        <f>ROUND($D23*G23,2)</f>
        <v>87.64</v>
      </c>
    </row>
    <row r="24" spans="1:11" x14ac:dyDescent="0.25">
      <c r="A24" s="60"/>
      <c r="B24" s="23" t="s">
        <v>39</v>
      </c>
      <c r="C24" s="61"/>
      <c r="D24" s="62">
        <f>SUM(D23:D23)</f>
        <v>0.33</v>
      </c>
      <c r="E24" s="63"/>
      <c r="F24" s="63">
        <f>SUM(F23:F23)</f>
        <v>3.53</v>
      </c>
      <c r="G24" s="63"/>
      <c r="H24" s="63">
        <f>SUM(H23:H23)</f>
        <v>87.64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55</v>
      </c>
      <c r="B8" s="142" t="s">
        <v>56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12,5 кН (1,25 тс) до 15 кН (1,5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48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216.29</v>
      </c>
      <c r="G19" s="42"/>
      <c r="H19" s="41">
        <f>SUM(H20:H21,H23)</f>
        <v>2622.54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48.15</v>
      </c>
      <c r="G20" s="47"/>
      <c r="H20" s="46">
        <f>H$26</f>
        <v>1195.07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4.5</v>
      </c>
      <c r="E25" s="57">
        <f>ROUND(10.7*1,2)</f>
        <v>10.7</v>
      </c>
      <c r="F25" s="57">
        <f>ROUND($D25*E25,2)</f>
        <v>48.15</v>
      </c>
      <c r="G25" s="57">
        <f>ROUND(24.82*E25,2)</f>
        <v>265.57</v>
      </c>
      <c r="H25" s="57">
        <f>ROUND($D25*G25,2)</f>
        <v>1195.07</v>
      </c>
    </row>
    <row r="26" spans="1:11" x14ac:dyDescent="0.25">
      <c r="A26" s="60"/>
      <c r="B26" s="23" t="s">
        <v>39</v>
      </c>
      <c r="C26" s="61"/>
      <c r="D26" s="62">
        <f>SUM(D25:D25)</f>
        <v>4.5</v>
      </c>
      <c r="E26" s="63"/>
      <c r="F26" s="63">
        <f>SUM(F25:F25)</f>
        <v>48.15</v>
      </c>
      <c r="G26" s="63"/>
      <c r="H26" s="63">
        <f>SUM(H25:H25)</f>
        <v>1195.07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115</v>
      </c>
      <c r="B8" s="142" t="s">
        <v>116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32 кН (3,2 тс) до 50 кН (5 тс) (к норме и расценке 4.37-8-18)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8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5.03</v>
      </c>
      <c r="G17" s="42"/>
      <c r="H17" s="41">
        <f>SUM(H18:H19,H21)</f>
        <v>124.82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5.03</v>
      </c>
      <c r="G18" s="47"/>
      <c r="H18" s="46">
        <f>H$24</f>
        <v>124.82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0.47</v>
      </c>
      <c r="E23" s="57">
        <f>ROUND(10.7*1,2)</f>
        <v>10.7</v>
      </c>
      <c r="F23" s="57">
        <f>ROUND($D23*E23,2)</f>
        <v>5.03</v>
      </c>
      <c r="G23" s="57">
        <f>ROUND(24.82*E23,2)</f>
        <v>265.57</v>
      </c>
      <c r="H23" s="57">
        <f>ROUND($D23*G23,2)</f>
        <v>124.82</v>
      </c>
    </row>
    <row r="24" spans="1:11" x14ac:dyDescent="0.25">
      <c r="A24" s="60"/>
      <c r="B24" s="23" t="s">
        <v>39</v>
      </c>
      <c r="C24" s="61"/>
      <c r="D24" s="62">
        <f>SUM(D23:D23)</f>
        <v>0.47</v>
      </c>
      <c r="E24" s="63"/>
      <c r="F24" s="63">
        <f>SUM(F23:F23)</f>
        <v>5.03</v>
      </c>
      <c r="G24" s="63"/>
      <c r="H24" s="63">
        <f>SUM(H23:H23)</f>
        <v>124.82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117</v>
      </c>
      <c r="B8" s="142" t="s">
        <v>118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50 кН (5 тс) до 70 кН (7 тс) (к норме и расценке 4.37-8-19)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1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6.53</v>
      </c>
      <c r="G17" s="42"/>
      <c r="H17" s="41">
        <f>SUM(H18:H19,H21)</f>
        <v>162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6.53</v>
      </c>
      <c r="G18" s="47"/>
      <c r="H18" s="46">
        <f>H$24</f>
        <v>162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0.61</v>
      </c>
      <c r="E23" s="57">
        <f>ROUND(10.7*1,2)</f>
        <v>10.7</v>
      </c>
      <c r="F23" s="57">
        <f>ROUND($D23*E23,2)</f>
        <v>6.53</v>
      </c>
      <c r="G23" s="57">
        <f>ROUND(24.82*E23,2)</f>
        <v>265.57</v>
      </c>
      <c r="H23" s="57">
        <f>ROUND($D23*G23,2)</f>
        <v>162</v>
      </c>
    </row>
    <row r="24" spans="1:11" x14ac:dyDescent="0.25">
      <c r="A24" s="60"/>
      <c r="B24" s="23" t="s">
        <v>39</v>
      </c>
      <c r="C24" s="61"/>
      <c r="D24" s="62">
        <f>SUM(D23:D23)</f>
        <v>0.61</v>
      </c>
      <c r="E24" s="63"/>
      <c r="F24" s="63">
        <f>SUM(F23:F23)</f>
        <v>6.53</v>
      </c>
      <c r="G24" s="63"/>
      <c r="H24" s="63">
        <f>SUM(H23:H23)</f>
        <v>162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119</v>
      </c>
      <c r="B8" s="142" t="s">
        <v>120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70 кН (7 тс) до 80 кН (8 тс) (к норме и расценке 4.37-8-20)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3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7.17</v>
      </c>
      <c r="G17" s="42"/>
      <c r="H17" s="41">
        <f>SUM(H18:H19,H21)</f>
        <v>177.93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7.17</v>
      </c>
      <c r="G18" s="47"/>
      <c r="H18" s="46">
        <f>H$24</f>
        <v>177.93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0.67</v>
      </c>
      <c r="E23" s="57">
        <f>ROUND(10.7*1,2)</f>
        <v>10.7</v>
      </c>
      <c r="F23" s="57">
        <f>ROUND($D23*E23,2)</f>
        <v>7.17</v>
      </c>
      <c r="G23" s="57">
        <f>ROUND(24.82*E23,2)</f>
        <v>265.57</v>
      </c>
      <c r="H23" s="57">
        <f>ROUND($D23*G23,2)</f>
        <v>177.93</v>
      </c>
    </row>
    <row r="24" spans="1:11" x14ac:dyDescent="0.25">
      <c r="A24" s="60"/>
      <c r="B24" s="23" t="s">
        <v>39</v>
      </c>
      <c r="C24" s="61"/>
      <c r="D24" s="62">
        <f>SUM(D23:D23)</f>
        <v>0.67</v>
      </c>
      <c r="E24" s="63"/>
      <c r="F24" s="63">
        <f>SUM(F23:F23)</f>
        <v>7.17</v>
      </c>
      <c r="G24" s="63"/>
      <c r="H24" s="63">
        <f>SUM(H23:H23)</f>
        <v>177.93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121</v>
      </c>
      <c r="B8" s="142" t="s">
        <v>122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80 кН (8 тс) до 100 кН (10 тс) (к норме и расценке 4.37-8-21)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0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8.67</v>
      </c>
      <c r="G17" s="42"/>
      <c r="H17" s="41">
        <f>SUM(H18:H19,H21)</f>
        <v>215.11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8.67</v>
      </c>
      <c r="G18" s="47"/>
      <c r="H18" s="46">
        <f>H$24</f>
        <v>215.11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0.81</v>
      </c>
      <c r="E23" s="57">
        <f>ROUND(10.7*1,2)</f>
        <v>10.7</v>
      </c>
      <c r="F23" s="57">
        <f>ROUND($D23*E23,2)</f>
        <v>8.67</v>
      </c>
      <c r="G23" s="57">
        <f>ROUND(24.82*E23,2)</f>
        <v>265.57</v>
      </c>
      <c r="H23" s="57">
        <f>ROUND($D23*G23,2)</f>
        <v>215.11</v>
      </c>
    </row>
    <row r="24" spans="1:11" x14ac:dyDescent="0.25">
      <c r="A24" s="60"/>
      <c r="B24" s="23" t="s">
        <v>39</v>
      </c>
      <c r="C24" s="61"/>
      <c r="D24" s="62">
        <f>SUM(D23:D23)</f>
        <v>0.81</v>
      </c>
      <c r="E24" s="63"/>
      <c r="F24" s="63">
        <f>SUM(F23:F23)</f>
        <v>8.67</v>
      </c>
      <c r="G24" s="63"/>
      <c r="H24" s="63">
        <f>SUM(H23:H23)</f>
        <v>215.11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123</v>
      </c>
      <c r="B8" s="142" t="s">
        <v>124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100 кН (10 тс) до 125 кН (12,5 тс) (к норме и расценке 4.37-8-22)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1.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10.17</v>
      </c>
      <c r="G17" s="42"/>
      <c r="H17" s="41">
        <f>SUM(H18:H19,H21)</f>
        <v>252.29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10.17</v>
      </c>
      <c r="G18" s="47"/>
      <c r="H18" s="46">
        <f>H$24</f>
        <v>252.29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0.95</v>
      </c>
      <c r="E23" s="57">
        <f>ROUND(10.7*1,2)</f>
        <v>10.7</v>
      </c>
      <c r="F23" s="57">
        <f>ROUND($D23*E23,2)</f>
        <v>10.17</v>
      </c>
      <c r="G23" s="57">
        <f>ROUND(24.82*E23,2)</f>
        <v>265.57</v>
      </c>
      <c r="H23" s="57">
        <f>ROUND($D23*G23,2)</f>
        <v>252.29</v>
      </c>
    </row>
    <row r="24" spans="1:11" x14ac:dyDescent="0.25">
      <c r="A24" s="60"/>
      <c r="B24" s="23" t="s">
        <v>39</v>
      </c>
      <c r="C24" s="61"/>
      <c r="D24" s="62">
        <f>SUM(D23:D23)</f>
        <v>0.95</v>
      </c>
      <c r="E24" s="63"/>
      <c r="F24" s="63">
        <f>SUM(F23:F23)</f>
        <v>10.17</v>
      </c>
      <c r="G24" s="63"/>
      <c r="H24" s="63">
        <f>SUM(H23:H23)</f>
        <v>252.29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125</v>
      </c>
      <c r="B8" s="142" t="s">
        <v>126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подъема свыше 3 м при установке электролебедки тяговым усилием от 125 кН (12,5 тс) до 160 кН (16 тс) (к норме и расценке 4.37-8-23)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83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Подъем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3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11.77</v>
      </c>
      <c r="G17" s="42"/>
      <c r="H17" s="41">
        <f>SUM(H18:H19,H21)</f>
        <v>292.13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11.77</v>
      </c>
      <c r="G18" s="47"/>
      <c r="H18" s="46">
        <f>H$24</f>
        <v>292.13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1.1000000000000001</v>
      </c>
      <c r="E23" s="57">
        <f>ROUND(10.7*1,2)</f>
        <v>10.7</v>
      </c>
      <c r="F23" s="57">
        <f>ROUND($D23*E23,2)</f>
        <v>11.77</v>
      </c>
      <c r="G23" s="57">
        <f>ROUND(24.82*E23,2)</f>
        <v>265.57</v>
      </c>
      <c r="H23" s="57">
        <f>ROUND($D23*G23,2)</f>
        <v>292.13</v>
      </c>
    </row>
    <row r="24" spans="1:11" x14ac:dyDescent="0.25">
      <c r="A24" s="60"/>
      <c r="B24" s="23" t="s">
        <v>39</v>
      </c>
      <c r="C24" s="61"/>
      <c r="D24" s="62">
        <f>SUM(D23:D23)</f>
        <v>1.1000000000000001</v>
      </c>
      <c r="E24" s="63"/>
      <c r="F24" s="63">
        <f>SUM(F23:F23)</f>
        <v>11.77</v>
      </c>
      <c r="G24" s="63"/>
      <c r="H24" s="63">
        <f>SUM(H23:H23)</f>
        <v>292.13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127</v>
      </c>
      <c r="B8" s="142" t="s">
        <v>128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до 12,5 кН (1,25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8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203.45</v>
      </c>
      <c r="G18" s="42"/>
      <c r="H18" s="41">
        <f>SUM(H19:H20,H22)</f>
        <v>2303.85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35.31</v>
      </c>
      <c r="G19" s="47"/>
      <c r="H19" s="46">
        <f>H$25</f>
        <v>876.38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3.3</v>
      </c>
      <c r="E24" s="57">
        <f>ROUND(10.7*1,2)</f>
        <v>10.7</v>
      </c>
      <c r="F24" s="57">
        <f>ROUND($D24*E24,2)</f>
        <v>35.31</v>
      </c>
      <c r="G24" s="57">
        <f>ROUND(24.82*E24,2)</f>
        <v>265.57</v>
      </c>
      <c r="H24" s="57">
        <f>ROUND($D24*G24,2)</f>
        <v>876.38</v>
      </c>
    </row>
    <row r="25" spans="1:11" x14ac:dyDescent="0.25">
      <c r="A25" s="60"/>
      <c r="B25" s="23" t="s">
        <v>39</v>
      </c>
      <c r="C25" s="61"/>
      <c r="D25" s="62">
        <f>SUM(D24:D24)</f>
        <v>3.3</v>
      </c>
      <c r="E25" s="63"/>
      <c r="F25" s="63">
        <f>SUM(F24:F24)</f>
        <v>35.31</v>
      </c>
      <c r="G25" s="63"/>
      <c r="H25" s="63">
        <f>SUM(H24:H24)</f>
        <v>876.38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131</v>
      </c>
      <c r="B8" s="142" t="s">
        <v>132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12,5 кН (1,25 тс) до 15 кН (1,5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7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203.45</v>
      </c>
      <c r="G18" s="42"/>
      <c r="H18" s="41">
        <f>SUM(H19:H20,H22)</f>
        <v>2303.85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35.31</v>
      </c>
      <c r="G19" s="47"/>
      <c r="H19" s="46">
        <f>H$25</f>
        <v>876.38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3.3</v>
      </c>
      <c r="E24" s="57">
        <f>ROUND(10.7*1,2)</f>
        <v>10.7</v>
      </c>
      <c r="F24" s="57">
        <f>ROUND($D24*E24,2)</f>
        <v>35.31</v>
      </c>
      <c r="G24" s="57">
        <f>ROUND(24.82*E24,2)</f>
        <v>265.57</v>
      </c>
      <c r="H24" s="57">
        <f>ROUND($D24*G24,2)</f>
        <v>876.38</v>
      </c>
    </row>
    <row r="25" spans="1:11" x14ac:dyDescent="0.25">
      <c r="A25" s="60"/>
      <c r="B25" s="23" t="s">
        <v>39</v>
      </c>
      <c r="C25" s="61"/>
      <c r="D25" s="62">
        <f>SUM(D24:D24)</f>
        <v>3.3</v>
      </c>
      <c r="E25" s="63"/>
      <c r="F25" s="63">
        <f>SUM(F24:F24)</f>
        <v>35.31</v>
      </c>
      <c r="G25" s="63"/>
      <c r="H25" s="63">
        <f>SUM(H24:H24)</f>
        <v>876.38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133</v>
      </c>
      <c r="B8" s="142" t="s">
        <v>134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15 кН (1,5 тс) до 20 кН (2,0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5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203.45</v>
      </c>
      <c r="G18" s="42"/>
      <c r="H18" s="41">
        <f>SUM(H19:H20,H22)</f>
        <v>2303.85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35.31</v>
      </c>
      <c r="G19" s="47"/>
      <c r="H19" s="46">
        <f>H$25</f>
        <v>876.38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3.3</v>
      </c>
      <c r="E24" s="57">
        <f>ROUND(10.7*1,2)</f>
        <v>10.7</v>
      </c>
      <c r="F24" s="57">
        <f>ROUND($D24*E24,2)</f>
        <v>35.31</v>
      </c>
      <c r="G24" s="57">
        <f>ROUND(24.82*E24,2)</f>
        <v>265.57</v>
      </c>
      <c r="H24" s="57">
        <f>ROUND($D24*G24,2)</f>
        <v>876.38</v>
      </c>
    </row>
    <row r="25" spans="1:11" x14ac:dyDescent="0.25">
      <c r="A25" s="60"/>
      <c r="B25" s="23" t="s">
        <v>39</v>
      </c>
      <c r="C25" s="61"/>
      <c r="D25" s="62">
        <f>SUM(D24:D24)</f>
        <v>3.3</v>
      </c>
      <c r="E25" s="63"/>
      <c r="F25" s="63">
        <f>SUM(F24:F24)</f>
        <v>35.31</v>
      </c>
      <c r="G25" s="63"/>
      <c r="H25" s="63">
        <f>SUM(H24:H24)</f>
        <v>876.38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135</v>
      </c>
      <c r="B8" s="142" t="s">
        <v>136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20 кН (2 тс) до 25 кН (2,5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4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205.58999999999997</v>
      </c>
      <c r="G18" s="42"/>
      <c r="H18" s="41">
        <f>SUM(H19:H20,H22)</f>
        <v>2356.9700000000003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37.450000000000003</v>
      </c>
      <c r="G19" s="47"/>
      <c r="H19" s="46">
        <f>H$25</f>
        <v>929.5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3.5</v>
      </c>
      <c r="E24" s="57">
        <f>ROUND(10.7*1,2)</f>
        <v>10.7</v>
      </c>
      <c r="F24" s="57">
        <f>ROUND($D24*E24,2)</f>
        <v>37.450000000000003</v>
      </c>
      <c r="G24" s="57">
        <f>ROUND(24.82*E24,2)</f>
        <v>265.57</v>
      </c>
      <c r="H24" s="57">
        <f>ROUND($D24*G24,2)</f>
        <v>929.5</v>
      </c>
    </row>
    <row r="25" spans="1:11" x14ac:dyDescent="0.25">
      <c r="A25" s="60"/>
      <c r="B25" s="23" t="s">
        <v>39</v>
      </c>
      <c r="C25" s="61"/>
      <c r="D25" s="62">
        <f>SUM(D24:D24)</f>
        <v>3.5</v>
      </c>
      <c r="E25" s="63"/>
      <c r="F25" s="63">
        <f>SUM(F24:F24)</f>
        <v>37.450000000000003</v>
      </c>
      <c r="G25" s="63"/>
      <c r="H25" s="63">
        <f>SUM(H24:H24)</f>
        <v>929.5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57</v>
      </c>
      <c r="B8" s="142" t="s">
        <v>58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15 кН (1,5 тс) до 20 кН (2,0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3.2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219.5</v>
      </c>
      <c r="G19" s="42"/>
      <c r="H19" s="41">
        <f>SUM(H20:H21,H23)</f>
        <v>2702.21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51.36</v>
      </c>
      <c r="G20" s="47"/>
      <c r="H20" s="46">
        <f>H$26</f>
        <v>1274.74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4.8</v>
      </c>
      <c r="E25" s="57">
        <f>ROUND(10.7*1,2)</f>
        <v>10.7</v>
      </c>
      <c r="F25" s="57">
        <f>ROUND($D25*E25,2)</f>
        <v>51.36</v>
      </c>
      <c r="G25" s="57">
        <f>ROUND(24.82*E25,2)</f>
        <v>265.57</v>
      </c>
      <c r="H25" s="57">
        <f>ROUND($D25*G25,2)</f>
        <v>1274.74</v>
      </c>
    </row>
    <row r="26" spans="1:11" x14ac:dyDescent="0.25">
      <c r="A26" s="60"/>
      <c r="B26" s="23" t="s">
        <v>39</v>
      </c>
      <c r="C26" s="61"/>
      <c r="D26" s="62">
        <f>SUM(D25:D25)</f>
        <v>4.8</v>
      </c>
      <c r="E26" s="63"/>
      <c r="F26" s="63">
        <f>SUM(F25:F25)</f>
        <v>51.36</v>
      </c>
      <c r="G26" s="63"/>
      <c r="H26" s="63">
        <f>SUM(H25:H25)</f>
        <v>1274.74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137</v>
      </c>
      <c r="B8" s="142" t="s">
        <v>138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25 кН (2,5 тс) до 32 кН (3,2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3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207.73</v>
      </c>
      <c r="G18" s="42"/>
      <c r="H18" s="41">
        <f>SUM(H19:H20,H22)</f>
        <v>2410.08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39.590000000000003</v>
      </c>
      <c r="G19" s="47"/>
      <c r="H19" s="46">
        <f>H$25</f>
        <v>982.61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3.7</v>
      </c>
      <c r="E24" s="57">
        <f>ROUND(10.7*1,2)</f>
        <v>10.7</v>
      </c>
      <c r="F24" s="57">
        <f>ROUND($D24*E24,2)</f>
        <v>39.590000000000003</v>
      </c>
      <c r="G24" s="57">
        <f>ROUND(24.82*E24,2)</f>
        <v>265.57</v>
      </c>
      <c r="H24" s="57">
        <f>ROUND($D24*G24,2)</f>
        <v>982.61</v>
      </c>
    </row>
    <row r="25" spans="1:11" x14ac:dyDescent="0.25">
      <c r="A25" s="60"/>
      <c r="B25" s="23" t="s">
        <v>39</v>
      </c>
      <c r="C25" s="61"/>
      <c r="D25" s="62">
        <f>SUM(D24:D24)</f>
        <v>3.7</v>
      </c>
      <c r="E25" s="63"/>
      <c r="F25" s="63">
        <f>SUM(F24:F24)</f>
        <v>39.590000000000003</v>
      </c>
      <c r="G25" s="63"/>
      <c r="H25" s="63">
        <f>SUM(H24:H24)</f>
        <v>982.61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139</v>
      </c>
      <c r="B8" s="142" t="s">
        <v>140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32 кН (3,2 тс) до 50 кН (5,0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2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233.70999999999998</v>
      </c>
      <c r="G18" s="42"/>
      <c r="H18" s="41">
        <f>SUM(H19:H20,H22)</f>
        <v>2805.42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50.29</v>
      </c>
      <c r="G19" s="47"/>
      <c r="H19" s="46">
        <f>H$25</f>
        <v>1248.18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183.42</v>
      </c>
      <c r="G20" s="47"/>
      <c r="H20" s="46">
        <f>H$29</f>
        <v>1557.2399999999998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22.66</v>
      </c>
      <c r="G21" s="51"/>
      <c r="H21" s="50">
        <f>H$30</f>
        <v>562.32000000000005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4.7</v>
      </c>
      <c r="E24" s="57">
        <f>ROUND(10.7*1,2)</f>
        <v>10.7</v>
      </c>
      <c r="F24" s="57">
        <f>ROUND($D24*E24,2)</f>
        <v>50.29</v>
      </c>
      <c r="G24" s="57">
        <f>ROUND(24.82*E24,2)</f>
        <v>265.57</v>
      </c>
      <c r="H24" s="57">
        <f>ROUND($D24*G24,2)</f>
        <v>1248.18</v>
      </c>
    </row>
    <row r="25" spans="1:11" x14ac:dyDescent="0.25">
      <c r="A25" s="60"/>
      <c r="B25" s="23" t="s">
        <v>39</v>
      </c>
      <c r="C25" s="61"/>
      <c r="D25" s="62">
        <f>SUM(D24:D24)</f>
        <v>4.7</v>
      </c>
      <c r="E25" s="63"/>
      <c r="F25" s="63">
        <f>SUM(F24:F24)</f>
        <v>50.29</v>
      </c>
      <c r="G25" s="63"/>
      <c r="H25" s="63">
        <f>SUM(H24:H24)</f>
        <v>1248.18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1.2</v>
      </c>
      <c r="E27" s="57">
        <v>152.85</v>
      </c>
      <c r="F27" s="57">
        <f>ROUND($D27*E27,2)</f>
        <v>183.42</v>
      </c>
      <c r="G27" s="57">
        <v>1297.7</v>
      </c>
      <c r="H27" s="57">
        <f>ROUND($D27*G27,2)</f>
        <v>1557.24</v>
      </c>
    </row>
    <row r="28" spans="1:11" x14ac:dyDescent="0.25">
      <c r="B28" s="32" t="s">
        <v>44</v>
      </c>
      <c r="E28" s="57">
        <v>18.88</v>
      </c>
      <c r="F28" s="57">
        <f>ROUND($D27*E28,2)</f>
        <v>22.66</v>
      </c>
      <c r="G28" s="57">
        <v>468.6</v>
      </c>
      <c r="H28" s="57">
        <f>ROUND($D27*G28,2)</f>
        <v>562.32000000000005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183.42</v>
      </c>
      <c r="G29" s="63"/>
      <c r="H29" s="63">
        <f>SUM(H26:H28)-H30</f>
        <v>1557.2399999999998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22.66</v>
      </c>
      <c r="G30" s="63"/>
      <c r="H30" s="63">
        <f>SUMIF($C26:$C28,"",H26:H28)</f>
        <v>562.32000000000005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O31"/>
  <sheetViews>
    <sheetView view="pageBreakPreview" zoomScaleNormal="85" zoomScaleSheetLayoutView="100" workbookViewId="0">
      <selection activeCell="A36" sqref="A36:H36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141</v>
      </c>
      <c r="B8" s="142" t="s">
        <v>142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50 кН (5 тс) до 70 кН (7,0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3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474.15</v>
      </c>
      <c r="G18" s="42"/>
      <c r="H18" s="41">
        <f>SUM(H19:H20,H22)</f>
        <v>5528.15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92.02</v>
      </c>
      <c r="G19" s="47"/>
      <c r="H19" s="46">
        <f>H$25</f>
        <v>2283.9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382.13</v>
      </c>
      <c r="G20" s="47"/>
      <c r="H20" s="46">
        <f>H$29</f>
        <v>3244.25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47.2</v>
      </c>
      <c r="G21" s="51"/>
      <c r="H21" s="50">
        <f>H$30</f>
        <v>1171.5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8.6</v>
      </c>
      <c r="E24" s="57">
        <f>ROUND(10.7*1,2)</f>
        <v>10.7</v>
      </c>
      <c r="F24" s="57">
        <f>ROUND($D24*E24,2)</f>
        <v>92.02</v>
      </c>
      <c r="G24" s="57">
        <f>ROUND(24.82*E24,2)</f>
        <v>265.57</v>
      </c>
      <c r="H24" s="57">
        <f>ROUND($D24*G24,2)</f>
        <v>2283.9</v>
      </c>
    </row>
    <row r="25" spans="1:11" x14ac:dyDescent="0.25">
      <c r="A25" s="60"/>
      <c r="B25" s="23" t="s">
        <v>39</v>
      </c>
      <c r="C25" s="61"/>
      <c r="D25" s="62">
        <f>SUM(D24:D24)</f>
        <v>8.6</v>
      </c>
      <c r="E25" s="63"/>
      <c r="F25" s="63">
        <f>SUM(F24:F24)</f>
        <v>92.02</v>
      </c>
      <c r="G25" s="63"/>
      <c r="H25" s="63">
        <f>SUM(H24:H24)</f>
        <v>2283.9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2.5</v>
      </c>
      <c r="E27" s="57">
        <v>152.85</v>
      </c>
      <c r="F27" s="57">
        <f>ROUND($D27*E27,2)</f>
        <v>382.13</v>
      </c>
      <c r="G27" s="57">
        <v>1297.7</v>
      </c>
      <c r="H27" s="57">
        <f>ROUND($D27*G27,2)</f>
        <v>3244.25</v>
      </c>
    </row>
    <row r="28" spans="1:11" x14ac:dyDescent="0.25">
      <c r="B28" s="32" t="s">
        <v>44</v>
      </c>
      <c r="E28" s="57">
        <v>18.88</v>
      </c>
      <c r="F28" s="57">
        <f>ROUND($D27*E28,2)</f>
        <v>47.2</v>
      </c>
      <c r="G28" s="57">
        <v>468.6</v>
      </c>
      <c r="H28" s="57">
        <f>ROUND($D27*G28,2)</f>
        <v>1171.5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382.13</v>
      </c>
      <c r="G29" s="63"/>
      <c r="H29" s="63">
        <f>SUM(H26:H28)-H30</f>
        <v>3244.25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47.2</v>
      </c>
      <c r="G30" s="63"/>
      <c r="H30" s="63">
        <f>SUMIF($C26:$C28,"",H26:H28)</f>
        <v>1171.5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143</v>
      </c>
      <c r="B8" s="142" t="s">
        <v>144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70 кН (7 тс) до 80 кН (8,0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0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481.64</v>
      </c>
      <c r="G18" s="42"/>
      <c r="H18" s="41">
        <f>SUM(H19:H20,H22)</f>
        <v>5714.05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99.51</v>
      </c>
      <c r="G19" s="47"/>
      <c r="H19" s="46">
        <f>H$25</f>
        <v>2469.8000000000002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382.13</v>
      </c>
      <c r="G20" s="47"/>
      <c r="H20" s="46">
        <f>H$29</f>
        <v>3244.25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47.2</v>
      </c>
      <c r="G21" s="51"/>
      <c r="H21" s="50">
        <f>H$30</f>
        <v>1171.5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9.3000000000000007</v>
      </c>
      <c r="E24" s="57">
        <f>ROUND(10.7*1,2)</f>
        <v>10.7</v>
      </c>
      <c r="F24" s="57">
        <f>ROUND($D24*E24,2)</f>
        <v>99.51</v>
      </c>
      <c r="G24" s="57">
        <f>ROUND(24.82*E24,2)</f>
        <v>265.57</v>
      </c>
      <c r="H24" s="57">
        <f>ROUND($D24*G24,2)</f>
        <v>2469.8000000000002</v>
      </c>
    </row>
    <row r="25" spans="1:11" x14ac:dyDescent="0.25">
      <c r="A25" s="60"/>
      <c r="B25" s="23" t="s">
        <v>39</v>
      </c>
      <c r="C25" s="61"/>
      <c r="D25" s="62">
        <f>SUM(D24:D24)</f>
        <v>9.3000000000000007</v>
      </c>
      <c r="E25" s="63"/>
      <c r="F25" s="63">
        <f>SUM(F24:F24)</f>
        <v>99.51</v>
      </c>
      <c r="G25" s="63"/>
      <c r="H25" s="63">
        <f>SUM(H24:H24)</f>
        <v>2469.8000000000002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2.5</v>
      </c>
      <c r="E27" s="57">
        <v>152.85</v>
      </c>
      <c r="F27" s="57">
        <f>ROUND($D27*E27,2)</f>
        <v>382.13</v>
      </c>
      <c r="G27" s="57">
        <v>1297.7</v>
      </c>
      <c r="H27" s="57">
        <f>ROUND($D27*G27,2)</f>
        <v>3244.25</v>
      </c>
    </row>
    <row r="28" spans="1:11" x14ac:dyDescent="0.25">
      <c r="B28" s="32" t="s">
        <v>44</v>
      </c>
      <c r="E28" s="57">
        <v>18.88</v>
      </c>
      <c r="F28" s="57">
        <f>ROUND($D27*E28,2)</f>
        <v>47.2</v>
      </c>
      <c r="G28" s="57">
        <v>468.6</v>
      </c>
      <c r="H28" s="57">
        <f>ROUND($D27*G28,2)</f>
        <v>1171.5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382.13</v>
      </c>
      <c r="G29" s="63"/>
      <c r="H29" s="63">
        <f>SUM(H26:H28)-H30</f>
        <v>3244.25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47.2</v>
      </c>
      <c r="G30" s="63"/>
      <c r="H30" s="63">
        <f>SUMIF($C26:$C28,"",H26:H28)</f>
        <v>1171.5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145</v>
      </c>
      <c r="B8" s="142" t="s">
        <v>146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80 кН (8 тс) до 100 кН (10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7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674.08</v>
      </c>
      <c r="G18" s="42"/>
      <c r="H18" s="41">
        <f>SUM(H19:H20,H22)</f>
        <v>7994.3599999999988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139.1</v>
      </c>
      <c r="G19" s="47"/>
      <c r="H19" s="46">
        <f>H$25</f>
        <v>3452.41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534.98</v>
      </c>
      <c r="G20" s="47"/>
      <c r="H20" s="46">
        <f>H$29</f>
        <v>4541.9499999999989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66.08</v>
      </c>
      <c r="G21" s="51"/>
      <c r="H21" s="50">
        <f>H$30</f>
        <v>1640.1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13</v>
      </c>
      <c r="E24" s="57">
        <f>ROUND(10.7*1,2)</f>
        <v>10.7</v>
      </c>
      <c r="F24" s="57">
        <f>ROUND($D24*E24,2)</f>
        <v>139.1</v>
      </c>
      <c r="G24" s="57">
        <f>ROUND(24.82*E24,2)</f>
        <v>265.57</v>
      </c>
      <c r="H24" s="57">
        <f>ROUND($D24*G24,2)</f>
        <v>3452.41</v>
      </c>
    </row>
    <row r="25" spans="1:11" x14ac:dyDescent="0.25">
      <c r="A25" s="60"/>
      <c r="B25" s="23" t="s">
        <v>39</v>
      </c>
      <c r="C25" s="61"/>
      <c r="D25" s="62">
        <f>SUM(D24:D24)</f>
        <v>13</v>
      </c>
      <c r="E25" s="63"/>
      <c r="F25" s="63">
        <f>SUM(F24:F24)</f>
        <v>139.1</v>
      </c>
      <c r="G25" s="63"/>
      <c r="H25" s="63">
        <f>SUM(H24:H24)</f>
        <v>3452.41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3.5</v>
      </c>
      <c r="E27" s="57">
        <v>152.85</v>
      </c>
      <c r="F27" s="57">
        <f>ROUND($D27*E27,2)</f>
        <v>534.98</v>
      </c>
      <c r="G27" s="57">
        <v>1297.7</v>
      </c>
      <c r="H27" s="57">
        <f>ROUND($D27*G27,2)</f>
        <v>4541.95</v>
      </c>
    </row>
    <row r="28" spans="1:11" x14ac:dyDescent="0.25">
      <c r="B28" s="32" t="s">
        <v>44</v>
      </c>
      <c r="E28" s="57">
        <v>18.88</v>
      </c>
      <c r="F28" s="57">
        <f>ROUND($D27*E28,2)</f>
        <v>66.08</v>
      </c>
      <c r="G28" s="57">
        <v>468.6</v>
      </c>
      <c r="H28" s="57">
        <f>ROUND($D27*G28,2)</f>
        <v>1640.1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534.98</v>
      </c>
      <c r="G29" s="63"/>
      <c r="H29" s="63">
        <f>SUM(H26:H28)-H30</f>
        <v>4541.9499999999989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66.08</v>
      </c>
      <c r="G30" s="63"/>
      <c r="H30" s="63">
        <f>SUMIF($C26:$C28,"",H26:H28)</f>
        <v>1640.1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147</v>
      </c>
      <c r="B8" s="142" t="s">
        <v>148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100 кН (10 тс) до 125 кН (12,5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2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894.18</v>
      </c>
      <c r="G18" s="42"/>
      <c r="H18" s="41">
        <f>SUM(H19:H20,H22)</f>
        <v>10212.509999999998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160.5</v>
      </c>
      <c r="G19" s="47"/>
      <c r="H19" s="46">
        <f>H$25</f>
        <v>3983.55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733.68</v>
      </c>
      <c r="G20" s="47"/>
      <c r="H20" s="46">
        <f>H$29</f>
        <v>6228.9599999999991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90.62</v>
      </c>
      <c r="G21" s="51"/>
      <c r="H21" s="50">
        <f>H$30</f>
        <v>2249.2800000000002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15</v>
      </c>
      <c r="E24" s="57">
        <f>ROUND(10.7*1,2)</f>
        <v>10.7</v>
      </c>
      <c r="F24" s="57">
        <f>ROUND($D24*E24,2)</f>
        <v>160.5</v>
      </c>
      <c r="G24" s="57">
        <f>ROUND(24.82*E24,2)</f>
        <v>265.57</v>
      </c>
      <c r="H24" s="57">
        <f>ROUND($D24*G24,2)</f>
        <v>3983.55</v>
      </c>
    </row>
    <row r="25" spans="1:11" x14ac:dyDescent="0.25">
      <c r="A25" s="60"/>
      <c r="B25" s="23" t="s">
        <v>39</v>
      </c>
      <c r="C25" s="61"/>
      <c r="D25" s="62">
        <f>SUM(D24:D24)</f>
        <v>15</v>
      </c>
      <c r="E25" s="63"/>
      <c r="F25" s="63">
        <f>SUM(F24:F24)</f>
        <v>160.5</v>
      </c>
      <c r="G25" s="63"/>
      <c r="H25" s="63">
        <f>SUM(H24:H24)</f>
        <v>3983.55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4.8</v>
      </c>
      <c r="E27" s="57">
        <v>152.85</v>
      </c>
      <c r="F27" s="57">
        <f>ROUND($D27*E27,2)</f>
        <v>733.68</v>
      </c>
      <c r="G27" s="57">
        <v>1297.7</v>
      </c>
      <c r="H27" s="57">
        <f>ROUND($D27*G27,2)</f>
        <v>6228.96</v>
      </c>
    </row>
    <row r="28" spans="1:11" x14ac:dyDescent="0.25">
      <c r="B28" s="32" t="s">
        <v>44</v>
      </c>
      <c r="E28" s="57">
        <v>18.88</v>
      </c>
      <c r="F28" s="57">
        <f>ROUND($D27*E28,2)</f>
        <v>90.62</v>
      </c>
      <c r="G28" s="57">
        <v>468.6</v>
      </c>
      <c r="H28" s="57">
        <f>ROUND($D27*G28,2)</f>
        <v>2249.2800000000002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733.68</v>
      </c>
      <c r="G29" s="63"/>
      <c r="H29" s="63">
        <f>SUM(H26:H28)-H30</f>
        <v>6228.9599999999991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90.62</v>
      </c>
      <c r="G30" s="63"/>
      <c r="H30" s="63">
        <f>SUMIF($C26:$C28,"",H26:H28)</f>
        <v>2249.2800000000002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"/>
  <dimension ref="A1:O34"/>
  <sheetViews>
    <sheetView view="pageBreakPreview" topLeftCell="A7" zoomScaleNormal="85" zoomScaleSheetLayoutView="100" workbookViewId="0">
      <selection activeCell="F18" sqref="F18:F2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149</v>
      </c>
      <c r="B8" s="142" t="s">
        <v>150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125 кН (12,5 тс) до 160 кН (16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2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70">
        <f>F19+F20+F22</f>
        <v>1404.7199999999998</v>
      </c>
      <c r="G18" s="42"/>
      <c r="H18" s="70" t="s">
        <v>49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267.5</v>
      </c>
      <c r="G19" s="47"/>
      <c r="H19" s="46">
        <f>H$25</f>
        <v>6639.25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71">
        <f>F31</f>
        <v>1137.2199999999998</v>
      </c>
      <c r="G20" s="47"/>
      <c r="H20" s="71" t="s">
        <v>49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72">
        <f>F32</f>
        <v>80.540000000000006</v>
      </c>
      <c r="G21" s="51"/>
      <c r="H21" s="72" t="s">
        <v>49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25</v>
      </c>
      <c r="E24" s="57">
        <f>ROUND(10.7*1,2)</f>
        <v>10.7</v>
      </c>
      <c r="F24" s="57">
        <f>ROUND($D24*E24,2)</f>
        <v>267.5</v>
      </c>
      <c r="G24" s="57">
        <f>ROUND(24.82*E24,2)</f>
        <v>265.57</v>
      </c>
      <c r="H24" s="57">
        <f>ROUND($D24*G24,2)</f>
        <v>6639.25</v>
      </c>
    </row>
    <row r="25" spans="1:11" x14ac:dyDescent="0.25">
      <c r="A25" s="60"/>
      <c r="B25" s="23" t="s">
        <v>39</v>
      </c>
      <c r="C25" s="61"/>
      <c r="D25" s="62">
        <f>SUM(D24:D24)</f>
        <v>25</v>
      </c>
      <c r="E25" s="63"/>
      <c r="F25" s="63">
        <f>SUM(F24:F24)</f>
        <v>267.5</v>
      </c>
      <c r="G25" s="63"/>
      <c r="H25" s="63">
        <f>SUM(H24:H24)</f>
        <v>6639.25</v>
      </c>
    </row>
    <row r="26" spans="1:11" x14ac:dyDescent="0.25">
      <c r="B26" s="30" t="s">
        <v>40</v>
      </c>
    </row>
    <row r="27" spans="1:11" ht="31.5" x14ac:dyDescent="0.25">
      <c r="A27" s="59" t="s">
        <v>75</v>
      </c>
      <c r="B27" s="32" t="s">
        <v>76</v>
      </c>
      <c r="C27" s="55" t="s">
        <v>43</v>
      </c>
      <c r="D27" s="56">
        <v>4.8</v>
      </c>
      <c r="E27" s="57">
        <v>16.899999999999999</v>
      </c>
      <c r="F27" s="57">
        <f>ROUND($D27*E27,2)</f>
        <v>81.12</v>
      </c>
      <c r="G27" s="57">
        <v>117.29</v>
      </c>
      <c r="H27" s="57">
        <f>ROUND($D27*G27,2)</f>
        <v>562.99</v>
      </c>
    </row>
    <row r="28" spans="1:11" x14ac:dyDescent="0.25">
      <c r="B28" s="32" t="s">
        <v>44</v>
      </c>
      <c r="E28" s="57">
        <v>1.28</v>
      </c>
      <c r="F28" s="57">
        <f>ROUND($D27*E28,2)</f>
        <v>6.14</v>
      </c>
      <c r="G28" s="57">
        <v>31.77</v>
      </c>
      <c r="H28" s="57">
        <f>ROUND($D27*G28,2)</f>
        <v>152.5</v>
      </c>
    </row>
    <row r="29" spans="1:11" ht="31.5" x14ac:dyDescent="0.25">
      <c r="A29" s="59" t="s">
        <v>220</v>
      </c>
      <c r="B29" s="66" t="s">
        <v>221</v>
      </c>
      <c r="C29" s="55" t="s">
        <v>43</v>
      </c>
      <c r="D29" s="67">
        <v>4.8</v>
      </c>
      <c r="E29" s="164">
        <v>220.02</v>
      </c>
      <c r="F29" s="162">
        <f>ROUND($D29*E29,2)</f>
        <v>1056.0999999999999</v>
      </c>
      <c r="G29" s="68" t="s">
        <v>49</v>
      </c>
      <c r="H29" s="68" t="s">
        <v>49</v>
      </c>
    </row>
    <row r="30" spans="1:11" x14ac:dyDescent="0.25">
      <c r="B30" s="138" t="s">
        <v>44</v>
      </c>
      <c r="D30" s="67"/>
      <c r="E30" s="164">
        <v>15.5</v>
      </c>
      <c r="F30" s="162">
        <f>ROUND($D29*E30,2)</f>
        <v>74.400000000000006</v>
      </c>
      <c r="G30" s="68"/>
      <c r="H30" s="68"/>
    </row>
    <row r="31" spans="1:11" x14ac:dyDescent="0.25">
      <c r="A31" s="64"/>
      <c r="B31" s="23" t="s">
        <v>39</v>
      </c>
      <c r="C31" s="61"/>
      <c r="D31" s="62"/>
      <c r="E31" s="168"/>
      <c r="F31" s="69">
        <f>F27+F29</f>
        <v>1137.2199999999998</v>
      </c>
      <c r="G31" s="63"/>
      <c r="H31" s="69" t="s">
        <v>49</v>
      </c>
    </row>
    <row r="32" spans="1:11" x14ac:dyDescent="0.25">
      <c r="A32" s="64"/>
      <c r="B32" s="23" t="s">
        <v>44</v>
      </c>
      <c r="C32" s="61"/>
      <c r="D32" s="62"/>
      <c r="E32" s="63"/>
      <c r="F32" s="69">
        <f>F28+F30</f>
        <v>80.540000000000006</v>
      </c>
      <c r="G32" s="63"/>
      <c r="H32" s="69" t="s">
        <v>49</v>
      </c>
    </row>
    <row r="33" spans="1:8" ht="17.25" customHeight="1" x14ac:dyDescent="0.25">
      <c r="A33" s="64"/>
      <c r="B33" s="23"/>
      <c r="C33" s="61"/>
      <c r="D33" s="62"/>
      <c r="E33" s="63"/>
      <c r="F33" s="63"/>
      <c r="G33" s="63"/>
      <c r="H33" s="63"/>
    </row>
    <row r="34" spans="1:8" ht="36.75" customHeight="1" x14ac:dyDescent="0.25">
      <c r="A34" s="144" t="s">
        <v>222</v>
      </c>
      <c r="B34" s="144"/>
      <c r="C34" s="144"/>
      <c r="D34" s="144"/>
      <c r="E34" s="144"/>
      <c r="F34" s="144"/>
      <c r="G34" s="144"/>
      <c r="H34" s="144"/>
    </row>
  </sheetData>
  <mergeCells count="15">
    <mergeCell ref="B8:H8"/>
    <mergeCell ref="A34:H34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"/>
  <dimension ref="A1:O34"/>
  <sheetViews>
    <sheetView view="pageBreakPreview" topLeftCell="A7" zoomScaleNormal="85" zoomScaleSheetLayoutView="100" workbookViewId="0">
      <selection activeCell="F18" sqref="F18:F2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6.425781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151</v>
      </c>
      <c r="B8" s="142" t="s">
        <v>152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электролебедки тяговым усилием от 160 кН (16 тс) до 320 кН (32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130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Снятие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5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70">
        <f>F19+F20+F22</f>
        <v>2083.3999999999996</v>
      </c>
      <c r="G18" s="42"/>
      <c r="H18" s="70" t="s">
        <v>49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898.8</v>
      </c>
      <c r="G19" s="47"/>
      <c r="H19" s="46">
        <f>H$25</f>
        <v>22307.88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71">
        <f>F31</f>
        <v>1184.5999999999999</v>
      </c>
      <c r="G20" s="47"/>
      <c r="H20" s="71" t="s">
        <v>49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72">
        <f>F32</f>
        <v>83.9</v>
      </c>
      <c r="G21" s="51"/>
      <c r="H21" s="72" t="s">
        <v>49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84</v>
      </c>
      <c r="E24" s="57">
        <f>ROUND(10.7*1,2)</f>
        <v>10.7</v>
      </c>
      <c r="F24" s="57">
        <f>ROUND($D24*E24,2)</f>
        <v>898.8</v>
      </c>
      <c r="G24" s="57">
        <f>ROUND(24.82*E24,2)</f>
        <v>265.57</v>
      </c>
      <c r="H24" s="57">
        <f>ROUND($D24*G24,2)</f>
        <v>22307.88</v>
      </c>
    </row>
    <row r="25" spans="1:11" x14ac:dyDescent="0.25">
      <c r="A25" s="60"/>
      <c r="B25" s="23" t="s">
        <v>39</v>
      </c>
      <c r="C25" s="61"/>
      <c r="D25" s="62">
        <f>SUM(D24:D24)</f>
        <v>84</v>
      </c>
      <c r="E25" s="63"/>
      <c r="F25" s="63">
        <f>SUM(F24:F24)</f>
        <v>898.8</v>
      </c>
      <c r="G25" s="63"/>
      <c r="H25" s="63">
        <f>SUM(H24:H24)</f>
        <v>22307.88</v>
      </c>
    </row>
    <row r="26" spans="1:11" x14ac:dyDescent="0.25">
      <c r="B26" s="30" t="s">
        <v>40</v>
      </c>
    </row>
    <row r="27" spans="1:11" ht="31.5" x14ac:dyDescent="0.25">
      <c r="A27" s="59" t="s">
        <v>75</v>
      </c>
      <c r="B27" s="32" t="s">
        <v>76</v>
      </c>
      <c r="C27" s="55" t="s">
        <v>43</v>
      </c>
      <c r="D27" s="56">
        <v>5</v>
      </c>
      <c r="E27" s="57">
        <v>16.899999999999999</v>
      </c>
      <c r="F27" s="57">
        <f>ROUND($D27*E27,2)</f>
        <v>84.5</v>
      </c>
      <c r="G27" s="57">
        <v>117.29</v>
      </c>
      <c r="H27" s="57">
        <f>ROUND($D27*G27,2)</f>
        <v>586.45000000000005</v>
      </c>
    </row>
    <row r="28" spans="1:11" x14ac:dyDescent="0.25">
      <c r="B28" s="32" t="s">
        <v>44</v>
      </c>
      <c r="E28" s="57">
        <v>1.28</v>
      </c>
      <c r="F28" s="57">
        <f>ROUND($D27*E28,2)</f>
        <v>6.4</v>
      </c>
      <c r="G28" s="57">
        <v>31.77</v>
      </c>
      <c r="H28" s="57">
        <f>ROUND($D27*G28,2)</f>
        <v>158.85</v>
      </c>
    </row>
    <row r="29" spans="1:11" ht="31.5" x14ac:dyDescent="0.25">
      <c r="A29" s="59" t="s">
        <v>220</v>
      </c>
      <c r="B29" s="66" t="s">
        <v>221</v>
      </c>
      <c r="C29" s="55" t="s">
        <v>43</v>
      </c>
      <c r="D29" s="67">
        <v>5</v>
      </c>
      <c r="E29" s="164">
        <v>220.02</v>
      </c>
      <c r="F29" s="162">
        <f>ROUND($D29*E29,2)</f>
        <v>1100.0999999999999</v>
      </c>
      <c r="G29" s="68" t="s">
        <v>49</v>
      </c>
      <c r="H29" s="68" t="s">
        <v>49</v>
      </c>
    </row>
    <row r="30" spans="1:11" x14ac:dyDescent="0.25">
      <c r="B30" s="139"/>
      <c r="D30" s="67"/>
      <c r="E30" s="164">
        <v>15.5</v>
      </c>
      <c r="F30" s="162">
        <f>ROUND($D29*E30,2)</f>
        <v>77.5</v>
      </c>
      <c r="G30" s="68"/>
      <c r="H30" s="68"/>
    </row>
    <row r="31" spans="1:11" x14ac:dyDescent="0.25">
      <c r="A31" s="64"/>
      <c r="B31" s="23" t="s">
        <v>39</v>
      </c>
      <c r="C31" s="61"/>
      <c r="D31" s="62"/>
      <c r="E31" s="24"/>
      <c r="F31" s="69">
        <f>F27+F29</f>
        <v>1184.5999999999999</v>
      </c>
      <c r="G31" s="63"/>
      <c r="H31" s="69" t="s">
        <v>49</v>
      </c>
    </row>
    <row r="32" spans="1:11" x14ac:dyDescent="0.25">
      <c r="A32" s="64"/>
      <c r="B32" s="23" t="s">
        <v>44</v>
      </c>
      <c r="C32" s="61"/>
      <c r="D32" s="62"/>
      <c r="E32" s="63"/>
      <c r="F32" s="69">
        <f>F28+F30</f>
        <v>83.9</v>
      </c>
      <c r="G32" s="63"/>
      <c r="H32" s="69" t="s">
        <v>49</v>
      </c>
    </row>
    <row r="33" spans="1:8" x14ac:dyDescent="0.25">
      <c r="A33" s="64"/>
      <c r="B33" s="23"/>
      <c r="C33" s="61"/>
      <c r="D33" s="62"/>
      <c r="E33" s="63"/>
      <c r="F33" s="63"/>
      <c r="G33" s="63"/>
      <c r="H33" s="63"/>
    </row>
    <row r="34" spans="1:8" ht="33" customHeight="1" x14ac:dyDescent="0.25">
      <c r="A34" s="144" t="s">
        <v>222</v>
      </c>
      <c r="B34" s="144"/>
      <c r="C34" s="144"/>
      <c r="D34" s="144"/>
      <c r="E34" s="144"/>
      <c r="F34" s="144"/>
      <c r="G34" s="144"/>
      <c r="H34" s="144"/>
    </row>
  </sheetData>
  <mergeCells count="15">
    <mergeCell ref="B8:H8"/>
    <mergeCell ref="A34:H34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153</v>
      </c>
      <c r="B8" s="142" t="s">
        <v>154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до 12,5 кН (1,25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1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hidden="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217.35999999999999</v>
      </c>
      <c r="G18" s="42"/>
      <c r="H18" s="41">
        <f>SUM(H19:H20,H22)</f>
        <v>2649.09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49.22</v>
      </c>
      <c r="G19" s="47"/>
      <c r="H19" s="46">
        <f>H$25</f>
        <v>1221.6199999999999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4.5999999999999996</v>
      </c>
      <c r="E24" s="57">
        <f>ROUND(10.7*1,2)</f>
        <v>10.7</v>
      </c>
      <c r="F24" s="57">
        <f>ROUND($D24*E24,2)</f>
        <v>49.22</v>
      </c>
      <c r="G24" s="57">
        <f>ROUND(24.82*E24,2)</f>
        <v>265.57</v>
      </c>
      <c r="H24" s="57">
        <f>ROUND($D24*G24,2)</f>
        <v>1221.6199999999999</v>
      </c>
    </row>
    <row r="25" spans="1:11" x14ac:dyDescent="0.25">
      <c r="A25" s="60"/>
      <c r="B25" s="23" t="s">
        <v>39</v>
      </c>
      <c r="C25" s="61"/>
      <c r="D25" s="62">
        <f>SUM(D24:D24)</f>
        <v>4.5999999999999996</v>
      </c>
      <c r="E25" s="63"/>
      <c r="F25" s="63">
        <f>SUM(F24:F24)</f>
        <v>49.22</v>
      </c>
      <c r="G25" s="63"/>
      <c r="H25" s="63">
        <f>SUM(H24:H24)</f>
        <v>1221.6199999999999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156</v>
      </c>
      <c r="B8" s="142" t="s">
        <v>157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12,5 кН (1,25 тс) до 15 кН (1,5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217.35999999999999</v>
      </c>
      <c r="G18" s="42"/>
      <c r="H18" s="41">
        <f>SUM(H19:H20,H22)</f>
        <v>2649.09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49.22</v>
      </c>
      <c r="G19" s="47"/>
      <c r="H19" s="46">
        <f>H$25</f>
        <v>1221.6199999999999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4.5999999999999996</v>
      </c>
      <c r="E24" s="57">
        <f>ROUND(10.7*1,2)</f>
        <v>10.7</v>
      </c>
      <c r="F24" s="57">
        <f>ROUND($D24*E24,2)</f>
        <v>49.22</v>
      </c>
      <c r="G24" s="57">
        <f>ROUND(24.82*E24,2)</f>
        <v>265.57</v>
      </c>
      <c r="H24" s="57">
        <f>ROUND($D24*G24,2)</f>
        <v>1221.6199999999999</v>
      </c>
    </row>
    <row r="25" spans="1:11" x14ac:dyDescent="0.25">
      <c r="A25" s="60"/>
      <c r="B25" s="23" t="s">
        <v>39</v>
      </c>
      <c r="C25" s="61"/>
      <c r="D25" s="62">
        <f>SUM(D24:D24)</f>
        <v>4.5999999999999996</v>
      </c>
      <c r="E25" s="63"/>
      <c r="F25" s="63">
        <f>SUM(F24:F24)</f>
        <v>49.22</v>
      </c>
      <c r="G25" s="63"/>
      <c r="H25" s="63">
        <f>SUM(H24:H24)</f>
        <v>1221.6199999999999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59</v>
      </c>
      <c r="B8" s="142" t="s">
        <v>60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20 кН (2 тс) до 25 кН (2,5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7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226.98999999999998</v>
      </c>
      <c r="G19" s="42"/>
      <c r="H19" s="41">
        <f>SUM(H20:H21,H23)</f>
        <v>2888.11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58.85</v>
      </c>
      <c r="G20" s="47"/>
      <c r="H20" s="46">
        <f>H$26</f>
        <v>1460.64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5.5</v>
      </c>
      <c r="E25" s="57">
        <f>ROUND(10.7*1,2)</f>
        <v>10.7</v>
      </c>
      <c r="F25" s="57">
        <f>ROUND($D25*E25,2)</f>
        <v>58.85</v>
      </c>
      <c r="G25" s="57">
        <f>ROUND(24.82*E25,2)</f>
        <v>265.57</v>
      </c>
      <c r="H25" s="57">
        <f>ROUND($D25*G25,2)</f>
        <v>1460.64</v>
      </c>
    </row>
    <row r="26" spans="1:11" x14ac:dyDescent="0.25">
      <c r="A26" s="60"/>
      <c r="B26" s="23" t="s">
        <v>39</v>
      </c>
      <c r="C26" s="61"/>
      <c r="D26" s="62">
        <f>SUM(D25:D25)</f>
        <v>5.5</v>
      </c>
      <c r="E26" s="63"/>
      <c r="F26" s="63">
        <f>SUM(F25:F25)</f>
        <v>58.85</v>
      </c>
      <c r="G26" s="63"/>
      <c r="H26" s="63">
        <f>SUM(H25:H25)</f>
        <v>1460.64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3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158</v>
      </c>
      <c r="B8" s="142" t="s">
        <v>159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15 кН (1,5 тс) до 20 кН (2,0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9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217.35999999999999</v>
      </c>
      <c r="G18" s="42"/>
      <c r="H18" s="41">
        <f>SUM(H19:H20,H22)</f>
        <v>2649.09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49.22</v>
      </c>
      <c r="G19" s="47"/>
      <c r="H19" s="46">
        <f>H$25</f>
        <v>1221.6199999999999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4.5999999999999996</v>
      </c>
      <c r="E24" s="57">
        <f>ROUND(10.7*1,2)</f>
        <v>10.7</v>
      </c>
      <c r="F24" s="57">
        <f>ROUND($D24*E24,2)</f>
        <v>49.22</v>
      </c>
      <c r="G24" s="57">
        <f>ROUND(24.82*E24,2)</f>
        <v>265.57</v>
      </c>
      <c r="H24" s="57">
        <f>ROUND($D24*G24,2)</f>
        <v>1221.6199999999999</v>
      </c>
    </row>
    <row r="25" spans="1:11" x14ac:dyDescent="0.25">
      <c r="A25" s="60"/>
      <c r="B25" s="23" t="s">
        <v>39</v>
      </c>
      <c r="C25" s="61"/>
      <c r="D25" s="62">
        <f>SUM(D24:D24)</f>
        <v>4.5999999999999996</v>
      </c>
      <c r="E25" s="63"/>
      <c r="F25" s="63">
        <f>SUM(F24:F24)</f>
        <v>49.22</v>
      </c>
      <c r="G25" s="63"/>
      <c r="H25" s="63">
        <f>SUM(H24:H24)</f>
        <v>1221.6199999999999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160</v>
      </c>
      <c r="B8" s="142" t="s">
        <v>161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20 кН (2 тс) до 25 кН (2,5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6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220.57</v>
      </c>
      <c r="G18" s="42"/>
      <c r="H18" s="41">
        <f>SUM(H19:H20,H22)</f>
        <v>2728.76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52.43</v>
      </c>
      <c r="G19" s="47"/>
      <c r="H19" s="46">
        <f>H$25</f>
        <v>1301.29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4.9000000000000004</v>
      </c>
      <c r="E24" s="57">
        <f>ROUND(10.7*1,2)</f>
        <v>10.7</v>
      </c>
      <c r="F24" s="57">
        <f>ROUND($D24*E24,2)</f>
        <v>52.43</v>
      </c>
      <c r="G24" s="57">
        <f>ROUND(24.82*E24,2)</f>
        <v>265.57</v>
      </c>
      <c r="H24" s="57">
        <f>ROUND($D24*G24,2)</f>
        <v>1301.29</v>
      </c>
    </row>
    <row r="25" spans="1:11" x14ac:dyDescent="0.25">
      <c r="A25" s="60"/>
      <c r="B25" s="23" t="s">
        <v>39</v>
      </c>
      <c r="C25" s="61"/>
      <c r="D25" s="62">
        <f>SUM(D24:D24)</f>
        <v>4.9000000000000004</v>
      </c>
      <c r="E25" s="63"/>
      <c r="F25" s="63">
        <f>SUM(F24:F24)</f>
        <v>52.43</v>
      </c>
      <c r="G25" s="63"/>
      <c r="H25" s="63">
        <f>SUM(H24:H24)</f>
        <v>1301.29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5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162</v>
      </c>
      <c r="B8" s="142" t="s">
        <v>163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25 кН (2,5 тс) до 32 кН (3,2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9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223.77999999999997</v>
      </c>
      <c r="G18" s="42"/>
      <c r="H18" s="41">
        <f>SUM(H19:H20,H22)</f>
        <v>2808.4300000000003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55.64</v>
      </c>
      <c r="G19" s="47"/>
      <c r="H19" s="46">
        <f>H$25</f>
        <v>1380.96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168.14</v>
      </c>
      <c r="G20" s="47"/>
      <c r="H20" s="46">
        <f>H$29</f>
        <v>1427.47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20.77</v>
      </c>
      <c r="G21" s="51"/>
      <c r="H21" s="50">
        <f>H$30</f>
        <v>515.46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5.2</v>
      </c>
      <c r="E24" s="57">
        <f>ROUND(10.7*1,2)</f>
        <v>10.7</v>
      </c>
      <c r="F24" s="57">
        <f>ROUND($D24*E24,2)</f>
        <v>55.64</v>
      </c>
      <c r="G24" s="57">
        <f>ROUND(24.82*E24,2)</f>
        <v>265.57</v>
      </c>
      <c r="H24" s="57">
        <f>ROUND($D24*G24,2)</f>
        <v>1380.96</v>
      </c>
    </row>
    <row r="25" spans="1:11" x14ac:dyDescent="0.25">
      <c r="A25" s="60"/>
      <c r="B25" s="23" t="s">
        <v>39</v>
      </c>
      <c r="C25" s="61"/>
      <c r="D25" s="62">
        <f>SUM(D24:D24)</f>
        <v>5.2</v>
      </c>
      <c r="E25" s="63"/>
      <c r="F25" s="63">
        <f>SUM(F24:F24)</f>
        <v>55.64</v>
      </c>
      <c r="G25" s="63"/>
      <c r="H25" s="63">
        <f>SUM(H24:H24)</f>
        <v>1380.96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1.1000000000000001</v>
      </c>
      <c r="E27" s="57">
        <v>152.85</v>
      </c>
      <c r="F27" s="57">
        <f>ROUND($D27*E27,2)</f>
        <v>168.14</v>
      </c>
      <c r="G27" s="57">
        <v>1297.7</v>
      </c>
      <c r="H27" s="57">
        <f>ROUND($D27*G27,2)</f>
        <v>1427.47</v>
      </c>
    </row>
    <row r="28" spans="1:11" x14ac:dyDescent="0.25">
      <c r="B28" s="32" t="s">
        <v>44</v>
      </c>
      <c r="E28" s="57">
        <v>18.88</v>
      </c>
      <c r="F28" s="57">
        <f>ROUND($D27*E28,2)</f>
        <v>20.77</v>
      </c>
      <c r="G28" s="57">
        <v>468.6</v>
      </c>
      <c r="H28" s="57">
        <f>ROUND($D27*G28,2)</f>
        <v>515.46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168.14</v>
      </c>
      <c r="G29" s="63"/>
      <c r="H29" s="63">
        <f>SUM(H26:H28)-H30</f>
        <v>1427.47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20.77</v>
      </c>
      <c r="G30" s="63"/>
      <c r="H30" s="63">
        <f>SUMIF($C26:$C28,"",H26:H28)</f>
        <v>515.46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6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164</v>
      </c>
      <c r="B8" s="142" t="s">
        <v>165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32 кН (3,2 тс) до 50 кН (5,0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60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254.04</v>
      </c>
      <c r="G18" s="42"/>
      <c r="H18" s="41">
        <f>SUM(H19:H20,H22)</f>
        <v>3310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70.62</v>
      </c>
      <c r="G19" s="47"/>
      <c r="H19" s="46">
        <f>H$25</f>
        <v>1752.76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183.42</v>
      </c>
      <c r="G20" s="47"/>
      <c r="H20" s="46">
        <f>H$29</f>
        <v>1557.2399999999998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22.66</v>
      </c>
      <c r="G21" s="51"/>
      <c r="H21" s="50">
        <f>H$30</f>
        <v>562.32000000000005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6.6</v>
      </c>
      <c r="E24" s="57">
        <f>ROUND(10.7*1,2)</f>
        <v>10.7</v>
      </c>
      <c r="F24" s="57">
        <f>ROUND($D24*E24,2)</f>
        <v>70.62</v>
      </c>
      <c r="G24" s="57">
        <f>ROUND(24.82*E24,2)</f>
        <v>265.57</v>
      </c>
      <c r="H24" s="57">
        <f>ROUND($D24*G24,2)</f>
        <v>1752.76</v>
      </c>
    </row>
    <row r="25" spans="1:11" x14ac:dyDescent="0.25">
      <c r="A25" s="60"/>
      <c r="B25" s="23" t="s">
        <v>39</v>
      </c>
      <c r="C25" s="61"/>
      <c r="D25" s="62">
        <f>SUM(D24:D24)</f>
        <v>6.6</v>
      </c>
      <c r="E25" s="63"/>
      <c r="F25" s="63">
        <f>SUM(F24:F24)</f>
        <v>70.62</v>
      </c>
      <c r="G25" s="63"/>
      <c r="H25" s="63">
        <f>SUM(H24:H24)</f>
        <v>1752.76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1.2</v>
      </c>
      <c r="E27" s="57">
        <v>152.85</v>
      </c>
      <c r="F27" s="57">
        <f>ROUND($D27*E27,2)</f>
        <v>183.42</v>
      </c>
      <c r="G27" s="57">
        <v>1297.7</v>
      </c>
      <c r="H27" s="57">
        <f>ROUND($D27*G27,2)</f>
        <v>1557.24</v>
      </c>
    </row>
    <row r="28" spans="1:11" x14ac:dyDescent="0.25">
      <c r="B28" s="32" t="s">
        <v>44</v>
      </c>
      <c r="E28" s="57">
        <v>18.88</v>
      </c>
      <c r="F28" s="57">
        <f>ROUND($D27*E28,2)</f>
        <v>22.66</v>
      </c>
      <c r="G28" s="57">
        <v>468.6</v>
      </c>
      <c r="H28" s="57">
        <f>ROUND($D27*G28,2)</f>
        <v>562.32000000000005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183.42</v>
      </c>
      <c r="G29" s="63"/>
      <c r="H29" s="63">
        <f>SUM(H26:H28)-H30</f>
        <v>1557.2399999999998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22.66</v>
      </c>
      <c r="G30" s="63"/>
      <c r="H30" s="63">
        <f>SUMIF($C26:$C28,"",H26:H28)</f>
        <v>562.32000000000005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7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166</v>
      </c>
      <c r="B8" s="142" t="s">
        <v>167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50 кН (5 тс) до 70 кН (7,0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9.2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510.53</v>
      </c>
      <c r="G18" s="42"/>
      <c r="H18" s="41">
        <f>SUM(H19:H20,H22)</f>
        <v>6431.09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128.4</v>
      </c>
      <c r="G19" s="47"/>
      <c r="H19" s="46">
        <f>H$25</f>
        <v>3186.84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382.13</v>
      </c>
      <c r="G20" s="47"/>
      <c r="H20" s="46">
        <f>H$29</f>
        <v>3244.25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47.2</v>
      </c>
      <c r="G21" s="51"/>
      <c r="H21" s="50">
        <f>H$30</f>
        <v>1171.5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12</v>
      </c>
      <c r="E24" s="57">
        <f>ROUND(10.7*1,2)</f>
        <v>10.7</v>
      </c>
      <c r="F24" s="57">
        <f>ROUND($D24*E24,2)</f>
        <v>128.4</v>
      </c>
      <c r="G24" s="57">
        <f>ROUND(24.82*E24,2)</f>
        <v>265.57</v>
      </c>
      <c r="H24" s="57">
        <f>ROUND($D24*G24,2)</f>
        <v>3186.84</v>
      </c>
    </row>
    <row r="25" spans="1:11" x14ac:dyDescent="0.25">
      <c r="A25" s="60"/>
      <c r="B25" s="23" t="s">
        <v>39</v>
      </c>
      <c r="C25" s="61"/>
      <c r="D25" s="62">
        <f>SUM(D24:D24)</f>
        <v>12</v>
      </c>
      <c r="E25" s="63"/>
      <c r="F25" s="63">
        <f>SUM(F24:F24)</f>
        <v>128.4</v>
      </c>
      <c r="G25" s="63"/>
      <c r="H25" s="63">
        <f>SUM(H24:H24)</f>
        <v>3186.84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2.5</v>
      </c>
      <c r="E27" s="57">
        <v>152.85</v>
      </c>
      <c r="F27" s="57">
        <f>ROUND($D27*E27,2)</f>
        <v>382.13</v>
      </c>
      <c r="G27" s="57">
        <v>1297.7</v>
      </c>
      <c r="H27" s="57">
        <f>ROUND($D27*G27,2)</f>
        <v>3244.25</v>
      </c>
    </row>
    <row r="28" spans="1:11" x14ac:dyDescent="0.25">
      <c r="B28" s="32" t="s">
        <v>44</v>
      </c>
      <c r="E28" s="57">
        <v>18.88</v>
      </c>
      <c r="F28" s="57">
        <f>ROUND($D27*E28,2)</f>
        <v>47.2</v>
      </c>
      <c r="G28" s="57">
        <v>468.6</v>
      </c>
      <c r="H28" s="57">
        <f>ROUND($D27*G28,2)</f>
        <v>1171.5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382.13</v>
      </c>
      <c r="G29" s="63"/>
      <c r="H29" s="63">
        <f>SUM(H26:H28)-H30</f>
        <v>3244.25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47.2</v>
      </c>
      <c r="G30" s="63"/>
      <c r="H30" s="63">
        <f>SUMIF($C26:$C28,"",H26:H28)</f>
        <v>1171.5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8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168</v>
      </c>
      <c r="B8" s="142" t="s">
        <v>169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70 кН (7 тс) до 80 кН (8,0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4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521.23</v>
      </c>
      <c r="G18" s="42"/>
      <c r="H18" s="41">
        <f>SUM(H19:H20,H22)</f>
        <v>6696.66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139.1</v>
      </c>
      <c r="G19" s="47"/>
      <c r="H19" s="46">
        <f>H$25</f>
        <v>3452.41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382.13</v>
      </c>
      <c r="G20" s="47"/>
      <c r="H20" s="46">
        <f>H$29</f>
        <v>3244.25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47.2</v>
      </c>
      <c r="G21" s="51"/>
      <c r="H21" s="50">
        <f>H$30</f>
        <v>1171.5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13</v>
      </c>
      <c r="E24" s="57">
        <f>ROUND(10.7*1,2)</f>
        <v>10.7</v>
      </c>
      <c r="F24" s="57">
        <f>ROUND($D24*E24,2)</f>
        <v>139.1</v>
      </c>
      <c r="G24" s="57">
        <f>ROUND(24.82*E24,2)</f>
        <v>265.57</v>
      </c>
      <c r="H24" s="57">
        <f>ROUND($D24*G24,2)</f>
        <v>3452.41</v>
      </c>
    </row>
    <row r="25" spans="1:11" x14ac:dyDescent="0.25">
      <c r="A25" s="60"/>
      <c r="B25" s="23" t="s">
        <v>39</v>
      </c>
      <c r="C25" s="61"/>
      <c r="D25" s="62">
        <f>SUM(D24:D24)</f>
        <v>13</v>
      </c>
      <c r="E25" s="63"/>
      <c r="F25" s="63">
        <f>SUM(F24:F24)</f>
        <v>139.1</v>
      </c>
      <c r="G25" s="63"/>
      <c r="H25" s="63">
        <f>SUM(H24:H24)</f>
        <v>3452.41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2.5</v>
      </c>
      <c r="E27" s="57">
        <v>152.85</v>
      </c>
      <c r="F27" s="57">
        <f>ROUND($D27*E27,2)</f>
        <v>382.13</v>
      </c>
      <c r="G27" s="57">
        <v>1297.7</v>
      </c>
      <c r="H27" s="57">
        <f>ROUND($D27*G27,2)</f>
        <v>3244.25</v>
      </c>
    </row>
    <row r="28" spans="1:11" x14ac:dyDescent="0.25">
      <c r="B28" s="32" t="s">
        <v>44</v>
      </c>
      <c r="E28" s="57">
        <v>18.88</v>
      </c>
      <c r="F28" s="57">
        <f>ROUND($D27*E28,2)</f>
        <v>47.2</v>
      </c>
      <c r="G28" s="57">
        <v>468.6</v>
      </c>
      <c r="H28" s="57">
        <f>ROUND($D27*G28,2)</f>
        <v>1171.5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382.13</v>
      </c>
      <c r="G29" s="63"/>
      <c r="H29" s="63">
        <f>SUM(H26:H28)-H30</f>
        <v>3244.25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47.2</v>
      </c>
      <c r="G30" s="63"/>
      <c r="H30" s="63">
        <f>SUMIF($C26:$C28,"",H26:H28)</f>
        <v>1171.5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9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170</v>
      </c>
      <c r="B8" s="142" t="s">
        <v>171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80 кН (8 тс) до 100 кН (10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8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727.58</v>
      </c>
      <c r="G18" s="42"/>
      <c r="H18" s="41">
        <f>SUM(H19:H20,H22)</f>
        <v>9322.2099999999991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192.6</v>
      </c>
      <c r="G19" s="47"/>
      <c r="H19" s="46">
        <f>H$25</f>
        <v>4780.26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534.98</v>
      </c>
      <c r="G20" s="47"/>
      <c r="H20" s="46">
        <f>H$29</f>
        <v>4541.9499999999989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66.08</v>
      </c>
      <c r="G21" s="51"/>
      <c r="H21" s="50">
        <f>H$30</f>
        <v>1640.1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18</v>
      </c>
      <c r="E24" s="57">
        <f>ROUND(10.7*1,2)</f>
        <v>10.7</v>
      </c>
      <c r="F24" s="57">
        <f>ROUND($D24*E24,2)</f>
        <v>192.6</v>
      </c>
      <c r="G24" s="57">
        <f>ROUND(24.82*E24,2)</f>
        <v>265.57</v>
      </c>
      <c r="H24" s="57">
        <f>ROUND($D24*G24,2)</f>
        <v>4780.26</v>
      </c>
    </row>
    <row r="25" spans="1:11" x14ac:dyDescent="0.25">
      <c r="A25" s="60"/>
      <c r="B25" s="23" t="s">
        <v>39</v>
      </c>
      <c r="C25" s="61"/>
      <c r="D25" s="62">
        <f>SUM(D24:D24)</f>
        <v>18</v>
      </c>
      <c r="E25" s="63"/>
      <c r="F25" s="63">
        <f>SUM(F24:F24)</f>
        <v>192.6</v>
      </c>
      <c r="G25" s="63"/>
      <c r="H25" s="63">
        <f>SUM(H24:H24)</f>
        <v>4780.26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3.5</v>
      </c>
      <c r="E27" s="57">
        <v>152.85</v>
      </c>
      <c r="F27" s="57">
        <f>ROUND($D27*E27,2)</f>
        <v>534.98</v>
      </c>
      <c r="G27" s="57">
        <v>1297.7</v>
      </c>
      <c r="H27" s="57">
        <f>ROUND($D27*G27,2)</f>
        <v>4541.95</v>
      </c>
    </row>
    <row r="28" spans="1:11" x14ac:dyDescent="0.25">
      <c r="B28" s="32" t="s">
        <v>44</v>
      </c>
      <c r="E28" s="57">
        <v>18.88</v>
      </c>
      <c r="F28" s="57">
        <f>ROUND($D27*E28,2)</f>
        <v>66.08</v>
      </c>
      <c r="G28" s="57">
        <v>468.6</v>
      </c>
      <c r="H28" s="57">
        <f>ROUND($D27*G28,2)</f>
        <v>1640.1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534.98</v>
      </c>
      <c r="G29" s="63"/>
      <c r="H29" s="63">
        <f>SUM(H26:H28)-H30</f>
        <v>4541.9499999999989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66.08</v>
      </c>
      <c r="G30" s="63"/>
      <c r="H30" s="63">
        <f>SUMIF($C26:$C28,"",H26:H28)</f>
        <v>1640.1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1:O31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172</v>
      </c>
      <c r="B8" s="142" t="s">
        <v>173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100 кН (10 тс) до 125 кН (12,5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46.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41">
        <f>SUM(F19:F20,F22)</f>
        <v>958.37999999999988</v>
      </c>
      <c r="G18" s="42"/>
      <c r="H18" s="41">
        <f>SUM(H19:H20,H22)</f>
        <v>11805.93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224.7</v>
      </c>
      <c r="G19" s="47"/>
      <c r="H19" s="46">
        <f>H$25</f>
        <v>5576.97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46">
        <f>F$29</f>
        <v>733.68</v>
      </c>
      <c r="G20" s="47"/>
      <c r="H20" s="46">
        <f>H$29</f>
        <v>6228.9599999999991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50">
        <f>F$30</f>
        <v>90.62</v>
      </c>
      <c r="G21" s="51"/>
      <c r="H21" s="50">
        <f>H$30</f>
        <v>2249.2800000000002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21</v>
      </c>
      <c r="E24" s="57">
        <f>ROUND(10.7*1,2)</f>
        <v>10.7</v>
      </c>
      <c r="F24" s="57">
        <f>ROUND($D24*E24,2)</f>
        <v>224.7</v>
      </c>
      <c r="G24" s="57">
        <f>ROUND(24.82*E24,2)</f>
        <v>265.57</v>
      </c>
      <c r="H24" s="57">
        <f>ROUND($D24*G24,2)</f>
        <v>5576.97</v>
      </c>
    </row>
    <row r="25" spans="1:11" x14ac:dyDescent="0.25">
      <c r="A25" s="60"/>
      <c r="B25" s="23" t="s">
        <v>39</v>
      </c>
      <c r="C25" s="61"/>
      <c r="D25" s="62">
        <f>SUM(D24:D24)</f>
        <v>21</v>
      </c>
      <c r="E25" s="63"/>
      <c r="F25" s="63">
        <f>SUM(F24:F24)</f>
        <v>224.7</v>
      </c>
      <c r="G25" s="63"/>
      <c r="H25" s="63">
        <f>SUM(H24:H24)</f>
        <v>5576.97</v>
      </c>
    </row>
    <row r="26" spans="1:11" x14ac:dyDescent="0.25">
      <c r="B26" s="30" t="s">
        <v>40</v>
      </c>
    </row>
    <row r="27" spans="1:11" ht="31.5" x14ac:dyDescent="0.25">
      <c r="A27" s="59" t="s">
        <v>41</v>
      </c>
      <c r="B27" s="32" t="s">
        <v>42</v>
      </c>
      <c r="C27" s="55" t="s">
        <v>43</v>
      </c>
      <c r="D27" s="56">
        <v>4.8</v>
      </c>
      <c r="E27" s="57">
        <v>152.85</v>
      </c>
      <c r="F27" s="57">
        <f>ROUND($D27*E27,2)</f>
        <v>733.68</v>
      </c>
      <c r="G27" s="57">
        <v>1297.7</v>
      </c>
      <c r="H27" s="57">
        <f>ROUND($D27*G27,2)</f>
        <v>6228.96</v>
      </c>
    </row>
    <row r="28" spans="1:11" x14ac:dyDescent="0.25">
      <c r="B28" s="32" t="s">
        <v>44</v>
      </c>
      <c r="E28" s="57">
        <v>18.88</v>
      </c>
      <c r="F28" s="57">
        <f>ROUND($D27*E28,2)</f>
        <v>90.62</v>
      </c>
      <c r="G28" s="57">
        <v>468.6</v>
      </c>
      <c r="H28" s="57">
        <f>ROUND($D27*G28,2)</f>
        <v>2249.2800000000002</v>
      </c>
    </row>
    <row r="29" spans="1:11" x14ac:dyDescent="0.25">
      <c r="A29" s="64"/>
      <c r="B29" s="23" t="s">
        <v>39</v>
      </c>
      <c r="C29" s="61"/>
      <c r="D29" s="62"/>
      <c r="E29" s="63"/>
      <c r="F29" s="63">
        <f>SUM(F26:F28)-F30</f>
        <v>733.68</v>
      </c>
      <c r="G29" s="63"/>
      <c r="H29" s="63">
        <f>SUM(H26:H28)-H30</f>
        <v>6228.9599999999991</v>
      </c>
    </row>
    <row r="30" spans="1:11" x14ac:dyDescent="0.25">
      <c r="A30" s="64"/>
      <c r="B30" s="23" t="s">
        <v>44</v>
      </c>
      <c r="C30" s="61"/>
      <c r="D30" s="62"/>
      <c r="E30" s="63"/>
      <c r="F30" s="63">
        <f>SUMIF($C26:$C28,"",F26:F28)</f>
        <v>90.62</v>
      </c>
      <c r="G30" s="63"/>
      <c r="H30" s="63">
        <f>SUMIF($C26:$C28,"",H26:H28)</f>
        <v>2249.2800000000002</v>
      </c>
    </row>
    <row r="31" spans="1:11" x14ac:dyDescent="0.25">
      <c r="A31" s="64"/>
      <c r="B31" s="23"/>
      <c r="C31" s="61"/>
      <c r="D31" s="62"/>
      <c r="E31" s="63"/>
      <c r="F31" s="63"/>
      <c r="G31" s="63"/>
      <c r="H31" s="63"/>
    </row>
  </sheetData>
  <mergeCells count="14">
    <mergeCell ref="B8:H8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1"/>
  <dimension ref="A1:O34"/>
  <sheetViews>
    <sheetView view="pageBreakPreview" topLeftCell="A10" zoomScaleNormal="85" zoomScaleSheetLayoutView="100" workbookViewId="0">
      <selection activeCell="F18" sqref="F18:F2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174</v>
      </c>
      <c r="B8" s="142" t="s">
        <v>175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Снятие с высоты до 3 м электролебедки тяговым усилием от 125 кН (12,5 тс) до 160 кН (16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2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129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Раскрепление лебедки</v>
      </c>
    </row>
    <row r="12" spans="1:11" x14ac:dyDescent="0.25">
      <c r="A12" s="65"/>
      <c r="B12" s="140" t="s">
        <v>155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Опускание лебедки</v>
      </c>
    </row>
    <row r="13" spans="1:11" x14ac:dyDescent="0.25">
      <c r="A13" s="30"/>
      <c r="B13" s="24"/>
      <c r="C13" s="31"/>
      <c r="D13" s="24"/>
      <c r="E13" s="24"/>
      <c r="F13" s="24"/>
      <c r="G13" s="24"/>
      <c r="H13" s="24"/>
      <c r="K13" s="32">
        <f>B13</f>
        <v>0</v>
      </c>
    </row>
    <row r="14" spans="1:11" x14ac:dyDescent="0.25">
      <c r="A14" s="30" t="s">
        <v>35</v>
      </c>
      <c r="B14" s="33"/>
      <c r="C14" s="31"/>
      <c r="D14" s="24"/>
      <c r="E14" s="24"/>
      <c r="F14" s="24"/>
      <c r="G14" s="24"/>
      <c r="H14" s="24"/>
    </row>
    <row r="15" spans="1:11" ht="54.75" customHeight="1" x14ac:dyDescent="0.25">
      <c r="A15" s="141" t="s">
        <v>21</v>
      </c>
      <c r="B15" s="141" t="s">
        <v>22</v>
      </c>
      <c r="C15" s="141" t="s">
        <v>2</v>
      </c>
      <c r="D15" s="141" t="s">
        <v>23</v>
      </c>
      <c r="E15" s="141" t="s">
        <v>24</v>
      </c>
      <c r="F15" s="141"/>
      <c r="G15" s="141" t="s">
        <v>25</v>
      </c>
      <c r="H15" s="141"/>
      <c r="I15" s="34"/>
      <c r="J15" s="34" t="s">
        <v>26</v>
      </c>
      <c r="K15" s="34"/>
    </row>
    <row r="16" spans="1:11" x14ac:dyDescent="0.25">
      <c r="A16" s="141"/>
      <c r="B16" s="141"/>
      <c r="C16" s="141"/>
      <c r="D16" s="141"/>
      <c r="E16" s="35" t="s">
        <v>27</v>
      </c>
      <c r="F16" s="35" t="s">
        <v>28</v>
      </c>
      <c r="G16" s="35" t="s">
        <v>27</v>
      </c>
      <c r="H16" s="35" t="s">
        <v>28</v>
      </c>
      <c r="I16" s="34"/>
      <c r="J16" s="34"/>
      <c r="K16" s="34"/>
    </row>
    <row r="17" spans="1:11" x14ac:dyDescent="0.25">
      <c r="A17" s="35">
        <v>1</v>
      </c>
      <c r="B17" s="36">
        <v>2</v>
      </c>
      <c r="C17" s="36">
        <v>3</v>
      </c>
      <c r="D17" s="35">
        <v>4</v>
      </c>
      <c r="E17" s="36">
        <v>5</v>
      </c>
      <c r="F17" s="36">
        <v>6</v>
      </c>
      <c r="G17" s="36">
        <v>7</v>
      </c>
      <c r="H17" s="36">
        <v>8</v>
      </c>
      <c r="I17" s="37"/>
      <c r="J17" s="37"/>
      <c r="K17" s="34"/>
    </row>
    <row r="18" spans="1:11" x14ac:dyDescent="0.25">
      <c r="A18" s="38"/>
      <c r="B18" s="39" t="s">
        <v>13</v>
      </c>
      <c r="C18" s="40" t="s">
        <v>14</v>
      </c>
      <c r="D18" s="34"/>
      <c r="E18" s="37"/>
      <c r="F18" s="70">
        <f>F19+F20+F22</f>
        <v>1511.7199999999998</v>
      </c>
      <c r="G18" s="42"/>
      <c r="H18" s="70" t="s">
        <v>49</v>
      </c>
      <c r="I18" s="41"/>
      <c r="J18" s="41"/>
      <c r="K18" s="43"/>
    </row>
    <row r="19" spans="1:11" x14ac:dyDescent="0.25">
      <c r="A19" s="38"/>
      <c r="B19" s="44" t="s">
        <v>15</v>
      </c>
      <c r="C19" s="45" t="s">
        <v>14</v>
      </c>
      <c r="D19" s="34"/>
      <c r="E19" s="37"/>
      <c r="F19" s="46">
        <f>F$25</f>
        <v>374.5</v>
      </c>
      <c r="G19" s="47"/>
      <c r="H19" s="46">
        <f>H$25</f>
        <v>9294.9500000000007</v>
      </c>
      <c r="I19" s="46"/>
      <c r="J19" s="46"/>
      <c r="K19" s="48"/>
    </row>
    <row r="20" spans="1:11" x14ac:dyDescent="0.25">
      <c r="A20" s="38"/>
      <c r="B20" s="44" t="s">
        <v>16</v>
      </c>
      <c r="C20" s="45" t="s">
        <v>14</v>
      </c>
      <c r="D20" s="34"/>
      <c r="E20" s="37"/>
      <c r="F20" s="71">
        <f>F31</f>
        <v>1137.2199999999998</v>
      </c>
      <c r="G20" s="47"/>
      <c r="H20" s="71" t="s">
        <v>49</v>
      </c>
      <c r="I20" s="46"/>
      <c r="J20" s="46"/>
      <c r="K20" s="48"/>
    </row>
    <row r="21" spans="1:11" x14ac:dyDescent="0.25">
      <c r="A21" s="38"/>
      <c r="B21" s="49" t="s">
        <v>17</v>
      </c>
      <c r="C21" s="45" t="s">
        <v>14</v>
      </c>
      <c r="D21" s="34"/>
      <c r="E21" s="37"/>
      <c r="F21" s="72">
        <f>F32</f>
        <v>80.540000000000006</v>
      </c>
      <c r="G21" s="51"/>
      <c r="H21" s="72" t="s">
        <v>49</v>
      </c>
      <c r="I21" s="48"/>
      <c r="J21" s="48"/>
      <c r="K21" s="48"/>
    </row>
    <row r="22" spans="1:11" x14ac:dyDescent="0.25">
      <c r="A22" s="38"/>
      <c r="B22" s="44" t="s">
        <v>18</v>
      </c>
      <c r="C22" s="45" t="s">
        <v>14</v>
      </c>
      <c r="D22" s="34"/>
      <c r="E22" s="37"/>
      <c r="F22" s="46">
        <v>0</v>
      </c>
      <c r="G22" s="47"/>
      <c r="H22" s="46">
        <v>0</v>
      </c>
      <c r="I22" s="52"/>
      <c r="J22" s="52"/>
      <c r="K22" s="53"/>
    </row>
    <row r="23" spans="1:11" x14ac:dyDescent="0.25">
      <c r="A23" s="54"/>
      <c r="B23" s="30" t="s">
        <v>36</v>
      </c>
    </row>
    <row r="24" spans="1:11" x14ac:dyDescent="0.25">
      <c r="A24" s="58"/>
      <c r="B24" s="32" t="s">
        <v>37</v>
      </c>
      <c r="C24" s="55" t="s">
        <v>38</v>
      </c>
      <c r="D24" s="56">
        <v>35</v>
      </c>
      <c r="E24" s="57">
        <f>ROUND(10.7*1,2)</f>
        <v>10.7</v>
      </c>
      <c r="F24" s="57">
        <f>ROUND($D24*E24,2)</f>
        <v>374.5</v>
      </c>
      <c r="G24" s="57">
        <f>ROUND(24.82*E24,2)</f>
        <v>265.57</v>
      </c>
      <c r="H24" s="57">
        <f>ROUND($D24*G24,2)</f>
        <v>9294.9500000000007</v>
      </c>
    </row>
    <row r="25" spans="1:11" x14ac:dyDescent="0.25">
      <c r="A25" s="60"/>
      <c r="B25" s="23" t="s">
        <v>39</v>
      </c>
      <c r="C25" s="61"/>
      <c r="D25" s="62">
        <f>SUM(D24:D24)</f>
        <v>35</v>
      </c>
      <c r="E25" s="63"/>
      <c r="F25" s="63">
        <f>SUM(F24:F24)</f>
        <v>374.5</v>
      </c>
      <c r="G25" s="63"/>
      <c r="H25" s="63">
        <f>SUM(H24:H24)</f>
        <v>9294.9500000000007</v>
      </c>
    </row>
    <row r="26" spans="1:11" x14ac:dyDescent="0.25">
      <c r="B26" s="30" t="s">
        <v>40</v>
      </c>
    </row>
    <row r="27" spans="1:11" ht="31.5" x14ac:dyDescent="0.25">
      <c r="A27" s="59" t="s">
        <v>75</v>
      </c>
      <c r="B27" s="32" t="s">
        <v>76</v>
      </c>
      <c r="C27" s="55" t="s">
        <v>43</v>
      </c>
      <c r="D27" s="56">
        <v>4.8</v>
      </c>
      <c r="E27" s="57">
        <v>16.899999999999999</v>
      </c>
      <c r="F27" s="57">
        <f>ROUND($D27*E27,2)</f>
        <v>81.12</v>
      </c>
      <c r="G27" s="57">
        <v>117.29</v>
      </c>
      <c r="H27" s="57">
        <f>ROUND($D27*G27,2)</f>
        <v>562.99</v>
      </c>
    </row>
    <row r="28" spans="1:11" x14ac:dyDescent="0.25">
      <c r="B28" s="32" t="s">
        <v>44</v>
      </c>
      <c r="E28" s="57">
        <v>1.28</v>
      </c>
      <c r="F28" s="57">
        <f>ROUND($D27*E28,2)</f>
        <v>6.14</v>
      </c>
      <c r="G28" s="57">
        <v>31.77</v>
      </c>
      <c r="H28" s="57">
        <f>ROUND($D27*G28,2)</f>
        <v>152.5</v>
      </c>
    </row>
    <row r="29" spans="1:11" ht="31.5" x14ac:dyDescent="0.25">
      <c r="A29" s="59" t="s">
        <v>220</v>
      </c>
      <c r="B29" s="66" t="s">
        <v>221</v>
      </c>
      <c r="C29" s="55" t="s">
        <v>43</v>
      </c>
      <c r="D29" s="67">
        <v>4.8</v>
      </c>
      <c r="E29" s="164">
        <v>220.02</v>
      </c>
      <c r="F29" s="162">
        <f>ROUND($D29*E29,2)</f>
        <v>1056.0999999999999</v>
      </c>
      <c r="G29" s="68" t="s">
        <v>49</v>
      </c>
      <c r="H29" s="68" t="s">
        <v>49</v>
      </c>
    </row>
    <row r="30" spans="1:11" x14ac:dyDescent="0.25">
      <c r="B30" s="138" t="s">
        <v>44</v>
      </c>
      <c r="D30" s="67"/>
      <c r="E30" s="164">
        <v>15.5</v>
      </c>
      <c r="F30" s="162">
        <f>ROUND($D29*E30,2)</f>
        <v>74.400000000000006</v>
      </c>
      <c r="G30" s="68"/>
      <c r="H30" s="68"/>
    </row>
    <row r="31" spans="1:11" x14ac:dyDescent="0.25">
      <c r="A31" s="64"/>
      <c r="B31" s="23" t="s">
        <v>39</v>
      </c>
      <c r="C31" s="61"/>
      <c r="D31" s="62"/>
      <c r="E31" s="24"/>
      <c r="F31" s="69">
        <f>F27+F29</f>
        <v>1137.2199999999998</v>
      </c>
      <c r="G31" s="63"/>
      <c r="H31" s="69" t="s">
        <v>49</v>
      </c>
    </row>
    <row r="32" spans="1:11" x14ac:dyDescent="0.25">
      <c r="A32" s="64"/>
      <c r="B32" s="23" t="s">
        <v>44</v>
      </c>
      <c r="C32" s="61"/>
      <c r="D32" s="62"/>
      <c r="E32" s="63"/>
      <c r="F32" s="69">
        <f>F28+F30</f>
        <v>80.540000000000006</v>
      </c>
      <c r="G32" s="63"/>
      <c r="H32" s="69" t="s">
        <v>49</v>
      </c>
    </row>
    <row r="33" spans="1:8" x14ac:dyDescent="0.25">
      <c r="A33" s="64"/>
      <c r="B33" s="23"/>
      <c r="C33" s="61"/>
      <c r="D33" s="62"/>
      <c r="E33" s="63"/>
      <c r="F33" s="63"/>
      <c r="G33" s="63"/>
      <c r="H33" s="63"/>
    </row>
    <row r="34" spans="1:8" ht="36" customHeight="1" x14ac:dyDescent="0.25">
      <c r="A34" s="144" t="s">
        <v>222</v>
      </c>
      <c r="B34" s="144"/>
      <c r="C34" s="144"/>
      <c r="D34" s="144"/>
      <c r="E34" s="144"/>
      <c r="F34" s="144"/>
      <c r="G34" s="144"/>
      <c r="H34" s="144"/>
    </row>
  </sheetData>
  <mergeCells count="15">
    <mergeCell ref="B8:H8"/>
    <mergeCell ref="A34:H34"/>
    <mergeCell ref="A1:H1"/>
    <mergeCell ref="A2:H2"/>
    <mergeCell ref="A3:H3"/>
    <mergeCell ref="A4:H4"/>
    <mergeCell ref="A6:H6"/>
    <mergeCell ref="B11:H11"/>
    <mergeCell ref="B12:H12"/>
    <mergeCell ref="A15:A16"/>
    <mergeCell ref="B15:B16"/>
    <mergeCell ref="C15:C16"/>
    <mergeCell ref="D15:D16"/>
    <mergeCell ref="E15:F15"/>
    <mergeCell ref="G15:H15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2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176</v>
      </c>
      <c r="B8" s="142" t="s">
        <v>177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до 12,5 кН (1,25 тс) (к норме и расценке 4.37-8-47)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5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2.89</v>
      </c>
      <c r="G17" s="42"/>
      <c r="H17" s="41">
        <f>SUM(H18:H19,H21)</f>
        <v>71.7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2.89</v>
      </c>
      <c r="G18" s="47"/>
      <c r="H18" s="46">
        <f>H$24</f>
        <v>71.7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0.27</v>
      </c>
      <c r="E23" s="57">
        <f>ROUND(10.7*1,2)</f>
        <v>10.7</v>
      </c>
      <c r="F23" s="57">
        <f>ROUND($D23*E23,2)</f>
        <v>2.89</v>
      </c>
      <c r="G23" s="57">
        <f>ROUND(24.82*E23,2)</f>
        <v>265.57</v>
      </c>
      <c r="H23" s="57">
        <f>ROUND($D23*G23,2)</f>
        <v>71.7</v>
      </c>
    </row>
    <row r="24" spans="1:11" x14ac:dyDescent="0.25">
      <c r="A24" s="60"/>
      <c r="B24" s="23" t="s">
        <v>39</v>
      </c>
      <c r="C24" s="61"/>
      <c r="D24" s="62">
        <f>SUM(D23:D23)</f>
        <v>0.27</v>
      </c>
      <c r="E24" s="63"/>
      <c r="F24" s="63">
        <f>SUM(F23:F23)</f>
        <v>2.89</v>
      </c>
      <c r="G24" s="63"/>
      <c r="H24" s="63">
        <f>SUM(H23:H23)</f>
        <v>71.7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61</v>
      </c>
      <c r="B8" s="142" t="s">
        <v>62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25 кН (2,5 тс) до 32 кН (3,2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4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233.40999999999997</v>
      </c>
      <c r="G19" s="42"/>
      <c r="H19" s="41">
        <f>SUM(H20:H21,H23)</f>
        <v>3047.45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65.27</v>
      </c>
      <c r="G20" s="47"/>
      <c r="H20" s="46">
        <f>H$26</f>
        <v>1619.98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168.14</v>
      </c>
      <c r="G21" s="47"/>
      <c r="H21" s="46">
        <f>H$30</f>
        <v>1427.47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20.77</v>
      </c>
      <c r="G22" s="51"/>
      <c r="H22" s="50">
        <f>H$31</f>
        <v>515.46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6.1</v>
      </c>
      <c r="E25" s="57">
        <f>ROUND(10.7*1,2)</f>
        <v>10.7</v>
      </c>
      <c r="F25" s="57">
        <f>ROUND($D25*E25,2)</f>
        <v>65.27</v>
      </c>
      <c r="G25" s="57">
        <f>ROUND(24.82*E25,2)</f>
        <v>265.57</v>
      </c>
      <c r="H25" s="57">
        <f>ROUND($D25*G25,2)</f>
        <v>1619.98</v>
      </c>
    </row>
    <row r="26" spans="1:11" x14ac:dyDescent="0.25">
      <c r="A26" s="60"/>
      <c r="B26" s="23" t="s">
        <v>39</v>
      </c>
      <c r="C26" s="61"/>
      <c r="D26" s="62">
        <f>SUM(D25:D25)</f>
        <v>6.1</v>
      </c>
      <c r="E26" s="63"/>
      <c r="F26" s="63">
        <f>SUM(F25:F25)</f>
        <v>65.27</v>
      </c>
      <c r="G26" s="63"/>
      <c r="H26" s="63">
        <f>SUM(H25:H25)</f>
        <v>1619.98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1.1000000000000001</v>
      </c>
      <c r="E28" s="57">
        <v>152.85</v>
      </c>
      <c r="F28" s="57">
        <f>ROUND($D28*E28,2)</f>
        <v>168.14</v>
      </c>
      <c r="G28" s="57">
        <v>1297.7</v>
      </c>
      <c r="H28" s="57">
        <f>ROUND($D28*G28,2)</f>
        <v>1427.47</v>
      </c>
    </row>
    <row r="29" spans="1:11" x14ac:dyDescent="0.25">
      <c r="B29" s="32" t="s">
        <v>44</v>
      </c>
      <c r="E29" s="57">
        <v>18.88</v>
      </c>
      <c r="F29" s="57">
        <f>ROUND($D28*E29,2)</f>
        <v>20.77</v>
      </c>
      <c r="G29" s="57">
        <v>468.6</v>
      </c>
      <c r="H29" s="57">
        <f>ROUND($D28*G29,2)</f>
        <v>515.46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168.14</v>
      </c>
      <c r="G30" s="63"/>
      <c r="H30" s="63">
        <f>SUM(H27:H29)-H31</f>
        <v>1427.47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20.77</v>
      </c>
      <c r="G31" s="63"/>
      <c r="H31" s="63">
        <f>SUMIF($C27:$C29,"",H27:H29)</f>
        <v>515.46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3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179</v>
      </c>
      <c r="B8" s="142" t="s">
        <v>180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12,5 кН (1,25 тс) до 15 кН (1,5 тс) (к норме и расценке 4.37-8-48)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8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2.89</v>
      </c>
      <c r="G17" s="42"/>
      <c r="H17" s="41">
        <f>SUM(H18:H19,H21)</f>
        <v>71.7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2.89</v>
      </c>
      <c r="G18" s="47"/>
      <c r="H18" s="46">
        <f>H$24</f>
        <v>71.7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0.27</v>
      </c>
      <c r="E23" s="57">
        <f>ROUND(10.7*1,2)</f>
        <v>10.7</v>
      </c>
      <c r="F23" s="57">
        <f>ROUND($D23*E23,2)</f>
        <v>2.89</v>
      </c>
      <c r="G23" s="57">
        <f>ROUND(24.82*E23,2)</f>
        <v>265.57</v>
      </c>
      <c r="H23" s="57">
        <f>ROUND($D23*G23,2)</f>
        <v>71.7</v>
      </c>
    </row>
    <row r="24" spans="1:11" x14ac:dyDescent="0.25">
      <c r="A24" s="60"/>
      <c r="B24" s="23" t="s">
        <v>39</v>
      </c>
      <c r="C24" s="61"/>
      <c r="D24" s="62">
        <f>SUM(D23:D23)</f>
        <v>0.27</v>
      </c>
      <c r="E24" s="63"/>
      <c r="F24" s="63">
        <f>SUM(F23:F23)</f>
        <v>2.89</v>
      </c>
      <c r="G24" s="63"/>
      <c r="H24" s="63">
        <f>SUM(H23:H23)</f>
        <v>71.7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4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181</v>
      </c>
      <c r="B8" s="142" t="s">
        <v>182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15 кН (1,5 тс) до 20 кН (2,0 тс) (к норме и расценке 4.37-8-49)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60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2.89</v>
      </c>
      <c r="G17" s="42"/>
      <c r="H17" s="41">
        <f>SUM(H18:H19,H21)</f>
        <v>71.7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2.89</v>
      </c>
      <c r="G18" s="47"/>
      <c r="H18" s="46">
        <f>H$24</f>
        <v>71.7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0.27</v>
      </c>
      <c r="E23" s="57">
        <f>ROUND(10.7*1,2)</f>
        <v>10.7</v>
      </c>
      <c r="F23" s="57">
        <f>ROUND($D23*E23,2)</f>
        <v>2.89</v>
      </c>
      <c r="G23" s="57">
        <f>ROUND(24.82*E23,2)</f>
        <v>265.57</v>
      </c>
      <c r="H23" s="57">
        <f>ROUND($D23*G23,2)</f>
        <v>71.7</v>
      </c>
    </row>
    <row r="24" spans="1:11" x14ac:dyDescent="0.25">
      <c r="A24" s="60"/>
      <c r="B24" s="23" t="s">
        <v>39</v>
      </c>
      <c r="C24" s="61"/>
      <c r="D24" s="62">
        <f>SUM(D23:D23)</f>
        <v>0.27</v>
      </c>
      <c r="E24" s="63"/>
      <c r="F24" s="63">
        <f>SUM(F23:F23)</f>
        <v>2.89</v>
      </c>
      <c r="G24" s="63"/>
      <c r="H24" s="63">
        <f>SUM(H23:H23)</f>
        <v>71.7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5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183</v>
      </c>
      <c r="B8" s="142" t="s">
        <v>184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20 кН (2 тс) до 25 кН (2,5 тс) (к норме и расценке 4.37-8-50)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7.2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5.03</v>
      </c>
      <c r="G17" s="42"/>
      <c r="H17" s="41">
        <f>SUM(H18:H19,H21)</f>
        <v>124.82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5.03</v>
      </c>
      <c r="G18" s="47"/>
      <c r="H18" s="46">
        <f>H$24</f>
        <v>124.82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0.47</v>
      </c>
      <c r="E23" s="57">
        <f>ROUND(10.7*1,2)</f>
        <v>10.7</v>
      </c>
      <c r="F23" s="57">
        <f>ROUND($D23*E23,2)</f>
        <v>5.03</v>
      </c>
      <c r="G23" s="57">
        <f>ROUND(24.82*E23,2)</f>
        <v>265.57</v>
      </c>
      <c r="H23" s="57">
        <f>ROUND($D23*G23,2)</f>
        <v>124.82</v>
      </c>
    </row>
    <row r="24" spans="1:11" x14ac:dyDescent="0.25">
      <c r="A24" s="60"/>
      <c r="B24" s="23" t="s">
        <v>39</v>
      </c>
      <c r="C24" s="61"/>
      <c r="D24" s="62">
        <f>SUM(D23:D23)</f>
        <v>0.47</v>
      </c>
      <c r="E24" s="63"/>
      <c r="F24" s="63">
        <f>SUM(F23:F23)</f>
        <v>5.03</v>
      </c>
      <c r="G24" s="63"/>
      <c r="H24" s="63">
        <f>SUM(H23:H23)</f>
        <v>124.82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6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185</v>
      </c>
      <c r="B8" s="142" t="s">
        <v>186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25 кН (2,5 тс) до 32 кН (3,2 тс) (к норме и расценке 4.37-8-51)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1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5.35</v>
      </c>
      <c r="G17" s="42"/>
      <c r="H17" s="41">
        <f>SUM(H18:H19,H21)</f>
        <v>132.79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5.35</v>
      </c>
      <c r="G18" s="47"/>
      <c r="H18" s="46">
        <f>H$24</f>
        <v>132.79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0.5</v>
      </c>
      <c r="E23" s="57">
        <f>ROUND(10.7*1,2)</f>
        <v>10.7</v>
      </c>
      <c r="F23" s="57">
        <f>ROUND($D23*E23,2)</f>
        <v>5.35</v>
      </c>
      <c r="G23" s="57">
        <f>ROUND(24.82*E23,2)</f>
        <v>265.57</v>
      </c>
      <c r="H23" s="57">
        <f>ROUND($D23*G23,2)</f>
        <v>132.79</v>
      </c>
    </row>
    <row r="24" spans="1:11" x14ac:dyDescent="0.25">
      <c r="A24" s="60"/>
      <c r="B24" s="23" t="s">
        <v>39</v>
      </c>
      <c r="C24" s="61"/>
      <c r="D24" s="62">
        <f>SUM(D23:D23)</f>
        <v>0.5</v>
      </c>
      <c r="E24" s="63"/>
      <c r="F24" s="63">
        <f>SUM(F23:F23)</f>
        <v>5.35</v>
      </c>
      <c r="G24" s="63"/>
      <c r="H24" s="63">
        <f>SUM(H23:H23)</f>
        <v>132.79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187</v>
      </c>
      <c r="B8" s="142" t="s">
        <v>188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32 кН (3,2 тс) до 50 кН (5,0 тс) (к норме и расценке 4.37-8-52)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7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5.35</v>
      </c>
      <c r="G17" s="42"/>
      <c r="H17" s="41">
        <f>SUM(H18:H19,H21)</f>
        <v>132.79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5.35</v>
      </c>
      <c r="G18" s="47"/>
      <c r="H18" s="46">
        <f>H$24</f>
        <v>132.79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0.5</v>
      </c>
      <c r="E23" s="57">
        <f>ROUND(10.7*1,2)</f>
        <v>10.7</v>
      </c>
      <c r="F23" s="57">
        <f>ROUND($D23*E23,2)</f>
        <v>5.35</v>
      </c>
      <c r="G23" s="57">
        <f>ROUND(24.82*E23,2)</f>
        <v>265.57</v>
      </c>
      <c r="H23" s="57">
        <f>ROUND($D23*G23,2)</f>
        <v>132.79</v>
      </c>
    </row>
    <row r="24" spans="1:11" x14ac:dyDescent="0.25">
      <c r="A24" s="60"/>
      <c r="B24" s="23" t="s">
        <v>39</v>
      </c>
      <c r="C24" s="61"/>
      <c r="D24" s="62">
        <f>SUM(D23:D23)</f>
        <v>0.5</v>
      </c>
      <c r="E24" s="63"/>
      <c r="F24" s="63">
        <f>SUM(F23:F23)</f>
        <v>5.35</v>
      </c>
      <c r="G24" s="63"/>
      <c r="H24" s="63">
        <f>SUM(H23:H23)</f>
        <v>132.79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8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189</v>
      </c>
      <c r="B8" s="142" t="s">
        <v>190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50 кН (5 тс) до 70 кН (7,0 тс) (к норме и расценке 4.37-8-53)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1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5.78</v>
      </c>
      <c r="G17" s="42"/>
      <c r="H17" s="41">
        <f>SUM(H18:H19,H21)</f>
        <v>143.41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5.78</v>
      </c>
      <c r="G18" s="47"/>
      <c r="H18" s="46">
        <f>H$24</f>
        <v>143.41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0.54</v>
      </c>
      <c r="E23" s="57">
        <f>ROUND(10.7*1,2)</f>
        <v>10.7</v>
      </c>
      <c r="F23" s="57">
        <f>ROUND($D23*E23,2)</f>
        <v>5.78</v>
      </c>
      <c r="G23" s="57">
        <f>ROUND(24.82*E23,2)</f>
        <v>265.57</v>
      </c>
      <c r="H23" s="57">
        <f>ROUND($D23*G23,2)</f>
        <v>143.41</v>
      </c>
    </row>
    <row r="24" spans="1:11" x14ac:dyDescent="0.25">
      <c r="A24" s="60"/>
      <c r="B24" s="23" t="s">
        <v>39</v>
      </c>
      <c r="C24" s="61"/>
      <c r="D24" s="62">
        <f>SUM(D23:D23)</f>
        <v>0.54</v>
      </c>
      <c r="E24" s="63"/>
      <c r="F24" s="63">
        <f>SUM(F23:F23)</f>
        <v>5.78</v>
      </c>
      <c r="G24" s="63"/>
      <c r="H24" s="63">
        <f>SUM(H23:H23)</f>
        <v>143.41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9"/>
  <dimension ref="A1:O24"/>
  <sheetViews>
    <sheetView view="pageBreakPreview" zoomScaleNormal="85" zoomScaleSheetLayoutView="100" workbookViewId="0">
      <selection activeCell="E15" sqref="E15:F15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191</v>
      </c>
      <c r="B8" s="142" t="s">
        <v>192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70 кН (7 тс) до 80 кН (8 тс) (к норме и расценке 4.37-8-54)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9.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5.78</v>
      </c>
      <c r="G17" s="42"/>
      <c r="H17" s="41">
        <f>SUM(H18:H19,H21)</f>
        <v>143.41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5.78</v>
      </c>
      <c r="G18" s="47"/>
      <c r="H18" s="46">
        <f>H$24</f>
        <v>143.41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0.54</v>
      </c>
      <c r="E23" s="57">
        <f>ROUND(10.7*1,2)</f>
        <v>10.7</v>
      </c>
      <c r="F23" s="57">
        <f>ROUND($D23*E23,2)</f>
        <v>5.78</v>
      </c>
      <c r="G23" s="57">
        <f>ROUND(24.82*E23,2)</f>
        <v>265.57</v>
      </c>
      <c r="H23" s="57">
        <f>ROUND($D23*G23,2)</f>
        <v>143.41</v>
      </c>
    </row>
    <row r="24" spans="1:11" x14ac:dyDescent="0.25">
      <c r="A24" s="60"/>
      <c r="B24" s="23" t="s">
        <v>39</v>
      </c>
      <c r="C24" s="61"/>
      <c r="D24" s="62">
        <f>SUM(D23:D23)</f>
        <v>0.54</v>
      </c>
      <c r="E24" s="63"/>
      <c r="F24" s="63">
        <f>SUM(F23:F23)</f>
        <v>5.78</v>
      </c>
      <c r="G24" s="63"/>
      <c r="H24" s="63">
        <f>SUM(H23:H23)</f>
        <v>143.41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193</v>
      </c>
      <c r="B8" s="142" t="s">
        <v>194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80 кН (8 тс) до 100 кН (10 тс) (к норме и расценке 4.37-8-55)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8.75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7.81</v>
      </c>
      <c r="G17" s="42"/>
      <c r="H17" s="41">
        <f>SUM(H18:H19,H21)</f>
        <v>193.87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7.81</v>
      </c>
      <c r="G18" s="47"/>
      <c r="H18" s="46">
        <f>H$24</f>
        <v>193.87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0.73</v>
      </c>
      <c r="E23" s="57">
        <f>ROUND(10.7*1,2)</f>
        <v>10.7</v>
      </c>
      <c r="F23" s="57">
        <f>ROUND($D23*E23,2)</f>
        <v>7.81</v>
      </c>
      <c r="G23" s="57">
        <f>ROUND(24.82*E23,2)</f>
        <v>265.57</v>
      </c>
      <c r="H23" s="57">
        <f>ROUND($D23*G23,2)</f>
        <v>193.87</v>
      </c>
    </row>
    <row r="24" spans="1:11" x14ac:dyDescent="0.25">
      <c r="A24" s="60"/>
      <c r="B24" s="23" t="s">
        <v>39</v>
      </c>
      <c r="C24" s="61"/>
      <c r="D24" s="62">
        <f>SUM(D23:D23)</f>
        <v>0.73</v>
      </c>
      <c r="E24" s="63"/>
      <c r="F24" s="63">
        <f>SUM(F23:F23)</f>
        <v>7.81</v>
      </c>
      <c r="G24" s="63"/>
      <c r="H24" s="63">
        <f>SUM(H23:H23)</f>
        <v>193.87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195</v>
      </c>
      <c r="B8" s="142" t="s">
        <v>196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100 кН (10 тс) до 125 кН (12,5 тс) (к норме и расценке 4.37-8-56)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48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8.24</v>
      </c>
      <c r="G17" s="42"/>
      <c r="H17" s="41">
        <f>SUM(H18:H19,H21)</f>
        <v>204.49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8.24</v>
      </c>
      <c r="G18" s="47"/>
      <c r="H18" s="46">
        <f>H$24</f>
        <v>204.49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0.77</v>
      </c>
      <c r="E23" s="57">
        <f>ROUND(10.7*1,2)</f>
        <v>10.7</v>
      </c>
      <c r="F23" s="57">
        <f>ROUND($D23*E23,2)</f>
        <v>8.24</v>
      </c>
      <c r="G23" s="57">
        <f>ROUND(24.82*E23,2)</f>
        <v>265.57</v>
      </c>
      <c r="H23" s="57">
        <f>ROUND($D23*G23,2)</f>
        <v>204.49</v>
      </c>
    </row>
    <row r="24" spans="1:11" x14ac:dyDescent="0.25">
      <c r="A24" s="60"/>
      <c r="B24" s="23" t="s">
        <v>39</v>
      </c>
      <c r="C24" s="61"/>
      <c r="D24" s="62">
        <f>SUM(D23:D23)</f>
        <v>0.77</v>
      </c>
      <c r="E24" s="63"/>
      <c r="F24" s="63">
        <f>SUM(F23:F23)</f>
        <v>8.24</v>
      </c>
      <c r="G24" s="63"/>
      <c r="H24" s="63">
        <f>SUM(H23:H23)</f>
        <v>204.49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/>
  <dimension ref="A1:O24"/>
  <sheetViews>
    <sheetView view="pageBreakPreview" zoomScaleNormal="85" zoomScaleSheetLayoutView="100" workbookViewId="0">
      <selection activeCell="E14" sqref="E14:F14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ht="31.5" x14ac:dyDescent="0.25">
      <c r="A8" s="29" t="s">
        <v>197</v>
      </c>
      <c r="B8" s="142" t="s">
        <v>198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Добавлять на каждый следующий 1 м свыше 3 м при снятии электролебедки тяговым усилием от 125 кН (12,5 тс) до 160 кН (16 тс) (к норме и расценке 4.37-8-57)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1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178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Опускание лебедки</v>
      </c>
    </row>
    <row r="12" spans="1:11" x14ac:dyDescent="0.25">
      <c r="A12" s="30"/>
      <c r="B12" s="24"/>
      <c r="C12" s="31"/>
      <c r="D12" s="24"/>
      <c r="E12" s="24"/>
      <c r="F12" s="24"/>
      <c r="G12" s="24"/>
      <c r="H12" s="24"/>
      <c r="K12" s="32">
        <f>B12</f>
        <v>0</v>
      </c>
    </row>
    <row r="13" spans="1:11" x14ac:dyDescent="0.25">
      <c r="A13" s="30" t="s">
        <v>35</v>
      </c>
      <c r="B13" s="33"/>
      <c r="C13" s="31"/>
      <c r="D13" s="24"/>
      <c r="E13" s="24"/>
      <c r="F13" s="24"/>
      <c r="G13" s="24"/>
      <c r="H13" s="24"/>
    </row>
    <row r="14" spans="1:11" ht="51" customHeight="1" x14ac:dyDescent="0.25">
      <c r="A14" s="141" t="s">
        <v>21</v>
      </c>
      <c r="B14" s="141" t="s">
        <v>22</v>
      </c>
      <c r="C14" s="141" t="s">
        <v>2</v>
      </c>
      <c r="D14" s="141" t="s">
        <v>23</v>
      </c>
      <c r="E14" s="141" t="s">
        <v>24</v>
      </c>
      <c r="F14" s="141"/>
      <c r="G14" s="141" t="s">
        <v>25</v>
      </c>
      <c r="H14" s="141"/>
      <c r="I14" s="34"/>
      <c r="J14" s="34" t="s">
        <v>26</v>
      </c>
      <c r="K14" s="34"/>
    </row>
    <row r="15" spans="1:11" x14ac:dyDescent="0.25">
      <c r="A15" s="141"/>
      <c r="B15" s="141"/>
      <c r="C15" s="141"/>
      <c r="D15" s="141"/>
      <c r="E15" s="35" t="s">
        <v>27</v>
      </c>
      <c r="F15" s="35" t="s">
        <v>28</v>
      </c>
      <c r="G15" s="35" t="s">
        <v>27</v>
      </c>
      <c r="H15" s="35" t="s">
        <v>28</v>
      </c>
      <c r="I15" s="34"/>
      <c r="J15" s="34"/>
      <c r="K15" s="34"/>
    </row>
    <row r="16" spans="1:11" x14ac:dyDescent="0.25">
      <c r="A16" s="35">
        <v>1</v>
      </c>
      <c r="B16" s="36">
        <v>2</v>
      </c>
      <c r="C16" s="36">
        <v>3</v>
      </c>
      <c r="D16" s="35">
        <v>4</v>
      </c>
      <c r="E16" s="36">
        <v>5</v>
      </c>
      <c r="F16" s="36">
        <v>6</v>
      </c>
      <c r="G16" s="36">
        <v>7</v>
      </c>
      <c r="H16" s="36">
        <v>8</v>
      </c>
      <c r="I16" s="37"/>
      <c r="J16" s="37"/>
      <c r="K16" s="34"/>
    </row>
    <row r="17" spans="1:11" x14ac:dyDescent="0.25">
      <c r="A17" s="38"/>
      <c r="B17" s="39" t="s">
        <v>13</v>
      </c>
      <c r="C17" s="40" t="s">
        <v>14</v>
      </c>
      <c r="D17" s="34"/>
      <c r="E17" s="37"/>
      <c r="F17" s="41">
        <f>SUM(F18:F19,F21)</f>
        <v>12.84</v>
      </c>
      <c r="G17" s="42"/>
      <c r="H17" s="41">
        <f>SUM(H18:H19,H21)</f>
        <v>318.68</v>
      </c>
      <c r="I17" s="41"/>
      <c r="J17" s="41"/>
      <c r="K17" s="43"/>
    </row>
    <row r="18" spans="1:11" x14ac:dyDescent="0.25">
      <c r="A18" s="38"/>
      <c r="B18" s="44" t="s">
        <v>15</v>
      </c>
      <c r="C18" s="45" t="s">
        <v>14</v>
      </c>
      <c r="D18" s="34"/>
      <c r="E18" s="37"/>
      <c r="F18" s="46">
        <f>F$24</f>
        <v>12.84</v>
      </c>
      <c r="G18" s="47"/>
      <c r="H18" s="46">
        <f>H$24</f>
        <v>318.68</v>
      </c>
      <c r="I18" s="46"/>
      <c r="J18" s="46"/>
      <c r="K18" s="48"/>
    </row>
    <row r="19" spans="1:11" x14ac:dyDescent="0.25">
      <c r="A19" s="38"/>
      <c r="B19" s="44" t="s">
        <v>16</v>
      </c>
      <c r="C19" s="45" t="s">
        <v>14</v>
      </c>
      <c r="D19" s="34"/>
      <c r="E19" s="37"/>
      <c r="F19" s="46">
        <v>0</v>
      </c>
      <c r="G19" s="47"/>
      <c r="H19" s="46">
        <v>0</v>
      </c>
      <c r="I19" s="46"/>
      <c r="J19" s="46"/>
      <c r="K19" s="48"/>
    </row>
    <row r="20" spans="1:11" x14ac:dyDescent="0.25">
      <c r="A20" s="38"/>
      <c r="B20" s="49" t="s">
        <v>17</v>
      </c>
      <c r="C20" s="45" t="s">
        <v>14</v>
      </c>
      <c r="D20" s="34"/>
      <c r="E20" s="37"/>
      <c r="F20" s="50">
        <v>0</v>
      </c>
      <c r="G20" s="51"/>
      <c r="H20" s="50">
        <v>0</v>
      </c>
      <c r="I20" s="48"/>
      <c r="J20" s="48"/>
      <c r="K20" s="48"/>
    </row>
    <row r="21" spans="1:11" x14ac:dyDescent="0.25">
      <c r="A21" s="38"/>
      <c r="B21" s="44" t="s">
        <v>18</v>
      </c>
      <c r="C21" s="45" t="s">
        <v>14</v>
      </c>
      <c r="D21" s="34"/>
      <c r="E21" s="37"/>
      <c r="F21" s="46">
        <v>0</v>
      </c>
      <c r="G21" s="47"/>
      <c r="H21" s="46">
        <v>0</v>
      </c>
      <c r="I21" s="52"/>
      <c r="J21" s="52"/>
      <c r="K21" s="53"/>
    </row>
    <row r="22" spans="1:11" x14ac:dyDescent="0.25">
      <c r="A22" s="54"/>
      <c r="B22" s="30" t="s">
        <v>36</v>
      </c>
    </row>
    <row r="23" spans="1:11" x14ac:dyDescent="0.25">
      <c r="A23" s="58"/>
      <c r="B23" s="32" t="s">
        <v>37</v>
      </c>
      <c r="C23" s="55" t="s">
        <v>38</v>
      </c>
      <c r="D23" s="56">
        <v>1.2</v>
      </c>
      <c r="E23" s="57">
        <f>ROUND(10.7*1,2)</f>
        <v>10.7</v>
      </c>
      <c r="F23" s="57">
        <f>ROUND($D23*E23,2)</f>
        <v>12.84</v>
      </c>
      <c r="G23" s="57">
        <f>ROUND(24.82*E23,2)</f>
        <v>265.57</v>
      </c>
      <c r="H23" s="57">
        <f>ROUND($D23*G23,2)</f>
        <v>318.68</v>
      </c>
    </row>
    <row r="24" spans="1:11" x14ac:dyDescent="0.25">
      <c r="A24" s="60"/>
      <c r="B24" s="23" t="s">
        <v>39</v>
      </c>
      <c r="C24" s="61"/>
      <c r="D24" s="62">
        <f>SUM(D23:D23)</f>
        <v>1.2</v>
      </c>
      <c r="E24" s="63"/>
      <c r="F24" s="63">
        <f>SUM(F23:F23)</f>
        <v>12.84</v>
      </c>
      <c r="G24" s="63"/>
      <c r="H24" s="63">
        <f>SUM(H23:H23)</f>
        <v>318.68</v>
      </c>
    </row>
  </sheetData>
  <mergeCells count="13">
    <mergeCell ref="B8:H8"/>
    <mergeCell ref="A1:H1"/>
    <mergeCell ref="A2:H2"/>
    <mergeCell ref="A3:H3"/>
    <mergeCell ref="A4:H4"/>
    <mergeCell ref="A6:H6"/>
    <mergeCell ref="B11:H11"/>
    <mergeCell ref="A14:A15"/>
    <mergeCell ref="B14:B15"/>
    <mergeCell ref="C14:C15"/>
    <mergeCell ref="D14:D15"/>
    <mergeCell ref="E14:F14"/>
    <mergeCell ref="G14:H14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63</v>
      </c>
      <c r="B8" s="142" t="s">
        <v>64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32 кН (3,2 тс) до 50 кН (5,0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4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273.29999999999995</v>
      </c>
      <c r="G19" s="42"/>
      <c r="H19" s="41">
        <f>SUM(H20:H21,H23)</f>
        <v>3788.0299999999997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89.88</v>
      </c>
      <c r="G20" s="47"/>
      <c r="H20" s="46">
        <f>H$26</f>
        <v>2230.79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183.42</v>
      </c>
      <c r="G21" s="47"/>
      <c r="H21" s="46">
        <f>H$30</f>
        <v>1557.2399999999998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22.66</v>
      </c>
      <c r="G22" s="51"/>
      <c r="H22" s="50">
        <f>H$31</f>
        <v>562.32000000000005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8.4</v>
      </c>
      <c r="E25" s="57">
        <f>ROUND(10.7*1,2)</f>
        <v>10.7</v>
      </c>
      <c r="F25" s="57">
        <f>ROUND($D25*E25,2)</f>
        <v>89.88</v>
      </c>
      <c r="G25" s="57">
        <f>ROUND(24.82*E25,2)</f>
        <v>265.57</v>
      </c>
      <c r="H25" s="57">
        <f>ROUND($D25*G25,2)</f>
        <v>2230.79</v>
      </c>
    </row>
    <row r="26" spans="1:11" x14ac:dyDescent="0.25">
      <c r="A26" s="60"/>
      <c r="B26" s="23" t="s">
        <v>39</v>
      </c>
      <c r="C26" s="61"/>
      <c r="D26" s="62">
        <f>SUM(D25:D25)</f>
        <v>8.4</v>
      </c>
      <c r="E26" s="63"/>
      <c r="F26" s="63">
        <f>SUM(F25:F25)</f>
        <v>89.88</v>
      </c>
      <c r="G26" s="63"/>
      <c r="H26" s="63">
        <f>SUM(H25:H25)</f>
        <v>2230.79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1.2</v>
      </c>
      <c r="E28" s="57">
        <v>152.85</v>
      </c>
      <c r="F28" s="57">
        <f>ROUND($D28*E28,2)</f>
        <v>183.42</v>
      </c>
      <c r="G28" s="57">
        <v>1297.7</v>
      </c>
      <c r="H28" s="57">
        <f>ROUND($D28*G28,2)</f>
        <v>1557.24</v>
      </c>
    </row>
    <row r="29" spans="1:11" x14ac:dyDescent="0.25">
      <c r="B29" s="32" t="s">
        <v>44</v>
      </c>
      <c r="E29" s="57">
        <v>18.88</v>
      </c>
      <c r="F29" s="57">
        <f>ROUND($D28*E29,2)</f>
        <v>22.66</v>
      </c>
      <c r="G29" s="57">
        <v>468.6</v>
      </c>
      <c r="H29" s="57">
        <f>ROUND($D28*G29,2)</f>
        <v>562.32000000000005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183.42</v>
      </c>
      <c r="G30" s="63"/>
      <c r="H30" s="63">
        <f>SUM(H27:H29)-H31</f>
        <v>1557.2399999999998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22.66</v>
      </c>
      <c r="G31" s="63"/>
      <c r="H31" s="63">
        <f>SUMIF($C27:$C29,"",H27:H29)</f>
        <v>562.32000000000005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R302"/>
  <sheetViews>
    <sheetView view="pageBreakPreview" topLeftCell="A253" zoomScaleNormal="115" zoomScaleSheetLayoutView="100" workbookViewId="0">
      <selection activeCell="G267" sqref="G267"/>
    </sheetView>
  </sheetViews>
  <sheetFormatPr defaultRowHeight="15" x14ac:dyDescent="0.25"/>
  <cols>
    <col min="1" max="1" width="9.140625" style="1"/>
    <col min="2" max="2" width="11" style="1" bestFit="1" customWidth="1"/>
    <col min="3" max="3" width="46" style="1" customWidth="1"/>
    <col min="4" max="4" width="7" style="1" customWidth="1"/>
    <col min="5" max="5" width="10.7109375" style="1" customWidth="1"/>
    <col min="6" max="6" width="9.85546875" style="1" customWidth="1"/>
    <col min="7" max="7" width="10.7109375" style="1" customWidth="1"/>
    <col min="8" max="8" width="9.85546875" style="1" customWidth="1"/>
    <col min="9" max="9" width="11" style="1" customWidth="1"/>
    <col min="10" max="10" width="12.42578125" style="1" customWidth="1"/>
    <col min="11" max="11" width="9.85546875" style="1" customWidth="1"/>
    <col min="12" max="12" width="13.140625" style="1" customWidth="1"/>
    <col min="13" max="13" width="9.85546875" style="1" customWidth="1"/>
    <col min="14" max="14" width="11" style="1" customWidth="1"/>
    <col min="15" max="17" width="9.140625" style="1"/>
    <col min="18" max="18" width="9.140625" style="2"/>
    <col min="19" max="16384" width="9.140625" style="1"/>
  </cols>
  <sheetData>
    <row r="1" spans="1:14" x14ac:dyDescent="0.25">
      <c r="N1" s="73" t="s">
        <v>218</v>
      </c>
    </row>
    <row r="2" spans="1:14" ht="15.75" x14ac:dyDescent="0.25">
      <c r="B2" s="145" t="s">
        <v>19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ht="15.75" x14ac:dyDescent="0.25">
      <c r="C3" s="3"/>
      <c r="D3" s="3"/>
      <c r="E3" s="3"/>
      <c r="F3" s="3"/>
      <c r="G3" s="3"/>
      <c r="H3" s="4"/>
      <c r="I3" s="3"/>
      <c r="J3" s="5"/>
      <c r="K3" s="3"/>
      <c r="L3" s="3"/>
      <c r="M3" s="4"/>
      <c r="N3" s="3"/>
    </row>
    <row r="4" spans="1:14" x14ac:dyDescent="0.25">
      <c r="B4" s="146" t="s">
        <v>0</v>
      </c>
      <c r="C4" s="146" t="s">
        <v>1</v>
      </c>
      <c r="D4" s="146" t="s">
        <v>2</v>
      </c>
      <c r="E4" s="148" t="s">
        <v>3</v>
      </c>
      <c r="F4" s="149"/>
      <c r="G4" s="149"/>
      <c r="H4" s="149"/>
      <c r="I4" s="150"/>
      <c r="J4" s="148" t="s">
        <v>4</v>
      </c>
      <c r="K4" s="149"/>
      <c r="L4" s="149"/>
      <c r="M4" s="149"/>
      <c r="N4" s="150"/>
    </row>
    <row r="5" spans="1:14" ht="99.75" x14ac:dyDescent="0.25">
      <c r="B5" s="147"/>
      <c r="C5" s="147"/>
      <c r="D5" s="147"/>
      <c r="E5" s="6" t="s">
        <v>5</v>
      </c>
      <c r="F5" s="7" t="s">
        <v>6</v>
      </c>
      <c r="G5" s="6" t="s">
        <v>7</v>
      </c>
      <c r="H5" s="7" t="s">
        <v>6</v>
      </c>
      <c r="I5" s="6" t="s">
        <v>8</v>
      </c>
      <c r="J5" s="6" t="s">
        <v>5</v>
      </c>
      <c r="K5" s="7" t="s">
        <v>6</v>
      </c>
      <c r="L5" s="6" t="s">
        <v>9</v>
      </c>
      <c r="M5" s="7" t="s">
        <v>6</v>
      </c>
      <c r="N5" s="6" t="s">
        <v>10</v>
      </c>
    </row>
    <row r="6" spans="1:14" x14ac:dyDescent="0.25">
      <c r="B6" s="6">
        <v>1</v>
      </c>
      <c r="C6" s="6" t="s">
        <v>11</v>
      </c>
      <c r="D6" s="6" t="s">
        <v>12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</row>
    <row r="7" spans="1:14" ht="30" x14ac:dyDescent="0.25">
      <c r="A7" s="136" t="s">
        <v>33</v>
      </c>
      <c r="B7" s="9" t="s">
        <v>33</v>
      </c>
      <c r="C7" s="10" t="s">
        <v>34</v>
      </c>
      <c r="D7" s="11" t="s">
        <v>50</v>
      </c>
      <c r="E7" s="12"/>
      <c r="F7" s="13"/>
      <c r="G7" s="13"/>
      <c r="H7" s="13"/>
      <c r="I7" s="13"/>
      <c r="J7" s="14"/>
      <c r="K7" s="13"/>
      <c r="L7" s="13"/>
      <c r="M7" s="13"/>
      <c r="N7" s="13"/>
    </row>
    <row r="8" spans="1:14" ht="15.75" x14ac:dyDescent="0.25">
      <c r="A8" s="1" t="s">
        <v>33</v>
      </c>
      <c r="B8" s="10"/>
      <c r="C8" s="15" t="s">
        <v>13</v>
      </c>
      <c r="D8" s="16" t="s">
        <v>14</v>
      </c>
      <c r="E8" s="17">
        <v>163.69999999999999</v>
      </c>
      <c r="F8" s="17"/>
      <c r="G8" s="17">
        <f>'4.37-8-1'!F19</f>
        <v>213.07999999999998</v>
      </c>
      <c r="H8" s="17"/>
      <c r="I8" s="17">
        <f>IF(E8=0,"- ",ROUND((G8-E8)*100/E8,2))</f>
        <v>30.16</v>
      </c>
      <c r="J8" s="17">
        <v>2271.36</v>
      </c>
      <c r="K8" s="17"/>
      <c r="L8" s="17">
        <f>'4.37-8-1'!H19</f>
        <v>2542.86</v>
      </c>
      <c r="M8" s="17"/>
      <c r="N8" s="17">
        <f>IF(J8=0,"- ",ROUND((L8-J8)*100/J8,2))</f>
        <v>11.95</v>
      </c>
    </row>
    <row r="9" spans="1:14" ht="15.75" x14ac:dyDescent="0.25">
      <c r="A9" s="1" t="s">
        <v>33</v>
      </c>
      <c r="B9" s="9"/>
      <c r="C9" s="18" t="s">
        <v>15</v>
      </c>
      <c r="D9" s="19" t="s">
        <v>14</v>
      </c>
      <c r="E9" s="20">
        <v>44.94</v>
      </c>
      <c r="F9" s="20">
        <f>IF(E8=0,"",100*E9/E8)</f>
        <v>27.452657299938913</v>
      </c>
      <c r="G9" s="20">
        <f>'4.37-8-1'!F20</f>
        <v>44.94</v>
      </c>
      <c r="H9" s="20">
        <f>IF(G8=0,"",100*G9/G8)</f>
        <v>21.09067017082786</v>
      </c>
      <c r="I9" s="20">
        <f>IF(E9=0,"- ",ROUND((G9-E9)*100/E9,2))</f>
        <v>0</v>
      </c>
      <c r="J9" s="20">
        <v>1115.4100000000001</v>
      </c>
      <c r="K9" s="20">
        <f>IF(J8=0,"",100*J9/J8)</f>
        <v>49.107583122006204</v>
      </c>
      <c r="L9" s="20">
        <f>'4.37-8-1'!H20</f>
        <v>1115.3900000000001</v>
      </c>
      <c r="M9" s="20">
        <f>IF(L8=0,"",100*L9/L8)</f>
        <v>43.863602400446744</v>
      </c>
      <c r="N9" s="20">
        <f>IF(J9=0,"- ",ROUND((L9-J9)*100/J9,2))</f>
        <v>0</v>
      </c>
    </row>
    <row r="10" spans="1:14" ht="15.75" x14ac:dyDescent="0.25">
      <c r="A10" s="1" t="s">
        <v>33</v>
      </c>
      <c r="B10" s="9"/>
      <c r="C10" s="18" t="s">
        <v>16</v>
      </c>
      <c r="D10" s="19" t="s">
        <v>14</v>
      </c>
      <c r="E10" s="20">
        <v>118.76</v>
      </c>
      <c r="F10" s="20">
        <f>IF(E8=0,"",100*E10/E8)</f>
        <v>72.547342700061094</v>
      </c>
      <c r="G10" s="20">
        <f>'4.37-8-1'!F21</f>
        <v>168.14</v>
      </c>
      <c r="H10" s="20">
        <f>IF(G8=0,"",100*G10/G8)</f>
        <v>78.909329829172151</v>
      </c>
      <c r="I10" s="20">
        <f t="shared" ref="I10:I11" si="0">IF(E10=0,"- ",ROUND((G10-E10)*100/E10,2))</f>
        <v>41.58</v>
      </c>
      <c r="J10" s="20">
        <v>1155.95</v>
      </c>
      <c r="K10" s="20">
        <f>IF(J8=0,"",100*J10/J8)</f>
        <v>50.892416877993796</v>
      </c>
      <c r="L10" s="20">
        <f>'4.37-8-1'!H21</f>
        <v>1427.47</v>
      </c>
      <c r="M10" s="20">
        <f>IF(L8=0,"",100*L10/L8)</f>
        <v>56.136397599553256</v>
      </c>
      <c r="N10" s="20">
        <f>IF(J10=0,"- ",ROUND((L10-J10)*100/J10,2))</f>
        <v>23.49</v>
      </c>
    </row>
    <row r="11" spans="1:14" ht="15.75" x14ac:dyDescent="0.25">
      <c r="A11" s="1" t="s">
        <v>33</v>
      </c>
      <c r="B11" s="9"/>
      <c r="C11" s="21" t="s">
        <v>17</v>
      </c>
      <c r="D11" s="19" t="s">
        <v>14</v>
      </c>
      <c r="E11" s="22">
        <v>25.2</v>
      </c>
      <c r="F11" s="22"/>
      <c r="G11" s="22">
        <f>'4.37-8-1'!F22</f>
        <v>20.77</v>
      </c>
      <c r="H11" s="22"/>
      <c r="I11" s="22">
        <f t="shared" si="0"/>
        <v>-17.579999999999998</v>
      </c>
      <c r="J11" s="22">
        <v>625.46</v>
      </c>
      <c r="K11" s="22"/>
      <c r="L11" s="22">
        <f>'4.37-8-1'!H22</f>
        <v>515.46</v>
      </c>
      <c r="M11" s="22"/>
      <c r="N11" s="22">
        <f t="shared" ref="N11" si="1">IF(J11=0,"- ",ROUND((L11-J11)*100/J11,2))</f>
        <v>-17.59</v>
      </c>
    </row>
    <row r="12" spans="1:14" ht="45" x14ac:dyDescent="0.25">
      <c r="A12" s="136" t="s">
        <v>55</v>
      </c>
      <c r="B12" s="9" t="s">
        <v>55</v>
      </c>
      <c r="C12" s="10" t="s">
        <v>56</v>
      </c>
      <c r="D12" s="11" t="s">
        <v>50</v>
      </c>
      <c r="E12" s="12"/>
      <c r="F12" s="13"/>
      <c r="G12" s="13"/>
      <c r="H12" s="13"/>
      <c r="I12" s="13"/>
      <c r="J12" s="14"/>
      <c r="K12" s="13"/>
      <c r="L12" s="13"/>
      <c r="M12" s="13"/>
      <c r="N12" s="13"/>
    </row>
    <row r="13" spans="1:14" ht="15.75" x14ac:dyDescent="0.25">
      <c r="A13" s="1" t="s">
        <v>55</v>
      </c>
      <c r="B13" s="10"/>
      <c r="C13" s="15" t="s">
        <v>13</v>
      </c>
      <c r="D13" s="16" t="s">
        <v>14</v>
      </c>
      <c r="E13" s="17">
        <v>166.91</v>
      </c>
      <c r="F13" s="17"/>
      <c r="G13" s="17">
        <f>'4.37-8-2'!F19</f>
        <v>216.29</v>
      </c>
      <c r="H13" s="17"/>
      <c r="I13" s="17">
        <f>IF(E13=0,"- ",ROUND((G13-E13)*100/E13,2))</f>
        <v>29.58</v>
      </c>
      <c r="J13" s="17">
        <v>2351.0300000000002</v>
      </c>
      <c r="K13" s="17"/>
      <c r="L13" s="17">
        <f>'4.37-8-2'!H19</f>
        <v>2622.54</v>
      </c>
      <c r="M13" s="17"/>
      <c r="N13" s="17">
        <f>IF(J13=0,"- ",ROUND((L13-J13)*100/J13,2))</f>
        <v>11.55</v>
      </c>
    </row>
    <row r="14" spans="1:14" ht="15.75" x14ac:dyDescent="0.25">
      <c r="A14" s="1" t="s">
        <v>55</v>
      </c>
      <c r="B14" s="9"/>
      <c r="C14" s="18" t="s">
        <v>15</v>
      </c>
      <c r="D14" s="19" t="s">
        <v>14</v>
      </c>
      <c r="E14" s="20">
        <v>48.15</v>
      </c>
      <c r="F14" s="20">
        <f>IF(E13=0,"",100*E14/E13)</f>
        <v>28.847882092145468</v>
      </c>
      <c r="G14" s="20">
        <f>'4.37-8-2'!F20</f>
        <v>48.15</v>
      </c>
      <c r="H14" s="20">
        <f>IF(G13=0,"",100*G14/G13)</f>
        <v>22.261778168200102</v>
      </c>
      <c r="I14" s="20">
        <f>IF(E14=0,"- ",ROUND((G14-E14)*100/E14,2))</f>
        <v>0</v>
      </c>
      <c r="J14" s="20">
        <v>1195.08</v>
      </c>
      <c r="K14" s="20">
        <f>IF(J13=0,"",100*J14/J13)</f>
        <v>50.832188445064496</v>
      </c>
      <c r="L14" s="20">
        <f>'4.37-8-2'!H20</f>
        <v>1195.07</v>
      </c>
      <c r="M14" s="20">
        <f>IF(L13=0,"",100*L14/L13)</f>
        <v>45.569181022977723</v>
      </c>
      <c r="N14" s="20">
        <f>IF(J14=0,"- ",ROUND((L14-J14)*100/J14,2))</f>
        <v>0</v>
      </c>
    </row>
    <row r="15" spans="1:14" ht="15.75" x14ac:dyDescent="0.25">
      <c r="A15" s="1" t="s">
        <v>55</v>
      </c>
      <c r="B15" s="9"/>
      <c r="C15" s="18" t="s">
        <v>16</v>
      </c>
      <c r="D15" s="19" t="s">
        <v>14</v>
      </c>
      <c r="E15" s="20">
        <v>118.76</v>
      </c>
      <c r="F15" s="20">
        <f>IF(E13=0,"",100*E15/E13)</f>
        <v>71.152117907854532</v>
      </c>
      <c r="G15" s="20">
        <f>'4.37-8-2'!F21</f>
        <v>168.14</v>
      </c>
      <c r="H15" s="20">
        <f>IF(G13=0,"",100*G15/G13)</f>
        <v>77.738221831799905</v>
      </c>
      <c r="I15" s="20">
        <f t="shared" ref="I15:I16" si="2">IF(E15=0,"- ",ROUND((G15-E15)*100/E15,2))</f>
        <v>41.58</v>
      </c>
      <c r="J15" s="20">
        <v>1155.95</v>
      </c>
      <c r="K15" s="20">
        <f>IF(J13=0,"",100*J15/J13)</f>
        <v>49.16781155493549</v>
      </c>
      <c r="L15" s="20">
        <f>'4.37-8-2'!H21</f>
        <v>1427.47</v>
      </c>
      <c r="M15" s="20">
        <f>IF(L13=0,"",100*L15/L13)</f>
        <v>54.430818977022277</v>
      </c>
      <c r="N15" s="20">
        <f>IF(J15=0,"- ",ROUND((L15-J15)*100/J15,2))</f>
        <v>23.49</v>
      </c>
    </row>
    <row r="16" spans="1:14" ht="15.75" x14ac:dyDescent="0.25">
      <c r="A16" s="1" t="s">
        <v>55</v>
      </c>
      <c r="B16" s="9"/>
      <c r="C16" s="21" t="s">
        <v>17</v>
      </c>
      <c r="D16" s="19" t="s">
        <v>14</v>
      </c>
      <c r="E16" s="22">
        <v>25.2</v>
      </c>
      <c r="F16" s="22"/>
      <c r="G16" s="22">
        <f>'4.37-8-2'!F22</f>
        <v>20.77</v>
      </c>
      <c r="H16" s="22"/>
      <c r="I16" s="22">
        <f t="shared" si="2"/>
        <v>-17.579999999999998</v>
      </c>
      <c r="J16" s="22">
        <v>625.46</v>
      </c>
      <c r="K16" s="22"/>
      <c r="L16" s="22">
        <f>'4.37-8-2'!H22</f>
        <v>515.46</v>
      </c>
      <c r="M16" s="22"/>
      <c r="N16" s="22">
        <f t="shared" ref="N16" si="3">IF(J16=0,"- ",ROUND((L16-J16)*100/J16,2))</f>
        <v>-17.59</v>
      </c>
    </row>
    <row r="17" spans="1:14" ht="45" x14ac:dyDescent="0.25">
      <c r="A17" s="136" t="s">
        <v>57</v>
      </c>
      <c r="B17" s="9" t="s">
        <v>57</v>
      </c>
      <c r="C17" s="10" t="s">
        <v>58</v>
      </c>
      <c r="D17" s="11" t="s">
        <v>50</v>
      </c>
      <c r="E17" s="12"/>
      <c r="F17" s="13"/>
      <c r="G17" s="13"/>
      <c r="H17" s="13"/>
      <c r="I17" s="13"/>
      <c r="J17" s="14"/>
      <c r="K17" s="13"/>
      <c r="L17" s="13"/>
      <c r="M17" s="13"/>
      <c r="N17" s="13"/>
    </row>
    <row r="18" spans="1:14" ht="15.75" x14ac:dyDescent="0.25">
      <c r="A18" s="1" t="s">
        <v>57</v>
      </c>
      <c r="B18" s="10"/>
      <c r="C18" s="15" t="s">
        <v>13</v>
      </c>
      <c r="D18" s="16" t="s">
        <v>14</v>
      </c>
      <c r="E18" s="17">
        <v>170.12</v>
      </c>
      <c r="F18" s="17"/>
      <c r="G18" s="17">
        <f>'4.37-8-3'!F19</f>
        <v>219.5</v>
      </c>
      <c r="H18" s="17"/>
      <c r="I18" s="17">
        <f>IF(E18=0,"- ",ROUND((G18-E18)*100/E18,2))</f>
        <v>29.03</v>
      </c>
      <c r="J18" s="17">
        <v>2430.71</v>
      </c>
      <c r="K18" s="17"/>
      <c r="L18" s="17">
        <f>'4.37-8-3'!H19</f>
        <v>2702.21</v>
      </c>
      <c r="M18" s="17"/>
      <c r="N18" s="17">
        <f>IF(J18=0,"- ",ROUND((L18-J18)*100/J18,2))</f>
        <v>11.17</v>
      </c>
    </row>
    <row r="19" spans="1:14" ht="15.75" x14ac:dyDescent="0.25">
      <c r="A19" s="1" t="s">
        <v>57</v>
      </c>
      <c r="B19" s="9"/>
      <c r="C19" s="18" t="s">
        <v>15</v>
      </c>
      <c r="D19" s="19" t="s">
        <v>14</v>
      </c>
      <c r="E19" s="20">
        <v>51.36</v>
      </c>
      <c r="F19" s="20">
        <f>IF(E18=0,"",100*E19/E18)</f>
        <v>30.190453797319538</v>
      </c>
      <c r="G19" s="20">
        <f>'4.37-8-3'!F20</f>
        <v>51.36</v>
      </c>
      <c r="H19" s="20">
        <f>IF(G18=0,"",100*G19/G18)</f>
        <v>23.398633257403191</v>
      </c>
      <c r="I19" s="20">
        <f>IF(E19=0,"- ",ROUND((G19-E19)*100/E19,2))</f>
        <v>0</v>
      </c>
      <c r="J19" s="20">
        <v>1274.76</v>
      </c>
      <c r="K19" s="20">
        <f>IF(J18=0,"",100*J19/J18)</f>
        <v>52.443936133886808</v>
      </c>
      <c r="L19" s="20">
        <f>'4.37-8-3'!H20</f>
        <v>1274.74</v>
      </c>
      <c r="M19" s="20">
        <f>IF(L18=0,"",100*L19/L18)</f>
        <v>47.17397981652055</v>
      </c>
      <c r="N19" s="20">
        <f>IF(J19=0,"- ",ROUND((L19-J19)*100/J19,2))</f>
        <v>0</v>
      </c>
    </row>
    <row r="20" spans="1:14" ht="15.75" x14ac:dyDescent="0.25">
      <c r="A20" s="1" t="s">
        <v>57</v>
      </c>
      <c r="B20" s="9"/>
      <c r="C20" s="18" t="s">
        <v>16</v>
      </c>
      <c r="D20" s="19" t="s">
        <v>14</v>
      </c>
      <c r="E20" s="20">
        <v>118.76</v>
      </c>
      <c r="F20" s="20">
        <f>IF(E18=0,"",100*E20/E18)</f>
        <v>69.809546202680465</v>
      </c>
      <c r="G20" s="20">
        <f>'4.37-8-3'!F21</f>
        <v>168.14</v>
      </c>
      <c r="H20" s="20">
        <f>IF(G18=0,"",100*G20/G18)</f>
        <v>76.601366742596809</v>
      </c>
      <c r="I20" s="20">
        <f t="shared" ref="I20:I21" si="4">IF(E20=0,"- ",ROUND((G20-E20)*100/E20,2))</f>
        <v>41.58</v>
      </c>
      <c r="J20" s="20">
        <v>1155.95</v>
      </c>
      <c r="K20" s="20">
        <f>IF(J18=0,"",100*J20/J18)</f>
        <v>47.556063866113192</v>
      </c>
      <c r="L20" s="20">
        <f>'4.37-8-3'!H21</f>
        <v>1427.47</v>
      </c>
      <c r="M20" s="20">
        <f>IF(L18=0,"",100*L20/L18)</f>
        <v>52.82602018347945</v>
      </c>
      <c r="N20" s="20">
        <f>IF(J20=0,"- ",ROUND((L20-J20)*100/J20,2))</f>
        <v>23.49</v>
      </c>
    </row>
    <row r="21" spans="1:14" ht="15.75" x14ac:dyDescent="0.25">
      <c r="A21" s="1" t="s">
        <v>57</v>
      </c>
      <c r="B21" s="9"/>
      <c r="C21" s="21" t="s">
        <v>17</v>
      </c>
      <c r="D21" s="19" t="s">
        <v>14</v>
      </c>
      <c r="E21" s="22">
        <v>25.2</v>
      </c>
      <c r="F21" s="22"/>
      <c r="G21" s="22">
        <f>'4.37-8-3'!F22</f>
        <v>20.77</v>
      </c>
      <c r="H21" s="22"/>
      <c r="I21" s="22">
        <f t="shared" si="4"/>
        <v>-17.579999999999998</v>
      </c>
      <c r="J21" s="22">
        <v>625.46</v>
      </c>
      <c r="K21" s="22"/>
      <c r="L21" s="22">
        <f>'4.37-8-3'!H22</f>
        <v>515.46</v>
      </c>
      <c r="M21" s="22"/>
      <c r="N21" s="22">
        <f t="shared" ref="N21" si="5">IF(J21=0,"- ",ROUND((L21-J21)*100/J21,2))</f>
        <v>-17.59</v>
      </c>
    </row>
    <row r="22" spans="1:14" ht="45" x14ac:dyDescent="0.25">
      <c r="A22" s="136" t="s">
        <v>59</v>
      </c>
      <c r="B22" s="9" t="s">
        <v>59</v>
      </c>
      <c r="C22" s="10" t="s">
        <v>60</v>
      </c>
      <c r="D22" s="11" t="s">
        <v>50</v>
      </c>
      <c r="E22" s="12"/>
      <c r="F22" s="13"/>
      <c r="G22" s="13"/>
      <c r="H22" s="13"/>
      <c r="I22" s="13"/>
      <c r="J22" s="14"/>
      <c r="K22" s="13"/>
      <c r="L22" s="13"/>
      <c r="M22" s="13"/>
      <c r="N22" s="13"/>
    </row>
    <row r="23" spans="1:14" ht="15.75" x14ac:dyDescent="0.25">
      <c r="A23" s="1" t="s">
        <v>59</v>
      </c>
      <c r="B23" s="10"/>
      <c r="C23" s="15" t="s">
        <v>13</v>
      </c>
      <c r="D23" s="16" t="s">
        <v>14</v>
      </c>
      <c r="E23" s="17">
        <v>177.61</v>
      </c>
      <c r="F23" s="17"/>
      <c r="G23" s="17">
        <f>'4.37-8-4'!F19</f>
        <v>226.98999999999998</v>
      </c>
      <c r="H23" s="17"/>
      <c r="I23" s="17">
        <f>IF(E23=0,"- ",ROUND((G23-E23)*100/E23,2))</f>
        <v>27.8</v>
      </c>
      <c r="J23" s="17">
        <v>2616.61</v>
      </c>
      <c r="K23" s="17"/>
      <c r="L23" s="17">
        <f>'4.37-8-4'!H19</f>
        <v>2888.11</v>
      </c>
      <c r="M23" s="17"/>
      <c r="N23" s="17">
        <f>IF(J23=0,"- ",ROUND((L23-J23)*100/J23,2))</f>
        <v>10.38</v>
      </c>
    </row>
    <row r="24" spans="1:14" ht="15.75" x14ac:dyDescent="0.25">
      <c r="A24" s="1" t="s">
        <v>59</v>
      </c>
      <c r="B24" s="9"/>
      <c r="C24" s="18" t="s">
        <v>15</v>
      </c>
      <c r="D24" s="19" t="s">
        <v>14</v>
      </c>
      <c r="E24" s="20">
        <v>58.85</v>
      </c>
      <c r="F24" s="20">
        <f>IF(E23=0,"",100*E24/E23)</f>
        <v>33.134395585834127</v>
      </c>
      <c r="G24" s="20">
        <f>'4.37-8-4'!F20</f>
        <v>58.85</v>
      </c>
      <c r="H24" s="20">
        <f>IF(G23=0,"",100*G24/G23)</f>
        <v>25.926252257808716</v>
      </c>
      <c r="I24" s="20">
        <f>IF(E24=0,"- ",ROUND((G24-E24)*100/E24,2))</f>
        <v>0</v>
      </c>
      <c r="J24" s="20">
        <v>1460.66</v>
      </c>
      <c r="K24" s="20">
        <f>IF(J23=0,"",100*J24/J23)</f>
        <v>55.822610171175675</v>
      </c>
      <c r="L24" s="20">
        <f>'4.37-8-4'!H20</f>
        <v>1460.64</v>
      </c>
      <c r="M24" s="20">
        <f>IF(L23=0,"",100*L24/L23)</f>
        <v>50.574250980745191</v>
      </c>
      <c r="N24" s="20">
        <f>IF(J24=0,"- ",ROUND((L24-J24)*100/J24,2))</f>
        <v>0</v>
      </c>
    </row>
    <row r="25" spans="1:14" ht="15.75" x14ac:dyDescent="0.25">
      <c r="A25" s="1" t="s">
        <v>59</v>
      </c>
      <c r="B25" s="9"/>
      <c r="C25" s="18" t="s">
        <v>16</v>
      </c>
      <c r="D25" s="19" t="s">
        <v>14</v>
      </c>
      <c r="E25" s="20">
        <v>118.76</v>
      </c>
      <c r="F25" s="20">
        <f>IF(E23=0,"",100*E25/E23)</f>
        <v>66.865604414165858</v>
      </c>
      <c r="G25" s="20">
        <f>'4.37-8-4'!F21</f>
        <v>168.14</v>
      </c>
      <c r="H25" s="20">
        <f>IF(G23=0,"",100*G25/G23)</f>
        <v>74.073747742191287</v>
      </c>
      <c r="I25" s="20">
        <f t="shared" ref="I25:I26" si="6">IF(E25=0,"- ",ROUND((G25-E25)*100/E25,2))</f>
        <v>41.58</v>
      </c>
      <c r="J25" s="20">
        <v>1155.95</v>
      </c>
      <c r="K25" s="20">
        <f>IF(J23=0,"",100*J25/J23)</f>
        <v>44.177389828824317</v>
      </c>
      <c r="L25" s="20">
        <f>'4.37-8-4'!H21</f>
        <v>1427.47</v>
      </c>
      <c r="M25" s="20">
        <f>IF(L23=0,"",100*L25/L23)</f>
        <v>49.425749019254802</v>
      </c>
      <c r="N25" s="20">
        <f>IF(J25=0,"- ",ROUND((L25-J25)*100/J25,2))</f>
        <v>23.49</v>
      </c>
    </row>
    <row r="26" spans="1:14" ht="15.75" x14ac:dyDescent="0.25">
      <c r="A26" s="1" t="s">
        <v>59</v>
      </c>
      <c r="B26" s="9"/>
      <c r="C26" s="21" t="s">
        <v>17</v>
      </c>
      <c r="D26" s="19" t="s">
        <v>14</v>
      </c>
      <c r="E26" s="22">
        <v>25.2</v>
      </c>
      <c r="F26" s="22"/>
      <c r="G26" s="22">
        <f>'4.37-8-4'!F22</f>
        <v>20.77</v>
      </c>
      <c r="H26" s="22"/>
      <c r="I26" s="22">
        <f t="shared" si="6"/>
        <v>-17.579999999999998</v>
      </c>
      <c r="J26" s="22">
        <v>625.46</v>
      </c>
      <c r="K26" s="22"/>
      <c r="L26" s="22">
        <f>'4.37-8-4'!H22</f>
        <v>515.46</v>
      </c>
      <c r="M26" s="22"/>
      <c r="N26" s="22">
        <f t="shared" ref="N26" si="7">IF(J26=0,"- ",ROUND((L26-J26)*100/J26,2))</f>
        <v>-17.59</v>
      </c>
    </row>
    <row r="27" spans="1:14" ht="45" x14ac:dyDescent="0.25">
      <c r="A27" s="136" t="s">
        <v>61</v>
      </c>
      <c r="B27" s="9" t="s">
        <v>61</v>
      </c>
      <c r="C27" s="10" t="s">
        <v>62</v>
      </c>
      <c r="D27" s="11" t="s">
        <v>50</v>
      </c>
      <c r="E27" s="12"/>
      <c r="F27" s="13"/>
      <c r="G27" s="13"/>
      <c r="H27" s="13"/>
      <c r="I27" s="13"/>
      <c r="J27" s="14"/>
      <c r="K27" s="13"/>
      <c r="L27" s="13"/>
      <c r="M27" s="13"/>
      <c r="N27" s="13"/>
    </row>
    <row r="28" spans="1:14" ht="15.75" x14ac:dyDescent="0.25">
      <c r="A28" s="1" t="s">
        <v>61</v>
      </c>
      <c r="B28" s="10"/>
      <c r="C28" s="15" t="s">
        <v>13</v>
      </c>
      <c r="D28" s="16" t="s">
        <v>14</v>
      </c>
      <c r="E28" s="17">
        <v>184.03</v>
      </c>
      <c r="F28" s="17"/>
      <c r="G28" s="17">
        <f>'4.37-8-5'!F19</f>
        <v>233.40999999999997</v>
      </c>
      <c r="H28" s="17"/>
      <c r="I28" s="17">
        <f>IF(E28=0,"- ",ROUND((G28-E28)*100/E28,2))</f>
        <v>26.83</v>
      </c>
      <c r="J28" s="17">
        <v>2775.95</v>
      </c>
      <c r="K28" s="17"/>
      <c r="L28" s="17">
        <f>'4.37-8-5'!H19</f>
        <v>3047.45</v>
      </c>
      <c r="M28" s="17"/>
      <c r="N28" s="17">
        <f>IF(J28=0,"- ",ROUND((L28-J28)*100/J28,2))</f>
        <v>9.7799999999999994</v>
      </c>
    </row>
    <row r="29" spans="1:14" ht="15.75" x14ac:dyDescent="0.25">
      <c r="A29" s="1" t="s">
        <v>61</v>
      </c>
      <c r="B29" s="9"/>
      <c r="C29" s="18" t="s">
        <v>15</v>
      </c>
      <c r="D29" s="19" t="s">
        <v>14</v>
      </c>
      <c r="E29" s="20">
        <v>65.27</v>
      </c>
      <c r="F29" s="20">
        <f>IF(E28=0,"",100*E29/E28)</f>
        <v>35.467043416834208</v>
      </c>
      <c r="G29" s="20">
        <f>'4.37-8-5'!F20</f>
        <v>65.27</v>
      </c>
      <c r="H29" s="20">
        <f>IF(G28=0,"",100*G29/G28)</f>
        <v>27.963669080159381</v>
      </c>
      <c r="I29" s="20">
        <f>IF(E29=0,"- ",ROUND((G29-E29)*100/E29,2))</f>
        <v>0</v>
      </c>
      <c r="J29" s="20">
        <v>1620</v>
      </c>
      <c r="K29" s="20">
        <f>IF(J28=0,"",100*J29/J28)</f>
        <v>58.358399827086224</v>
      </c>
      <c r="L29" s="20">
        <f>'4.37-8-5'!H20</f>
        <v>1619.98</v>
      </c>
      <c r="M29" s="20">
        <f>IF(L28=0,"",100*L29/L28)</f>
        <v>53.158542387898081</v>
      </c>
      <c r="N29" s="20">
        <f>IF(J29=0,"- ",ROUND((L29-J29)*100/J29,2))</f>
        <v>0</v>
      </c>
    </row>
    <row r="30" spans="1:14" ht="15.75" x14ac:dyDescent="0.25">
      <c r="A30" s="1" t="s">
        <v>61</v>
      </c>
      <c r="B30" s="9"/>
      <c r="C30" s="18" t="s">
        <v>16</v>
      </c>
      <c r="D30" s="19" t="s">
        <v>14</v>
      </c>
      <c r="E30" s="20">
        <v>118.76</v>
      </c>
      <c r="F30" s="20">
        <f>IF(E28=0,"",100*E30/E28)</f>
        <v>64.532956583165785</v>
      </c>
      <c r="G30" s="20">
        <f>'4.37-8-5'!F21</f>
        <v>168.14</v>
      </c>
      <c r="H30" s="20">
        <f>IF(G28=0,"",100*G30/G28)</f>
        <v>72.036330919840637</v>
      </c>
      <c r="I30" s="20">
        <f t="shared" ref="I30:I31" si="8">IF(E30=0,"- ",ROUND((G30-E30)*100/E30,2))</f>
        <v>41.58</v>
      </c>
      <c r="J30" s="20">
        <v>1155.95</v>
      </c>
      <c r="K30" s="20">
        <f>IF(J28=0,"",100*J30/J28)</f>
        <v>41.641600172913783</v>
      </c>
      <c r="L30" s="20">
        <f>'4.37-8-5'!H21</f>
        <v>1427.47</v>
      </c>
      <c r="M30" s="20">
        <f>IF(L28=0,"",100*L30/L28)</f>
        <v>46.841457612101927</v>
      </c>
      <c r="N30" s="20">
        <f>IF(J30=0,"- ",ROUND((L30-J30)*100/J30,2))</f>
        <v>23.49</v>
      </c>
    </row>
    <row r="31" spans="1:14" ht="15.75" x14ac:dyDescent="0.25">
      <c r="A31" s="1" t="s">
        <v>61</v>
      </c>
      <c r="B31" s="9"/>
      <c r="C31" s="21" t="s">
        <v>17</v>
      </c>
      <c r="D31" s="19" t="s">
        <v>14</v>
      </c>
      <c r="E31" s="22">
        <v>25.2</v>
      </c>
      <c r="F31" s="22"/>
      <c r="G31" s="22">
        <f>'4.37-8-5'!F22</f>
        <v>20.77</v>
      </c>
      <c r="H31" s="22"/>
      <c r="I31" s="22">
        <f t="shared" si="8"/>
        <v>-17.579999999999998</v>
      </c>
      <c r="J31" s="22">
        <v>625.46</v>
      </c>
      <c r="K31" s="22"/>
      <c r="L31" s="22">
        <f>'4.37-8-5'!H22</f>
        <v>515.46</v>
      </c>
      <c r="M31" s="22"/>
      <c r="N31" s="22">
        <f t="shared" ref="N31" si="9">IF(J31=0,"- ",ROUND((L31-J31)*100/J31,2))</f>
        <v>-17.59</v>
      </c>
    </row>
    <row r="32" spans="1:14" ht="45" x14ac:dyDescent="0.25">
      <c r="A32" s="136" t="s">
        <v>63</v>
      </c>
      <c r="B32" s="9" t="s">
        <v>63</v>
      </c>
      <c r="C32" s="10" t="s">
        <v>64</v>
      </c>
      <c r="D32" s="11" t="s">
        <v>50</v>
      </c>
      <c r="E32" s="12"/>
      <c r="F32" s="13"/>
      <c r="G32" s="13"/>
      <c r="H32" s="13"/>
      <c r="I32" s="13"/>
      <c r="J32" s="14"/>
      <c r="K32" s="13"/>
      <c r="L32" s="13"/>
      <c r="M32" s="13"/>
      <c r="N32" s="13"/>
    </row>
    <row r="33" spans="1:14" ht="15.75" x14ac:dyDescent="0.25">
      <c r="A33" s="1" t="s">
        <v>63</v>
      </c>
      <c r="B33" s="10"/>
      <c r="C33" s="15" t="s">
        <v>13</v>
      </c>
      <c r="D33" s="16" t="s">
        <v>14</v>
      </c>
      <c r="E33" s="17">
        <v>219.43</v>
      </c>
      <c r="F33" s="17"/>
      <c r="G33" s="17">
        <f>'4.37-8-6'!F19</f>
        <v>273.29999999999995</v>
      </c>
      <c r="H33" s="17"/>
      <c r="I33" s="17">
        <f>IF(E33=0,"- ",ROUND((G33-E33)*100/E33,2))</f>
        <v>24.55</v>
      </c>
      <c r="J33" s="17">
        <v>3491.8</v>
      </c>
      <c r="K33" s="17"/>
      <c r="L33" s="17">
        <f>'4.37-8-6'!H19</f>
        <v>3788.0299999999997</v>
      </c>
      <c r="M33" s="17"/>
      <c r="N33" s="17">
        <f>IF(J33=0,"- ",ROUND((L33-J33)*100/J33,2))</f>
        <v>8.48</v>
      </c>
    </row>
    <row r="34" spans="1:14" ht="15.75" x14ac:dyDescent="0.25">
      <c r="A34" s="1" t="s">
        <v>63</v>
      </c>
      <c r="B34" s="9"/>
      <c r="C34" s="18" t="s">
        <v>15</v>
      </c>
      <c r="D34" s="19" t="s">
        <v>14</v>
      </c>
      <c r="E34" s="20">
        <v>89.88</v>
      </c>
      <c r="F34" s="20">
        <f>IF(E33=0,"",100*E34/E33)</f>
        <v>40.960670828965959</v>
      </c>
      <c r="G34" s="20">
        <f>'4.37-8-6'!F20</f>
        <v>89.88</v>
      </c>
      <c r="H34" s="20">
        <f>IF(G33=0,"",100*G34/G33)</f>
        <v>32.886937431394081</v>
      </c>
      <c r="I34" s="20">
        <f>IF(E34=0,"- ",ROUND((G34-E34)*100/E34,2))</f>
        <v>0</v>
      </c>
      <c r="J34" s="20">
        <v>2230.8200000000002</v>
      </c>
      <c r="K34" s="20">
        <f>IF(J33=0,"",100*J34/J33)</f>
        <v>63.887393321496084</v>
      </c>
      <c r="L34" s="20">
        <f>'4.37-8-6'!H20</f>
        <v>2230.79</v>
      </c>
      <c r="M34" s="20">
        <f>IF(L33=0,"",100*L34/L33)</f>
        <v>58.890505091036772</v>
      </c>
      <c r="N34" s="20">
        <f>IF(J34=0,"- ",ROUND((L34-J34)*100/J34,2))</f>
        <v>0</v>
      </c>
    </row>
    <row r="35" spans="1:14" ht="15.75" x14ac:dyDescent="0.25">
      <c r="A35" s="1" t="s">
        <v>63</v>
      </c>
      <c r="B35" s="9"/>
      <c r="C35" s="18" t="s">
        <v>16</v>
      </c>
      <c r="D35" s="19" t="s">
        <v>14</v>
      </c>
      <c r="E35" s="20">
        <v>129.55000000000001</v>
      </c>
      <c r="F35" s="20">
        <f>IF(E33=0,"",100*E35/E33)</f>
        <v>59.039329171034048</v>
      </c>
      <c r="G35" s="20">
        <f>'4.37-8-6'!F21</f>
        <v>183.42</v>
      </c>
      <c r="H35" s="20">
        <f>IF(G33=0,"",100*G35/G33)</f>
        <v>67.11306256860594</v>
      </c>
      <c r="I35" s="20">
        <f t="shared" ref="I35:I36" si="10">IF(E35=0,"- ",ROUND((G35-E35)*100/E35,2))</f>
        <v>41.58</v>
      </c>
      <c r="J35" s="20">
        <v>1260.98</v>
      </c>
      <c r="K35" s="20">
        <f>IF(J33=0,"",100*J35/J33)</f>
        <v>36.112606678503923</v>
      </c>
      <c r="L35" s="20">
        <f>'4.37-8-6'!H21</f>
        <v>1557.2399999999998</v>
      </c>
      <c r="M35" s="20">
        <f>IF(L33=0,"",100*L35/L33)</f>
        <v>41.109494908963228</v>
      </c>
      <c r="N35" s="20">
        <f>IF(J35=0,"- ",ROUND((L35-J35)*100/J35,2))</f>
        <v>23.49</v>
      </c>
    </row>
    <row r="36" spans="1:14" ht="15.75" x14ac:dyDescent="0.25">
      <c r="A36" s="1" t="s">
        <v>63</v>
      </c>
      <c r="B36" s="9"/>
      <c r="C36" s="21" t="s">
        <v>17</v>
      </c>
      <c r="D36" s="19" t="s">
        <v>14</v>
      </c>
      <c r="E36" s="22">
        <v>27.49</v>
      </c>
      <c r="F36" s="22"/>
      <c r="G36" s="22">
        <f>'4.37-8-6'!F22</f>
        <v>22.66</v>
      </c>
      <c r="H36" s="22"/>
      <c r="I36" s="22">
        <f t="shared" si="10"/>
        <v>-17.57</v>
      </c>
      <c r="J36" s="22">
        <v>682.3</v>
      </c>
      <c r="K36" s="22"/>
      <c r="L36" s="22">
        <f>'4.37-8-6'!H22</f>
        <v>562.32000000000005</v>
      </c>
      <c r="M36" s="22"/>
      <c r="N36" s="22">
        <f t="shared" ref="N36" si="11">IF(J36=0,"- ",ROUND((L36-J36)*100/J36,2))</f>
        <v>-17.579999999999998</v>
      </c>
    </row>
    <row r="37" spans="1:14" ht="45" x14ac:dyDescent="0.25">
      <c r="A37" s="136" t="s">
        <v>65</v>
      </c>
      <c r="B37" s="9" t="s">
        <v>65</v>
      </c>
      <c r="C37" s="10" t="s">
        <v>66</v>
      </c>
      <c r="D37" s="11" t="s">
        <v>50</v>
      </c>
      <c r="E37" s="12"/>
      <c r="F37" s="13"/>
      <c r="G37" s="13"/>
      <c r="H37" s="13"/>
      <c r="I37" s="13"/>
      <c r="J37" s="14"/>
      <c r="K37" s="13"/>
      <c r="L37" s="13"/>
      <c r="M37" s="13"/>
      <c r="N37" s="13"/>
    </row>
    <row r="38" spans="1:14" ht="15.75" x14ac:dyDescent="0.25">
      <c r="A38" s="1" t="s">
        <v>65</v>
      </c>
      <c r="B38" s="10"/>
      <c r="C38" s="15" t="s">
        <v>13</v>
      </c>
      <c r="D38" s="16" t="s">
        <v>14</v>
      </c>
      <c r="E38" s="17">
        <v>414.35</v>
      </c>
      <c r="F38" s="17"/>
      <c r="G38" s="17">
        <f>'4.37-8-7'!F19</f>
        <v>526.57999999999993</v>
      </c>
      <c r="H38" s="17"/>
      <c r="I38" s="17">
        <f>IF(E38=0,"- ",ROUND((G38-E38)*100/E38,2))</f>
        <v>27.09</v>
      </c>
      <c r="J38" s="17">
        <v>6212.3</v>
      </c>
      <c r="K38" s="17"/>
      <c r="L38" s="17">
        <f>'4.37-8-7'!H19</f>
        <v>6829.45</v>
      </c>
      <c r="M38" s="17"/>
      <c r="N38" s="17">
        <f>IF(J38=0,"- ",ROUND((L38-J38)*100/J38,2))</f>
        <v>9.93</v>
      </c>
    </row>
    <row r="39" spans="1:14" ht="15.75" x14ac:dyDescent="0.25">
      <c r="A39" s="1" t="s">
        <v>65</v>
      </c>
      <c r="B39" s="9"/>
      <c r="C39" s="18" t="s">
        <v>15</v>
      </c>
      <c r="D39" s="19" t="s">
        <v>14</v>
      </c>
      <c r="E39" s="20">
        <v>144.44999999999999</v>
      </c>
      <c r="F39" s="20">
        <f>IF(E38=0,"",100*E39/E38)</f>
        <v>34.861831784723051</v>
      </c>
      <c r="G39" s="20">
        <f>'4.37-8-7'!F20</f>
        <v>144.44999999999999</v>
      </c>
      <c r="H39" s="20">
        <f>IF(G38=0,"",100*G39/G38)</f>
        <v>27.431729271905503</v>
      </c>
      <c r="I39" s="20">
        <f>IF(E39=0,"- ",ROUND((G39-E39)*100/E39,2))</f>
        <v>0</v>
      </c>
      <c r="J39" s="20">
        <v>3585.25</v>
      </c>
      <c r="K39" s="20">
        <f>IF(J38=0,"",100*J39/J38)</f>
        <v>57.71211950485327</v>
      </c>
      <c r="L39" s="20">
        <f>'4.37-8-7'!H20</f>
        <v>3585.2</v>
      </c>
      <c r="M39" s="20">
        <f>IF(L38=0,"",100*L39/L38)</f>
        <v>52.496174655352924</v>
      </c>
      <c r="N39" s="20">
        <f>IF(J39=0,"- ",ROUND((L39-J39)*100/J39,2))</f>
        <v>0</v>
      </c>
    </row>
    <row r="40" spans="1:14" ht="15.75" x14ac:dyDescent="0.25">
      <c r="A40" s="1" t="s">
        <v>65</v>
      </c>
      <c r="B40" s="9"/>
      <c r="C40" s="18" t="s">
        <v>16</v>
      </c>
      <c r="D40" s="19" t="s">
        <v>14</v>
      </c>
      <c r="E40" s="20">
        <v>269.89999999999998</v>
      </c>
      <c r="F40" s="20">
        <f>IF(E38=0,"",100*E40/E38)</f>
        <v>65.138168215276934</v>
      </c>
      <c r="G40" s="20">
        <f>'4.37-8-7'!F21</f>
        <v>382.13</v>
      </c>
      <c r="H40" s="20">
        <f>IF(G38=0,"",100*G40/G38)</f>
        <v>72.568270728094504</v>
      </c>
      <c r="I40" s="20">
        <f t="shared" ref="I40:I41" si="12">IF(E40=0,"- ",ROUND((G40-E40)*100/E40,2))</f>
        <v>41.58</v>
      </c>
      <c r="J40" s="20">
        <v>2627.05</v>
      </c>
      <c r="K40" s="20">
        <f>IF(J38=0,"",100*J40/J38)</f>
        <v>42.287880495146723</v>
      </c>
      <c r="L40" s="20">
        <f>'4.37-8-7'!H21</f>
        <v>3244.25</v>
      </c>
      <c r="M40" s="20">
        <f>IF(L38=0,"",100*L40/L38)</f>
        <v>47.503825344647083</v>
      </c>
      <c r="N40" s="20">
        <f>IF(J40=0,"- ",ROUND((L40-J40)*100/J40,2))</f>
        <v>23.49</v>
      </c>
    </row>
    <row r="41" spans="1:14" ht="15.75" x14ac:dyDescent="0.25">
      <c r="A41" s="1" t="s">
        <v>65</v>
      </c>
      <c r="B41" s="9"/>
      <c r="C41" s="21" t="s">
        <v>17</v>
      </c>
      <c r="D41" s="19" t="s">
        <v>14</v>
      </c>
      <c r="E41" s="22">
        <v>57.27</v>
      </c>
      <c r="F41" s="22"/>
      <c r="G41" s="22">
        <f>'4.37-8-7'!F22</f>
        <v>47.2</v>
      </c>
      <c r="H41" s="22"/>
      <c r="I41" s="22">
        <f t="shared" si="12"/>
        <v>-17.579999999999998</v>
      </c>
      <c r="J41" s="22">
        <v>1421.44</v>
      </c>
      <c r="K41" s="22"/>
      <c r="L41" s="22">
        <f>'4.37-8-7'!H22</f>
        <v>1171.5</v>
      </c>
      <c r="M41" s="22"/>
      <c r="N41" s="22">
        <f t="shared" ref="N41" si="13">IF(J41=0,"- ",ROUND((L41-J41)*100/J41,2))</f>
        <v>-17.579999999999998</v>
      </c>
    </row>
    <row r="42" spans="1:14" ht="45" x14ac:dyDescent="0.25">
      <c r="A42" s="136" t="s">
        <v>67</v>
      </c>
      <c r="B42" s="9" t="s">
        <v>67</v>
      </c>
      <c r="C42" s="10" t="s">
        <v>68</v>
      </c>
      <c r="D42" s="11" t="s">
        <v>50</v>
      </c>
      <c r="E42" s="12"/>
      <c r="F42" s="13"/>
      <c r="G42" s="13"/>
      <c r="H42" s="13"/>
      <c r="I42" s="13"/>
      <c r="J42" s="14"/>
      <c r="K42" s="13"/>
      <c r="L42" s="13"/>
      <c r="M42" s="13"/>
      <c r="N42" s="13"/>
    </row>
    <row r="43" spans="1:14" ht="15.75" x14ac:dyDescent="0.25">
      <c r="A43" s="1" t="s">
        <v>67</v>
      </c>
      <c r="B43" s="10"/>
      <c r="C43" s="15" t="s">
        <v>13</v>
      </c>
      <c r="D43" s="16" t="s">
        <v>14</v>
      </c>
      <c r="E43" s="17">
        <v>430.4</v>
      </c>
      <c r="F43" s="17"/>
      <c r="G43" s="17">
        <f>'4.37-8-8'!F19</f>
        <v>542.63</v>
      </c>
      <c r="H43" s="17"/>
      <c r="I43" s="17">
        <f>IF(E43=0,"- ",ROUND((G43-E43)*100/E43,2))</f>
        <v>26.08</v>
      </c>
      <c r="J43" s="17">
        <v>6610.66</v>
      </c>
      <c r="K43" s="17"/>
      <c r="L43" s="17">
        <f>'4.37-8-8'!H19</f>
        <v>7227.8</v>
      </c>
      <c r="M43" s="17"/>
      <c r="N43" s="17">
        <f>IF(J43=0,"- ",ROUND((L43-J43)*100/J43,2))</f>
        <v>9.34</v>
      </c>
    </row>
    <row r="44" spans="1:14" ht="15.75" x14ac:dyDescent="0.25">
      <c r="A44" s="1" t="s">
        <v>67</v>
      </c>
      <c r="B44" s="9"/>
      <c r="C44" s="18" t="s">
        <v>15</v>
      </c>
      <c r="D44" s="19" t="s">
        <v>14</v>
      </c>
      <c r="E44" s="20">
        <v>160.5</v>
      </c>
      <c r="F44" s="20">
        <f>IF(E43=0,"",100*E44/E43)</f>
        <v>37.290892193308551</v>
      </c>
      <c r="G44" s="20">
        <f>'4.37-8-8'!F20</f>
        <v>160.5</v>
      </c>
      <c r="H44" s="20">
        <f>IF(G43=0,"",100*G44/G43)</f>
        <v>29.578165600869838</v>
      </c>
      <c r="I44" s="20">
        <f>IF(E44=0,"- ",ROUND((G44-E44)*100/E44,2))</f>
        <v>0</v>
      </c>
      <c r="J44" s="20">
        <v>3983.61</v>
      </c>
      <c r="K44" s="20">
        <f>IF(J43=0,"",100*J44/J43)</f>
        <v>60.260397600239614</v>
      </c>
      <c r="L44" s="20">
        <f>'4.37-8-8'!H20</f>
        <v>3983.55</v>
      </c>
      <c r="M44" s="20">
        <f>IF(L43=0,"",100*L44/L43)</f>
        <v>55.114280970696477</v>
      </c>
      <c r="N44" s="20">
        <f>IF(J44=0,"- ",ROUND((L44-J44)*100/J44,2))</f>
        <v>0</v>
      </c>
    </row>
    <row r="45" spans="1:14" ht="15.75" x14ac:dyDescent="0.25">
      <c r="A45" s="1" t="s">
        <v>67</v>
      </c>
      <c r="B45" s="9"/>
      <c r="C45" s="18" t="s">
        <v>16</v>
      </c>
      <c r="D45" s="19" t="s">
        <v>14</v>
      </c>
      <c r="E45" s="20">
        <v>269.89999999999998</v>
      </c>
      <c r="F45" s="20">
        <f>IF(E43=0,"",100*E45/E43)</f>
        <v>62.709107806691442</v>
      </c>
      <c r="G45" s="20">
        <f>'4.37-8-8'!F21</f>
        <v>382.13</v>
      </c>
      <c r="H45" s="20">
        <f>IF(G43=0,"",100*G45/G43)</f>
        <v>70.421834399130162</v>
      </c>
      <c r="I45" s="20">
        <f t="shared" ref="I45:I46" si="14">IF(E45=0,"- ",ROUND((G45-E45)*100/E45,2))</f>
        <v>41.58</v>
      </c>
      <c r="J45" s="20">
        <v>2627.05</v>
      </c>
      <c r="K45" s="20">
        <f>IF(J43=0,"",100*J45/J43)</f>
        <v>39.739602399760386</v>
      </c>
      <c r="L45" s="20">
        <f>'4.37-8-8'!H21</f>
        <v>3244.25</v>
      </c>
      <c r="M45" s="20">
        <f>IF(L43=0,"",100*L45/L43)</f>
        <v>44.885719029303523</v>
      </c>
      <c r="N45" s="20">
        <f>IF(J45=0,"- ",ROUND((L45-J45)*100/J45,2))</f>
        <v>23.49</v>
      </c>
    </row>
    <row r="46" spans="1:14" ht="15.75" x14ac:dyDescent="0.25">
      <c r="A46" s="1" t="s">
        <v>67</v>
      </c>
      <c r="B46" s="9"/>
      <c r="C46" s="21" t="s">
        <v>17</v>
      </c>
      <c r="D46" s="19" t="s">
        <v>14</v>
      </c>
      <c r="E46" s="22">
        <v>57.27</v>
      </c>
      <c r="F46" s="22"/>
      <c r="G46" s="22">
        <f>'4.37-8-8'!F22</f>
        <v>47.2</v>
      </c>
      <c r="H46" s="22"/>
      <c r="I46" s="22">
        <f t="shared" si="14"/>
        <v>-17.579999999999998</v>
      </c>
      <c r="J46" s="22">
        <v>1421.44</v>
      </c>
      <c r="K46" s="22"/>
      <c r="L46" s="22">
        <f>'4.37-8-8'!H22</f>
        <v>1171.5</v>
      </c>
      <c r="M46" s="22"/>
      <c r="N46" s="22">
        <f t="shared" ref="N46" si="15">IF(J46=0,"- ",ROUND((L46-J46)*100/J46,2))</f>
        <v>-17.579999999999998</v>
      </c>
    </row>
    <row r="47" spans="1:14" ht="45" x14ac:dyDescent="0.25">
      <c r="A47" s="136" t="s">
        <v>69</v>
      </c>
      <c r="B47" s="9" t="s">
        <v>69</v>
      </c>
      <c r="C47" s="10" t="s">
        <v>70</v>
      </c>
      <c r="D47" s="11" t="s">
        <v>50</v>
      </c>
      <c r="E47" s="12"/>
      <c r="F47" s="13"/>
      <c r="G47" s="13"/>
      <c r="H47" s="13"/>
      <c r="I47" s="13"/>
      <c r="J47" s="14"/>
      <c r="K47" s="13"/>
      <c r="L47" s="13"/>
      <c r="M47" s="13"/>
      <c r="N47" s="13"/>
    </row>
    <row r="48" spans="1:14" ht="15.75" x14ac:dyDescent="0.25">
      <c r="A48" s="1" t="s">
        <v>69</v>
      </c>
      <c r="B48" s="10"/>
      <c r="C48" s="15" t="s">
        <v>13</v>
      </c>
      <c r="D48" s="16" t="s">
        <v>14</v>
      </c>
      <c r="E48" s="17">
        <v>597.21</v>
      </c>
      <c r="F48" s="17"/>
      <c r="G48" s="17">
        <f>'4.37-8-9'!F19</f>
        <v>754.33</v>
      </c>
      <c r="H48" s="17"/>
      <c r="I48" s="17">
        <f>IF(E48=0,"- ",ROUND((G48-E48)*100/E48,2))</f>
        <v>26.31</v>
      </c>
      <c r="J48" s="17">
        <v>9122.3700000000008</v>
      </c>
      <c r="K48" s="17"/>
      <c r="L48" s="17">
        <f>'4.37-8-9'!H19</f>
        <v>9986.14</v>
      </c>
      <c r="M48" s="17"/>
      <c r="N48" s="17">
        <f>IF(J48=0,"- ",ROUND((L48-J48)*100/J48,2))</f>
        <v>9.4700000000000006</v>
      </c>
    </row>
    <row r="49" spans="1:16" ht="15.75" x14ac:dyDescent="0.25">
      <c r="A49" s="1" t="s">
        <v>69</v>
      </c>
      <c r="B49" s="9"/>
      <c r="C49" s="18" t="s">
        <v>15</v>
      </c>
      <c r="D49" s="19" t="s">
        <v>14</v>
      </c>
      <c r="E49" s="20">
        <v>219.35</v>
      </c>
      <c r="F49" s="20">
        <f>IF(E48=0,"",100*E49/E48)</f>
        <v>36.729123758811809</v>
      </c>
      <c r="G49" s="20">
        <f>'4.37-8-9'!F20</f>
        <v>219.35</v>
      </c>
      <c r="H49" s="20">
        <f>IF(G48=0,"",100*G49/G48)</f>
        <v>29.078785147084165</v>
      </c>
      <c r="I49" s="20">
        <f>IF(E49=0,"- ",ROUND((G49-E49)*100/E49,2))</f>
        <v>0</v>
      </c>
      <c r="J49" s="20">
        <v>5444.27</v>
      </c>
      <c r="K49" s="20">
        <f>IF(J48=0,"",100*J49/J48)</f>
        <v>59.680433922325001</v>
      </c>
      <c r="L49" s="20">
        <f>'4.37-8-9'!H20</f>
        <v>5444.19</v>
      </c>
      <c r="M49" s="20">
        <f>IF(L48=0,"",100*L49/L48)</f>
        <v>54.517461201224904</v>
      </c>
      <c r="N49" s="20">
        <f>IF(J49=0,"- ",ROUND((L49-J49)*100/J49,2))</f>
        <v>0</v>
      </c>
    </row>
    <row r="50" spans="1:16" ht="15.75" x14ac:dyDescent="0.25">
      <c r="A50" s="1" t="s">
        <v>69</v>
      </c>
      <c r="B50" s="9"/>
      <c r="C50" s="18" t="s">
        <v>16</v>
      </c>
      <c r="D50" s="19" t="s">
        <v>14</v>
      </c>
      <c r="E50" s="20">
        <v>377.86</v>
      </c>
      <c r="F50" s="20">
        <f>IF(E48=0,"",100*E50/E48)</f>
        <v>63.270876241188191</v>
      </c>
      <c r="G50" s="20">
        <f>'4.37-8-9'!F21</f>
        <v>534.98</v>
      </c>
      <c r="H50" s="20">
        <f>IF(G48=0,"",100*G50/G48)</f>
        <v>70.921214852915824</v>
      </c>
      <c r="I50" s="20">
        <f t="shared" ref="I50:I51" si="16">IF(E50=0,"- ",ROUND((G50-E50)*100/E50,2))</f>
        <v>41.58</v>
      </c>
      <c r="J50" s="20">
        <v>3678.1</v>
      </c>
      <c r="K50" s="20">
        <f>IF(J48=0,"",100*J50/J48)</f>
        <v>40.319566077674985</v>
      </c>
      <c r="L50" s="20">
        <f>'4.37-8-9'!H21</f>
        <v>4541.9499999999989</v>
      </c>
      <c r="M50" s="20">
        <f>IF(L48=0,"",100*L50/L48)</f>
        <v>45.482538798775096</v>
      </c>
      <c r="N50" s="20">
        <f>IF(J50=0,"- ",ROUND((L50-J50)*100/J50,2))</f>
        <v>23.49</v>
      </c>
    </row>
    <row r="51" spans="1:16" ht="15.75" x14ac:dyDescent="0.25">
      <c r="A51" s="1" t="s">
        <v>69</v>
      </c>
      <c r="B51" s="9"/>
      <c r="C51" s="21" t="s">
        <v>17</v>
      </c>
      <c r="D51" s="19" t="s">
        <v>14</v>
      </c>
      <c r="E51" s="22">
        <v>80.19</v>
      </c>
      <c r="F51" s="22"/>
      <c r="G51" s="22">
        <f>'4.37-8-9'!F22</f>
        <v>66.08</v>
      </c>
      <c r="H51" s="22"/>
      <c r="I51" s="22">
        <f t="shared" si="16"/>
        <v>-17.600000000000001</v>
      </c>
      <c r="J51" s="22">
        <v>1990.32</v>
      </c>
      <c r="K51" s="22"/>
      <c r="L51" s="22">
        <f>'4.37-8-9'!H22</f>
        <v>1640.1</v>
      </c>
      <c r="M51" s="22"/>
      <c r="N51" s="22">
        <f t="shared" ref="N51" si="17">IF(J51=0,"- ",ROUND((L51-J51)*100/J51,2))</f>
        <v>-17.600000000000001</v>
      </c>
    </row>
    <row r="52" spans="1:16" ht="45" x14ac:dyDescent="0.25">
      <c r="A52" s="136" t="s">
        <v>71</v>
      </c>
      <c r="B52" s="9" t="s">
        <v>71</v>
      </c>
      <c r="C52" s="10" t="s">
        <v>72</v>
      </c>
      <c r="D52" s="11" t="s">
        <v>50</v>
      </c>
      <c r="E52" s="12"/>
      <c r="F52" s="13"/>
      <c r="G52" s="13"/>
      <c r="H52" s="13"/>
      <c r="I52" s="13"/>
      <c r="J52" s="14"/>
      <c r="K52" s="13"/>
      <c r="L52" s="13"/>
      <c r="M52" s="13"/>
      <c r="N52" s="13"/>
    </row>
    <row r="53" spans="1:16" ht="15.75" x14ac:dyDescent="0.25">
      <c r="A53" s="1" t="s">
        <v>71</v>
      </c>
      <c r="B53" s="10"/>
      <c r="C53" s="15" t="s">
        <v>13</v>
      </c>
      <c r="D53" s="16" t="s">
        <v>14</v>
      </c>
      <c r="E53" s="17">
        <v>785.9</v>
      </c>
      <c r="F53" s="17"/>
      <c r="G53" s="17">
        <f>'4.37-8-10'!F19</f>
        <v>1010.35</v>
      </c>
      <c r="H53" s="17"/>
      <c r="I53" s="17">
        <f>IF(E53=0,"- ",ROUND((G53-E53)*100/E53,2))</f>
        <v>28.56</v>
      </c>
      <c r="J53" s="17">
        <v>11362.5</v>
      </c>
      <c r="K53" s="17"/>
      <c r="L53" s="17">
        <f>'4.37-8-10'!H19</f>
        <v>12596.61</v>
      </c>
      <c r="M53" s="17"/>
      <c r="N53" s="17">
        <f>IF(J53=0,"- ",ROUND((L53-J53)*100/J53,2))</f>
        <v>10.86</v>
      </c>
    </row>
    <row r="54" spans="1:16" ht="15.75" x14ac:dyDescent="0.25">
      <c r="A54" s="1" t="s">
        <v>71</v>
      </c>
      <c r="B54" s="9"/>
      <c r="C54" s="18" t="s">
        <v>15</v>
      </c>
      <c r="D54" s="19" t="s">
        <v>14</v>
      </c>
      <c r="E54" s="20">
        <v>246.1</v>
      </c>
      <c r="F54" s="20">
        <f>IF(E53=0,"",100*E54/E53)</f>
        <v>31.314416592441788</v>
      </c>
      <c r="G54" s="20">
        <f>'4.37-8-10'!F20</f>
        <v>246.1</v>
      </c>
      <c r="H54" s="20">
        <f>IF(G53=0,"",100*G54/G53)</f>
        <v>24.357895778690551</v>
      </c>
      <c r="I54" s="20">
        <f>IF(E54=0,"- ",ROUND((G54-E54)*100/E54,2))</f>
        <v>0</v>
      </c>
      <c r="J54" s="20">
        <v>6108.2</v>
      </c>
      <c r="K54" s="20">
        <f>IF(J53=0,"",100*J54/J53)</f>
        <v>53.757535753575361</v>
      </c>
      <c r="L54" s="20">
        <f>'4.37-8-10'!H20</f>
        <v>6108.11</v>
      </c>
      <c r="M54" s="20">
        <f>IF(L53=0,"",100*L54/L53)</f>
        <v>48.490109640609653</v>
      </c>
      <c r="N54" s="20">
        <f>IF(J54=0,"- ",ROUND((L54-J54)*100/J54,2))</f>
        <v>0</v>
      </c>
    </row>
    <row r="55" spans="1:16" ht="15.75" x14ac:dyDescent="0.25">
      <c r="A55" s="1" t="s">
        <v>71</v>
      </c>
      <c r="B55" s="9"/>
      <c r="C55" s="18" t="s">
        <v>16</v>
      </c>
      <c r="D55" s="19" t="s">
        <v>14</v>
      </c>
      <c r="E55" s="20">
        <v>539.79999999999995</v>
      </c>
      <c r="F55" s="20">
        <f>IF(E53=0,"",100*E55/E53)</f>
        <v>68.685583407558212</v>
      </c>
      <c r="G55" s="20">
        <f>'4.37-8-10'!F21</f>
        <v>764.25</v>
      </c>
      <c r="H55" s="20">
        <f>IF(G53=0,"",100*G55/G53)</f>
        <v>75.642104221309452</v>
      </c>
      <c r="I55" s="20">
        <f t="shared" ref="I55:I56" si="18">IF(E55=0,"- ",ROUND((G55-E55)*100/E55,2))</f>
        <v>41.58</v>
      </c>
      <c r="J55" s="20">
        <v>5254.3</v>
      </c>
      <c r="K55" s="20">
        <f>IF(J53=0,"",100*J55/J53)</f>
        <v>46.242464246424639</v>
      </c>
      <c r="L55" s="20">
        <f>'4.37-8-10'!H21</f>
        <v>6488.5</v>
      </c>
      <c r="M55" s="20">
        <f>IF(L53=0,"",100*L55/L53)</f>
        <v>51.50989035939034</v>
      </c>
      <c r="N55" s="20">
        <f>IF(J55=0,"- ",ROUND((L55-J55)*100/J55,2))</f>
        <v>23.49</v>
      </c>
    </row>
    <row r="56" spans="1:16" ht="15.75" x14ac:dyDescent="0.25">
      <c r="A56" s="1" t="s">
        <v>71</v>
      </c>
      <c r="B56" s="9"/>
      <c r="C56" s="21" t="s">
        <v>17</v>
      </c>
      <c r="D56" s="19" t="s">
        <v>14</v>
      </c>
      <c r="E56" s="22">
        <v>114.55</v>
      </c>
      <c r="F56" s="22"/>
      <c r="G56" s="22">
        <f>'4.37-8-10'!F22</f>
        <v>94.4</v>
      </c>
      <c r="H56" s="22"/>
      <c r="I56" s="22">
        <f>IF(E56=0,"- ",ROUND((G56-E56)*100/E56,2))</f>
        <v>-17.59</v>
      </c>
      <c r="J56" s="22">
        <v>2843.13</v>
      </c>
      <c r="K56" s="22"/>
      <c r="L56" s="22">
        <f>'4.37-8-10'!H22</f>
        <v>2343</v>
      </c>
      <c r="M56" s="22"/>
      <c r="N56" s="22">
        <f t="shared" ref="N56" si="19">IF(J56=0,"- ",ROUND((L56-J56)*100/J56,2))</f>
        <v>-17.59</v>
      </c>
    </row>
    <row r="57" spans="1:16" ht="45" x14ac:dyDescent="0.25">
      <c r="A57" s="136" t="s">
        <v>73</v>
      </c>
      <c r="B57" s="9" t="s">
        <v>73</v>
      </c>
      <c r="C57" s="10" t="s">
        <v>74</v>
      </c>
      <c r="D57" s="11" t="s">
        <v>50</v>
      </c>
      <c r="E57" s="12"/>
      <c r="F57" s="13"/>
      <c r="G57" s="13"/>
      <c r="H57" s="13"/>
      <c r="I57" s="13"/>
      <c r="J57" s="14"/>
      <c r="K57" s="13"/>
      <c r="L57" s="13"/>
      <c r="M57" s="13"/>
      <c r="N57" s="13"/>
    </row>
    <row r="58" spans="1:16" ht="15.75" x14ac:dyDescent="0.25">
      <c r="A58" s="136"/>
      <c r="B58" s="9"/>
      <c r="C58" s="15" t="s">
        <v>13</v>
      </c>
      <c r="D58" s="11"/>
      <c r="E58" s="13" t="s">
        <v>223</v>
      </c>
      <c r="F58" s="13"/>
      <c r="G58" s="13">
        <f>'4.37-8-11'!F19</f>
        <v>1522.4199999999998</v>
      </c>
      <c r="H58" s="13"/>
      <c r="I58" s="17">
        <f>IF(E58=0,"- ",ROUND((G58-E58)*100/E58,2))</f>
        <v>8.51</v>
      </c>
      <c r="J58" s="14"/>
      <c r="K58" s="13"/>
      <c r="L58" s="13"/>
      <c r="M58" s="13"/>
      <c r="N58" s="13"/>
    </row>
    <row r="59" spans="1:16" ht="15.75" x14ac:dyDescent="0.25">
      <c r="A59" s="1" t="s">
        <v>73</v>
      </c>
      <c r="B59" s="9"/>
      <c r="C59" s="18" t="s">
        <v>15</v>
      </c>
      <c r="D59" s="19" t="s">
        <v>14</v>
      </c>
      <c r="E59" s="20">
        <v>385.2</v>
      </c>
      <c r="F59" s="20" t="s">
        <v>49</v>
      </c>
      <c r="G59" s="20">
        <f>'4.37-8-11'!F20</f>
        <v>385.2</v>
      </c>
      <c r="H59" s="20" t="s">
        <v>49</v>
      </c>
      <c r="I59" s="20">
        <f>IF(E59=0,"- ",ROUND((G59-E59)*100/E59,2))</f>
        <v>0</v>
      </c>
      <c r="J59" s="20">
        <v>9560.66</v>
      </c>
      <c r="K59" s="20" t="s">
        <v>49</v>
      </c>
      <c r="L59" s="20">
        <f>'4.37-8-11'!H20</f>
        <v>9560.52</v>
      </c>
      <c r="M59" s="20" t="s">
        <v>49</v>
      </c>
      <c r="N59" s="20">
        <f>IF(J59=0,"- ",ROUND((L59-J59)*100/J59,2))</f>
        <v>0</v>
      </c>
    </row>
    <row r="60" spans="1:16" ht="15.75" x14ac:dyDescent="0.25">
      <c r="B60" s="9"/>
      <c r="C60" s="18" t="s">
        <v>16</v>
      </c>
      <c r="D60" s="19"/>
      <c r="E60" s="169" t="s">
        <v>224</v>
      </c>
      <c r="F60" s="169"/>
      <c r="G60" s="169">
        <f>'4.37-8-11'!F21</f>
        <v>1137.2199999999998</v>
      </c>
      <c r="H60" s="169"/>
      <c r="I60" s="169">
        <f t="shared" ref="I60:I61" si="20">IF(E60=0,"- ",ROUND((G60-E60)*100/E60,2))</f>
        <v>11.73</v>
      </c>
      <c r="J60" s="20"/>
      <c r="K60" s="20"/>
      <c r="L60" s="20"/>
      <c r="M60" s="20"/>
      <c r="N60" s="20"/>
    </row>
    <row r="61" spans="1:16" ht="15.75" x14ac:dyDescent="0.25">
      <c r="B61" s="9"/>
      <c r="C61" s="21" t="s">
        <v>17</v>
      </c>
      <c r="D61" s="19"/>
      <c r="E61" s="169" t="s">
        <v>225</v>
      </c>
      <c r="F61" s="169"/>
      <c r="G61" s="169">
        <f>'4.37-8-11'!F22</f>
        <v>80.540000000000006</v>
      </c>
      <c r="H61" s="169"/>
      <c r="I61" s="171">
        <f t="shared" si="20"/>
        <v>-39.68</v>
      </c>
      <c r="J61" s="20"/>
      <c r="K61" s="20"/>
      <c r="L61" s="20"/>
      <c r="M61" s="20"/>
      <c r="N61" s="20"/>
    </row>
    <row r="62" spans="1:16" ht="45" x14ac:dyDescent="0.25">
      <c r="A62" s="136" t="s">
        <v>79</v>
      </c>
      <c r="B62" s="9" t="s">
        <v>79</v>
      </c>
      <c r="C62" s="10" t="s">
        <v>80</v>
      </c>
      <c r="D62" s="11" t="s">
        <v>50</v>
      </c>
      <c r="E62" s="12"/>
      <c r="F62" s="13"/>
      <c r="G62" s="13"/>
      <c r="H62" s="13"/>
      <c r="I62" s="13"/>
      <c r="J62" s="14"/>
      <c r="K62" s="13"/>
      <c r="L62" s="13"/>
      <c r="M62" s="13"/>
      <c r="N62" s="13"/>
    </row>
    <row r="63" spans="1:16" ht="15.75" x14ac:dyDescent="0.25">
      <c r="A63" s="136"/>
      <c r="B63" s="9"/>
      <c r="C63" s="15" t="s">
        <v>13</v>
      </c>
      <c r="D63" s="11"/>
      <c r="E63" s="12" t="s">
        <v>226</v>
      </c>
      <c r="F63" s="13"/>
      <c r="G63" s="13">
        <f>'4.37-8-12'!F19</f>
        <v>2564.8999999999996</v>
      </c>
      <c r="H63" s="13"/>
      <c r="I63" s="17">
        <f>IF(E63=0,"- ",ROUND((G63-E63)*100/E63,2))</f>
        <v>5.0999999999999996</v>
      </c>
      <c r="J63" s="172"/>
      <c r="K63" s="172"/>
      <c r="L63" s="172"/>
      <c r="M63" s="172"/>
      <c r="N63" s="172"/>
      <c r="O63"/>
      <c r="P63"/>
    </row>
    <row r="64" spans="1:16" ht="15.75" x14ac:dyDescent="0.25">
      <c r="A64" s="1" t="s">
        <v>79</v>
      </c>
      <c r="B64" s="9"/>
      <c r="C64" s="18" t="s">
        <v>15</v>
      </c>
      <c r="D64" s="19" t="s">
        <v>14</v>
      </c>
      <c r="E64" s="20">
        <v>1380.3</v>
      </c>
      <c r="F64" s="20" t="s">
        <v>49</v>
      </c>
      <c r="G64" s="20">
        <f>'4.37-8-12'!F20</f>
        <v>1380.3</v>
      </c>
      <c r="H64" s="20" t="s">
        <v>49</v>
      </c>
      <c r="I64" s="20">
        <f>IF(E64=0,"- ",ROUND((G64-E64)*100/E64,2))</f>
        <v>0</v>
      </c>
      <c r="J64" s="20">
        <v>34259.050000000003</v>
      </c>
      <c r="K64" s="20" t="s">
        <v>49</v>
      </c>
      <c r="L64" s="20">
        <f>'4.37-8-12'!H20</f>
        <v>34258.53</v>
      </c>
      <c r="M64" s="20" t="s">
        <v>49</v>
      </c>
      <c r="N64" s="20">
        <f>IF(J64=0,"- ",ROUND((L64-J64)*100/J64,2))</f>
        <v>0</v>
      </c>
    </row>
    <row r="65" spans="1:14" ht="15.75" x14ac:dyDescent="0.25">
      <c r="B65" s="9"/>
      <c r="C65" s="18" t="s">
        <v>16</v>
      </c>
      <c r="D65" s="19" t="s">
        <v>14</v>
      </c>
      <c r="E65" s="170" t="s">
        <v>227</v>
      </c>
      <c r="F65" s="170"/>
      <c r="G65" s="170">
        <f>'4.37-8-12'!F21</f>
        <v>1184.5999999999999</v>
      </c>
      <c r="H65" s="170"/>
      <c r="I65" s="169">
        <f t="shared" ref="I65:I66" si="21">IF(E65=0,"- ",ROUND((G65-E65)*100/E65,2))</f>
        <v>11.73</v>
      </c>
      <c r="J65" s="20"/>
      <c r="K65" s="20"/>
      <c r="L65" s="20"/>
      <c r="M65" s="20"/>
      <c r="N65" s="20"/>
    </row>
    <row r="66" spans="1:14" ht="15.75" x14ac:dyDescent="0.25">
      <c r="B66" s="9"/>
      <c r="C66" s="21" t="s">
        <v>17</v>
      </c>
      <c r="D66" s="19" t="s">
        <v>14</v>
      </c>
      <c r="E66" s="170" t="s">
        <v>228</v>
      </c>
      <c r="F66" s="170"/>
      <c r="G66" s="170">
        <f>'4.37-8-12'!F22</f>
        <v>83.9</v>
      </c>
      <c r="H66" s="170"/>
      <c r="I66" s="171">
        <f t="shared" si="21"/>
        <v>-39.68</v>
      </c>
      <c r="J66" s="20"/>
      <c r="K66" s="20"/>
      <c r="L66" s="20"/>
      <c r="M66" s="20"/>
      <c r="N66" s="20"/>
    </row>
    <row r="67" spans="1:14" ht="45" x14ac:dyDescent="0.25">
      <c r="A67" s="136" t="s">
        <v>81</v>
      </c>
      <c r="B67" s="9" t="s">
        <v>81</v>
      </c>
      <c r="C67" s="10" t="s">
        <v>82</v>
      </c>
      <c r="D67" s="11" t="s">
        <v>50</v>
      </c>
      <c r="E67" s="12"/>
      <c r="F67" s="13"/>
      <c r="G67" s="13"/>
      <c r="H67" s="13"/>
      <c r="I67" s="13"/>
      <c r="J67" s="14"/>
      <c r="K67" s="13"/>
      <c r="L67" s="13"/>
      <c r="M67" s="13"/>
      <c r="N67" s="13"/>
    </row>
    <row r="68" spans="1:14" ht="15.75" x14ac:dyDescent="0.25">
      <c r="A68" s="1" t="s">
        <v>81</v>
      </c>
      <c r="B68" s="10"/>
      <c r="C68" s="15" t="s">
        <v>13</v>
      </c>
      <c r="D68" s="16" t="s">
        <v>14</v>
      </c>
      <c r="E68" s="17">
        <v>174.4</v>
      </c>
      <c r="F68" s="17"/>
      <c r="G68" s="17">
        <f>'4.37-8-13'!F19</f>
        <v>223.77999999999997</v>
      </c>
      <c r="H68" s="17"/>
      <c r="I68" s="17">
        <f>IF(E68=0,"- ",ROUND((G68-E68)*100/E68,2))</f>
        <v>28.31</v>
      </c>
      <c r="J68" s="17">
        <v>2536.9299999999998</v>
      </c>
      <c r="K68" s="17"/>
      <c r="L68" s="17">
        <f>'4.37-8-13'!H19</f>
        <v>2808.4300000000003</v>
      </c>
      <c r="M68" s="17"/>
      <c r="N68" s="17">
        <f>IF(J68=0,"- ",ROUND((L68-J68)*100/J68,2))</f>
        <v>10.7</v>
      </c>
    </row>
    <row r="69" spans="1:14" ht="15.75" x14ac:dyDescent="0.25">
      <c r="A69" s="1" t="s">
        <v>81</v>
      </c>
      <c r="B69" s="9"/>
      <c r="C69" s="18" t="s">
        <v>15</v>
      </c>
      <c r="D69" s="19" t="s">
        <v>14</v>
      </c>
      <c r="E69" s="20">
        <v>55.64</v>
      </c>
      <c r="F69" s="20">
        <f>IF(E68=0,"",100*E69/E68)</f>
        <v>31.903669724770641</v>
      </c>
      <c r="G69" s="20">
        <f>'4.37-8-13'!F20</f>
        <v>55.64</v>
      </c>
      <c r="H69" s="20">
        <f>IF(G68=0,"",100*G69/G68)</f>
        <v>24.863705424970956</v>
      </c>
      <c r="I69" s="20">
        <f>IF(E69=0,"- ",ROUND((G69-E69)*100/E69,2))</f>
        <v>0</v>
      </c>
      <c r="J69" s="20">
        <v>1380.98</v>
      </c>
      <c r="K69" s="20">
        <f>IF(J68=0,"",100*J69/J68)</f>
        <v>54.435084925480801</v>
      </c>
      <c r="L69" s="20">
        <f>'4.37-8-13'!H20</f>
        <v>1380.96</v>
      </c>
      <c r="M69" s="20">
        <f>IF(L68=0,"",100*L69/L68)</f>
        <v>49.171957285743275</v>
      </c>
      <c r="N69" s="20">
        <f>IF(J69=0,"- ",ROUND((L69-J69)*100/J69,2))</f>
        <v>0</v>
      </c>
    </row>
    <row r="70" spans="1:14" ht="15.75" x14ac:dyDescent="0.25">
      <c r="A70" s="1" t="s">
        <v>81</v>
      </c>
      <c r="B70" s="9"/>
      <c r="C70" s="18" t="s">
        <v>16</v>
      </c>
      <c r="D70" s="19" t="s">
        <v>14</v>
      </c>
      <c r="E70" s="20">
        <v>118.76</v>
      </c>
      <c r="F70" s="20">
        <f>IF(E68=0,"",100*E70/E68)</f>
        <v>68.096330275229349</v>
      </c>
      <c r="G70" s="20">
        <f>'4.37-8-13'!F21</f>
        <v>168.14</v>
      </c>
      <c r="H70" s="20">
        <f>IF(G68=0,"",100*G70/G68)</f>
        <v>75.136294575029055</v>
      </c>
      <c r="I70" s="20">
        <f t="shared" ref="I70:I71" si="22">IF(E70=0,"- ",ROUND((G70-E70)*100/E70,2))</f>
        <v>41.58</v>
      </c>
      <c r="J70" s="20">
        <v>1155.95</v>
      </c>
      <c r="K70" s="20">
        <f>IF(J68=0,"",100*J70/J68)</f>
        <v>45.564915074519206</v>
      </c>
      <c r="L70" s="20">
        <f>'4.37-8-13'!H21</f>
        <v>1427.47</v>
      </c>
      <c r="M70" s="20">
        <f>IF(L68=0,"",100*L70/L68)</f>
        <v>50.828042714256718</v>
      </c>
      <c r="N70" s="20">
        <f>IF(J70=0,"- ",ROUND((L70-J70)*100/J70,2))</f>
        <v>23.49</v>
      </c>
    </row>
    <row r="71" spans="1:14" ht="15.75" x14ac:dyDescent="0.25">
      <c r="A71" s="1" t="s">
        <v>81</v>
      </c>
      <c r="B71" s="9"/>
      <c r="C71" s="21" t="s">
        <v>17</v>
      </c>
      <c r="D71" s="19" t="s">
        <v>14</v>
      </c>
      <c r="E71" s="22">
        <v>25.2</v>
      </c>
      <c r="F71" s="22"/>
      <c r="G71" s="22">
        <f>'4.37-8-13'!F22</f>
        <v>20.77</v>
      </c>
      <c r="H71" s="22"/>
      <c r="I71" s="22">
        <f t="shared" si="22"/>
        <v>-17.579999999999998</v>
      </c>
      <c r="J71" s="22">
        <v>625.46</v>
      </c>
      <c r="K71" s="22"/>
      <c r="L71" s="22">
        <f>'4.37-8-13'!H22</f>
        <v>515.46</v>
      </c>
      <c r="M71" s="22"/>
      <c r="N71" s="22">
        <f t="shared" ref="N71" si="23">IF(J71=0,"- ",ROUND((L71-J71)*100/J71,2))</f>
        <v>-17.59</v>
      </c>
    </row>
    <row r="72" spans="1:14" ht="45" x14ac:dyDescent="0.25">
      <c r="A72" s="136" t="s">
        <v>85</v>
      </c>
      <c r="B72" s="9" t="s">
        <v>85</v>
      </c>
      <c r="C72" s="10" t="s">
        <v>86</v>
      </c>
      <c r="D72" s="11" t="s">
        <v>50</v>
      </c>
      <c r="E72" s="12"/>
      <c r="F72" s="13"/>
      <c r="G72" s="13"/>
      <c r="H72" s="13"/>
      <c r="I72" s="13"/>
      <c r="J72" s="14"/>
      <c r="K72" s="13"/>
      <c r="L72" s="13"/>
      <c r="M72" s="13"/>
      <c r="N72" s="13"/>
    </row>
    <row r="73" spans="1:14" ht="15.75" x14ac:dyDescent="0.25">
      <c r="A73" s="1" t="s">
        <v>85</v>
      </c>
      <c r="B73" s="10"/>
      <c r="C73" s="15" t="s">
        <v>13</v>
      </c>
      <c r="D73" s="16" t="s">
        <v>14</v>
      </c>
      <c r="E73" s="17">
        <v>180.82</v>
      </c>
      <c r="F73" s="17"/>
      <c r="G73" s="17">
        <f>'4.37-8-14'!F19</f>
        <v>230.2</v>
      </c>
      <c r="H73" s="17"/>
      <c r="I73" s="17">
        <f>IF(E73=0,"- ",ROUND((G73-E73)*100/E73,2))</f>
        <v>27.31</v>
      </c>
      <c r="J73" s="17">
        <v>2696.28</v>
      </c>
      <c r="K73" s="17"/>
      <c r="L73" s="17">
        <f>'4.37-8-14'!H19</f>
        <v>2967.7799999999997</v>
      </c>
      <c r="M73" s="17"/>
      <c r="N73" s="17">
        <f>IF(J73=0,"- ",ROUND((L73-J73)*100/J73,2))</f>
        <v>10.07</v>
      </c>
    </row>
    <row r="74" spans="1:14" ht="15.75" x14ac:dyDescent="0.25">
      <c r="A74" s="1" t="s">
        <v>85</v>
      </c>
      <c r="B74" s="9"/>
      <c r="C74" s="18" t="s">
        <v>15</v>
      </c>
      <c r="D74" s="19" t="s">
        <v>14</v>
      </c>
      <c r="E74" s="20">
        <v>62.06</v>
      </c>
      <c r="F74" s="20">
        <f>IF(E73=0,"",100*E74/E73)</f>
        <v>34.321424621170223</v>
      </c>
      <c r="G74" s="20">
        <f>'4.37-8-14'!F20</f>
        <v>62.06</v>
      </c>
      <c r="H74" s="20">
        <f>IF(G73=0,"",100*G74/G73)</f>
        <v>26.959165942658558</v>
      </c>
      <c r="I74" s="20">
        <f>IF(E74=0,"- ",ROUND((G74-E74)*100/E74,2))</f>
        <v>0</v>
      </c>
      <c r="J74" s="20">
        <v>1540.33</v>
      </c>
      <c r="K74" s="20">
        <f>IF(J73=0,"",100*J74/J73)</f>
        <v>57.127968905306567</v>
      </c>
      <c r="L74" s="20">
        <f>'4.37-8-14'!H20</f>
        <v>1540.31</v>
      </c>
      <c r="M74" s="20">
        <f>IF(L73=0,"",100*L74/L73)</f>
        <v>51.901084312179478</v>
      </c>
      <c r="N74" s="20">
        <f>IF(J74=0,"- ",ROUND((L74-J74)*100/J74,2))</f>
        <v>0</v>
      </c>
    </row>
    <row r="75" spans="1:14" ht="15.75" x14ac:dyDescent="0.25">
      <c r="A75" s="1" t="s">
        <v>85</v>
      </c>
      <c r="B75" s="9"/>
      <c r="C75" s="18" t="s">
        <v>16</v>
      </c>
      <c r="D75" s="19" t="s">
        <v>14</v>
      </c>
      <c r="E75" s="20">
        <v>118.76</v>
      </c>
      <c r="F75" s="20">
        <f>IF(E73=0,"",100*E75/E73)</f>
        <v>65.678575378829777</v>
      </c>
      <c r="G75" s="20">
        <f>'4.37-8-14'!F21</f>
        <v>168.14</v>
      </c>
      <c r="H75" s="20">
        <f>IF(G73=0,"",100*G75/G73)</f>
        <v>73.040834057341442</v>
      </c>
      <c r="I75" s="20">
        <f t="shared" ref="I75:I76" si="24">IF(E75=0,"- ",ROUND((G75-E75)*100/E75,2))</f>
        <v>41.58</v>
      </c>
      <c r="J75" s="20">
        <v>1155.95</v>
      </c>
      <c r="K75" s="20">
        <f>IF(J73=0,"",100*J75/J73)</f>
        <v>42.872031094693426</v>
      </c>
      <c r="L75" s="20">
        <f>'4.37-8-14'!H21</f>
        <v>1427.47</v>
      </c>
      <c r="M75" s="20">
        <f>IF(L73=0,"",100*L75/L73)</f>
        <v>48.098915687820529</v>
      </c>
      <c r="N75" s="20">
        <f>IF(J75=0,"- ",ROUND((L75-J75)*100/J75,2))</f>
        <v>23.49</v>
      </c>
    </row>
    <row r="76" spans="1:14" ht="15.75" x14ac:dyDescent="0.25">
      <c r="A76" s="1" t="s">
        <v>85</v>
      </c>
      <c r="B76" s="9"/>
      <c r="C76" s="21" t="s">
        <v>17</v>
      </c>
      <c r="D76" s="19" t="s">
        <v>14</v>
      </c>
      <c r="E76" s="22">
        <v>25.2</v>
      </c>
      <c r="F76" s="22"/>
      <c r="G76" s="22">
        <f>'4.37-8-14'!F22</f>
        <v>20.77</v>
      </c>
      <c r="H76" s="22"/>
      <c r="I76" s="22">
        <f t="shared" si="24"/>
        <v>-17.579999999999998</v>
      </c>
      <c r="J76" s="22">
        <v>625.46</v>
      </c>
      <c r="K76" s="22"/>
      <c r="L76" s="22">
        <f>'4.37-8-14'!H22</f>
        <v>515.46</v>
      </c>
      <c r="M76" s="22"/>
      <c r="N76" s="22">
        <f t="shared" ref="N76" si="25">IF(J76=0,"- ",ROUND((L76-J76)*100/J76,2))</f>
        <v>-17.59</v>
      </c>
    </row>
    <row r="77" spans="1:14" ht="45" x14ac:dyDescent="0.25">
      <c r="A77" s="136" t="s">
        <v>87</v>
      </c>
      <c r="B77" s="9" t="s">
        <v>87</v>
      </c>
      <c r="C77" s="10" t="s">
        <v>88</v>
      </c>
      <c r="D77" s="11" t="s">
        <v>50</v>
      </c>
      <c r="E77" s="12"/>
      <c r="F77" s="13"/>
      <c r="G77" s="13"/>
      <c r="H77" s="13"/>
      <c r="I77" s="13"/>
      <c r="J77" s="14"/>
      <c r="K77" s="13"/>
      <c r="L77" s="13"/>
      <c r="M77" s="13"/>
      <c r="N77" s="13"/>
    </row>
    <row r="78" spans="1:14" ht="15.75" x14ac:dyDescent="0.25">
      <c r="A78" s="1" t="s">
        <v>87</v>
      </c>
      <c r="B78" s="10"/>
      <c r="C78" s="15" t="s">
        <v>13</v>
      </c>
      <c r="D78" s="16" t="s">
        <v>14</v>
      </c>
      <c r="E78" s="17">
        <v>189.38</v>
      </c>
      <c r="F78" s="17"/>
      <c r="G78" s="17">
        <f>'4.37-8-15'!F19</f>
        <v>238.76</v>
      </c>
      <c r="H78" s="17"/>
      <c r="I78" s="17">
        <f>IF(E78=0,"- ",ROUND((G78-E78)*100/E78,2))</f>
        <v>26.07</v>
      </c>
      <c r="J78" s="17">
        <v>2908.74</v>
      </c>
      <c r="K78" s="17"/>
      <c r="L78" s="17">
        <f>'4.37-8-15'!H19</f>
        <v>3180.23</v>
      </c>
      <c r="M78" s="17"/>
      <c r="N78" s="17">
        <f>IF(J78=0,"- ",ROUND((L78-J78)*100/J78,2))</f>
        <v>9.33</v>
      </c>
    </row>
    <row r="79" spans="1:14" ht="15.75" x14ac:dyDescent="0.25">
      <c r="A79" s="1" t="s">
        <v>87</v>
      </c>
      <c r="B79" s="9"/>
      <c r="C79" s="18" t="s">
        <v>15</v>
      </c>
      <c r="D79" s="19" t="s">
        <v>14</v>
      </c>
      <c r="E79" s="20">
        <v>70.62</v>
      </c>
      <c r="F79" s="20">
        <f>IF(E78=0,"",100*E79/E78)</f>
        <v>37.290104551695009</v>
      </c>
      <c r="G79" s="20">
        <f>'4.37-8-15'!F20</f>
        <v>70.62</v>
      </c>
      <c r="H79" s="20">
        <f>IF(G78=0,"",100*G79/G78)</f>
        <v>29.577818730105548</v>
      </c>
      <c r="I79" s="20">
        <f>IF(E79=0,"- ",ROUND((G79-E79)*100/E79,2))</f>
        <v>0</v>
      </c>
      <c r="J79" s="20">
        <v>1752.79</v>
      </c>
      <c r="K79" s="20">
        <f>IF(J78=0,"",100*J79/J78)</f>
        <v>60.259425043145832</v>
      </c>
      <c r="L79" s="20">
        <f>'4.37-8-15'!H20</f>
        <v>1752.76</v>
      </c>
      <c r="M79" s="20">
        <f>IF(L78=0,"",100*L79/L78)</f>
        <v>55.114252742726151</v>
      </c>
      <c r="N79" s="20">
        <f>IF(J79=0,"- ",ROUND((L79-J79)*100/J79,2))</f>
        <v>0</v>
      </c>
    </row>
    <row r="80" spans="1:14" ht="15.75" x14ac:dyDescent="0.25">
      <c r="A80" s="1" t="s">
        <v>87</v>
      </c>
      <c r="B80" s="9"/>
      <c r="C80" s="18" t="s">
        <v>16</v>
      </c>
      <c r="D80" s="19" t="s">
        <v>14</v>
      </c>
      <c r="E80" s="20">
        <v>118.76</v>
      </c>
      <c r="F80" s="20">
        <f>IF(E78=0,"",100*E80/E78)</f>
        <v>62.709895448304998</v>
      </c>
      <c r="G80" s="20">
        <f>'4.37-8-15'!F21</f>
        <v>168.14</v>
      </c>
      <c r="H80" s="20">
        <f>IF(G78=0,"",100*G80/G78)</f>
        <v>70.422181269894452</v>
      </c>
      <c r="I80" s="20">
        <f t="shared" ref="I80:I81" si="26">IF(E80=0,"- ",ROUND((G80-E80)*100/E80,2))</f>
        <v>41.58</v>
      </c>
      <c r="J80" s="20">
        <v>1155.95</v>
      </c>
      <c r="K80" s="20">
        <f>IF(J78=0,"",100*J80/J78)</f>
        <v>39.740574956854175</v>
      </c>
      <c r="L80" s="20">
        <f>'4.37-8-15'!H21</f>
        <v>1427.47</v>
      </c>
      <c r="M80" s="20">
        <f>IF(L78=0,"",100*L80/L78)</f>
        <v>44.885747257273842</v>
      </c>
      <c r="N80" s="20">
        <f>IF(J80=0,"- ",ROUND((L80-J80)*100/J80,2))</f>
        <v>23.49</v>
      </c>
    </row>
    <row r="81" spans="1:14" ht="15.75" x14ac:dyDescent="0.25">
      <c r="A81" s="1" t="s">
        <v>87</v>
      </c>
      <c r="B81" s="9"/>
      <c r="C81" s="21" t="s">
        <v>17</v>
      </c>
      <c r="D81" s="19" t="s">
        <v>14</v>
      </c>
      <c r="E81" s="22">
        <v>25.2</v>
      </c>
      <c r="F81" s="22"/>
      <c r="G81" s="22">
        <f>'4.37-8-15'!F22</f>
        <v>20.77</v>
      </c>
      <c r="H81" s="22"/>
      <c r="I81" s="22">
        <f t="shared" si="26"/>
        <v>-17.579999999999998</v>
      </c>
      <c r="J81" s="22">
        <v>625.46</v>
      </c>
      <c r="K81" s="22"/>
      <c r="L81" s="22">
        <f>'4.37-8-15'!H22</f>
        <v>515.46</v>
      </c>
      <c r="M81" s="22"/>
      <c r="N81" s="22">
        <f t="shared" ref="N81" si="27">IF(J81=0,"- ",ROUND((L81-J81)*100/J81,2))</f>
        <v>-17.59</v>
      </c>
    </row>
    <row r="82" spans="1:14" ht="45" x14ac:dyDescent="0.25">
      <c r="A82" s="136" t="s">
        <v>89</v>
      </c>
      <c r="B82" s="9" t="s">
        <v>89</v>
      </c>
      <c r="C82" s="10" t="s">
        <v>90</v>
      </c>
      <c r="D82" s="11" t="s">
        <v>50</v>
      </c>
      <c r="E82" s="12"/>
      <c r="F82" s="13"/>
      <c r="G82" s="13"/>
      <c r="H82" s="13"/>
      <c r="I82" s="13"/>
      <c r="J82" s="14"/>
      <c r="K82" s="13"/>
      <c r="L82" s="13"/>
      <c r="M82" s="13"/>
      <c r="N82" s="13"/>
    </row>
    <row r="83" spans="1:14" ht="15.75" x14ac:dyDescent="0.25">
      <c r="A83" s="1" t="s">
        <v>89</v>
      </c>
      <c r="B83" s="10"/>
      <c r="C83" s="15" t="s">
        <v>13</v>
      </c>
      <c r="D83" s="16" t="s">
        <v>14</v>
      </c>
      <c r="E83" s="17">
        <v>201.15</v>
      </c>
      <c r="F83" s="17"/>
      <c r="G83" s="17">
        <f>'4.37-8-16'!F19</f>
        <v>250.52999999999997</v>
      </c>
      <c r="H83" s="17"/>
      <c r="I83" s="17">
        <f>IF(E83=0,"- ",ROUND((G83-E83)*100/E83,2))</f>
        <v>24.55</v>
      </c>
      <c r="J83" s="17">
        <v>3200.87</v>
      </c>
      <c r="K83" s="17"/>
      <c r="L83" s="17">
        <f>'4.37-8-16'!H19</f>
        <v>3472.36</v>
      </c>
      <c r="M83" s="17"/>
      <c r="N83" s="17">
        <f>IF(J83=0,"- ",ROUND((L83-J83)*100/J83,2))</f>
        <v>8.48</v>
      </c>
    </row>
    <row r="84" spans="1:14" ht="15.75" x14ac:dyDescent="0.25">
      <c r="A84" s="1" t="s">
        <v>89</v>
      </c>
      <c r="B84" s="9"/>
      <c r="C84" s="18" t="s">
        <v>15</v>
      </c>
      <c r="D84" s="19" t="s">
        <v>14</v>
      </c>
      <c r="E84" s="20">
        <v>82.39</v>
      </c>
      <c r="F84" s="20">
        <f>IF(E83=0,"",100*E84/E83)</f>
        <v>40.959482972905789</v>
      </c>
      <c r="G84" s="20">
        <f>'4.37-8-16'!F20</f>
        <v>82.39</v>
      </c>
      <c r="H84" s="20">
        <f>IF(G83=0,"",100*G84/G83)</f>
        <v>32.886281084101711</v>
      </c>
      <c r="I84" s="20">
        <f>IF(E84=0,"- ",ROUND((G84-E84)*100/E84,2))</f>
        <v>0</v>
      </c>
      <c r="J84" s="20">
        <v>2044.92</v>
      </c>
      <c r="K84" s="20">
        <f>IF(J83=0,"",100*J84/J83)</f>
        <v>63.886380890195483</v>
      </c>
      <c r="L84" s="20">
        <f>'4.37-8-16'!H20</f>
        <v>2044.89</v>
      </c>
      <c r="M84" s="20">
        <f>IF(L83=0,"",100*L84/L83)</f>
        <v>58.890495225149465</v>
      </c>
      <c r="N84" s="20">
        <f>IF(J84=0,"- ",ROUND((L84-J84)*100/J84,2))</f>
        <v>0</v>
      </c>
    </row>
    <row r="85" spans="1:14" ht="15.75" x14ac:dyDescent="0.25">
      <c r="A85" s="1" t="s">
        <v>89</v>
      </c>
      <c r="B85" s="9"/>
      <c r="C85" s="18" t="s">
        <v>16</v>
      </c>
      <c r="D85" s="19" t="s">
        <v>14</v>
      </c>
      <c r="E85" s="20">
        <v>118.76</v>
      </c>
      <c r="F85" s="20">
        <f>IF(E83=0,"",100*E85/E83)</f>
        <v>59.040517027094204</v>
      </c>
      <c r="G85" s="20">
        <f>'4.37-8-16'!F21</f>
        <v>168.14</v>
      </c>
      <c r="H85" s="20">
        <f>IF(G83=0,"",100*G85/G83)</f>
        <v>67.113718915898303</v>
      </c>
      <c r="I85" s="20">
        <f t="shared" ref="I85:I86" si="28">IF(E85=0,"- ",ROUND((G85-E85)*100/E85,2))</f>
        <v>41.58</v>
      </c>
      <c r="J85" s="20">
        <v>1155.95</v>
      </c>
      <c r="K85" s="20">
        <f>IF(J83=0,"",100*J85/J83)</f>
        <v>36.113619109804524</v>
      </c>
      <c r="L85" s="20">
        <f>'4.37-8-16'!H21</f>
        <v>1427.47</v>
      </c>
      <c r="M85" s="20">
        <f>IF(L83=0,"",100*L85/L83)</f>
        <v>41.109504774850535</v>
      </c>
      <c r="N85" s="20">
        <f>IF(J85=0,"- ",ROUND((L85-J85)*100/J85,2))</f>
        <v>23.49</v>
      </c>
    </row>
    <row r="86" spans="1:14" ht="15.75" x14ac:dyDescent="0.25">
      <c r="A86" s="1" t="s">
        <v>89</v>
      </c>
      <c r="B86" s="9"/>
      <c r="C86" s="21" t="s">
        <v>17</v>
      </c>
      <c r="D86" s="19" t="s">
        <v>14</v>
      </c>
      <c r="E86" s="22">
        <v>25.2</v>
      </c>
      <c r="F86" s="22"/>
      <c r="G86" s="22">
        <f>'4.37-8-16'!F22</f>
        <v>20.77</v>
      </c>
      <c r="H86" s="22"/>
      <c r="I86" s="22">
        <f t="shared" si="28"/>
        <v>-17.579999999999998</v>
      </c>
      <c r="J86" s="22">
        <v>625.46</v>
      </c>
      <c r="K86" s="22"/>
      <c r="L86" s="22">
        <f>'4.37-8-16'!H22</f>
        <v>515.46</v>
      </c>
      <c r="M86" s="22"/>
      <c r="N86" s="22">
        <f t="shared" ref="N86" si="29">IF(J86=0,"- ",ROUND((L86-J86)*100/J86,2))</f>
        <v>-17.59</v>
      </c>
    </row>
    <row r="87" spans="1:14" ht="45" x14ac:dyDescent="0.25">
      <c r="A87" s="136" t="s">
        <v>91</v>
      </c>
      <c r="B87" s="9" t="s">
        <v>91</v>
      </c>
      <c r="C87" s="10" t="s">
        <v>92</v>
      </c>
      <c r="D87" s="11" t="s">
        <v>50</v>
      </c>
      <c r="E87" s="12"/>
      <c r="F87" s="13"/>
      <c r="G87" s="13"/>
      <c r="H87" s="13"/>
      <c r="I87" s="13"/>
      <c r="J87" s="14"/>
      <c r="K87" s="13"/>
      <c r="L87" s="13"/>
      <c r="M87" s="13"/>
      <c r="N87" s="13"/>
    </row>
    <row r="88" spans="1:14" ht="15.75" x14ac:dyDescent="0.25">
      <c r="A88" s="1" t="s">
        <v>91</v>
      </c>
      <c r="B88" s="10"/>
      <c r="C88" s="15" t="s">
        <v>13</v>
      </c>
      <c r="D88" s="16" t="s">
        <v>14</v>
      </c>
      <c r="E88" s="17">
        <v>216.13</v>
      </c>
      <c r="F88" s="17"/>
      <c r="G88" s="17">
        <f>'4.37-8-17'!F19</f>
        <v>265.51</v>
      </c>
      <c r="H88" s="17"/>
      <c r="I88" s="17">
        <f>IF(E88=0,"- ",ROUND((G88-E88)*100/E88,2))</f>
        <v>22.85</v>
      </c>
      <c r="J88" s="17">
        <v>3572.67</v>
      </c>
      <c r="K88" s="17"/>
      <c r="L88" s="17">
        <f>'4.37-8-17'!H19</f>
        <v>3844.16</v>
      </c>
      <c r="M88" s="17"/>
      <c r="N88" s="17">
        <f>IF(J88=0,"- ",ROUND((L88-J88)*100/J88,2))</f>
        <v>7.6</v>
      </c>
    </row>
    <row r="89" spans="1:14" ht="15.75" x14ac:dyDescent="0.25">
      <c r="A89" s="1" t="s">
        <v>91</v>
      </c>
      <c r="B89" s="9"/>
      <c r="C89" s="18" t="s">
        <v>15</v>
      </c>
      <c r="D89" s="19" t="s">
        <v>14</v>
      </c>
      <c r="E89" s="20">
        <v>97.37</v>
      </c>
      <c r="F89" s="20">
        <f>IF(E88=0,"",100*E89/E88)</f>
        <v>45.051589321241849</v>
      </c>
      <c r="G89" s="20">
        <f>'4.37-8-17'!F20</f>
        <v>97.37</v>
      </c>
      <c r="H89" s="20">
        <f>IF(G88=0,"",100*G89/G88)</f>
        <v>36.672818349591353</v>
      </c>
      <c r="I89" s="20">
        <f>IF(E89=0,"- ",ROUND((G89-E89)*100/E89,2))</f>
        <v>0</v>
      </c>
      <c r="J89" s="20">
        <v>2416.7199999999998</v>
      </c>
      <c r="K89" s="20">
        <f>IF(J88=0,"",100*J89/J88)</f>
        <v>67.644646720799841</v>
      </c>
      <c r="L89" s="20">
        <f>'4.37-8-17'!H20</f>
        <v>2416.69</v>
      </c>
      <c r="M89" s="20">
        <f>IF(L88=0,"",100*L89/L88)</f>
        <v>62.866530009156747</v>
      </c>
      <c r="N89" s="20">
        <f>IF(J89=0,"- ",ROUND((L89-J89)*100/J89,2))</f>
        <v>0</v>
      </c>
    </row>
    <row r="90" spans="1:14" ht="15.75" x14ac:dyDescent="0.25">
      <c r="A90" s="1" t="s">
        <v>91</v>
      </c>
      <c r="B90" s="9"/>
      <c r="C90" s="18" t="s">
        <v>16</v>
      </c>
      <c r="D90" s="19" t="s">
        <v>14</v>
      </c>
      <c r="E90" s="20">
        <v>118.76</v>
      </c>
      <c r="F90" s="20">
        <f>IF(E88=0,"",100*E90/E88)</f>
        <v>54.948410678758158</v>
      </c>
      <c r="G90" s="20">
        <f>'4.37-8-17'!F21</f>
        <v>168.14</v>
      </c>
      <c r="H90" s="20">
        <f>IF(G88=0,"",100*G90/G88)</f>
        <v>63.327181650408647</v>
      </c>
      <c r="I90" s="20">
        <f t="shared" ref="I90:I91" si="30">IF(E90=0,"- ",ROUND((G90-E90)*100/E90,2))</f>
        <v>41.58</v>
      </c>
      <c r="J90" s="20">
        <v>1155.95</v>
      </c>
      <c r="K90" s="20">
        <f>IF(J88=0,"",100*J90/J88)</f>
        <v>32.355353279200152</v>
      </c>
      <c r="L90" s="20">
        <f>'4.37-8-17'!H21</f>
        <v>1427.47</v>
      </c>
      <c r="M90" s="20">
        <f>IF(L88=0,"",100*L90/L88)</f>
        <v>37.133469990843253</v>
      </c>
      <c r="N90" s="20">
        <f>IF(J90=0,"- ",ROUND((L90-J90)*100/J90,2))</f>
        <v>23.49</v>
      </c>
    </row>
    <row r="91" spans="1:14" ht="15.75" x14ac:dyDescent="0.25">
      <c r="A91" s="1" t="s">
        <v>91</v>
      </c>
      <c r="B91" s="9"/>
      <c r="C91" s="21" t="s">
        <v>17</v>
      </c>
      <c r="D91" s="19" t="s">
        <v>14</v>
      </c>
      <c r="E91" s="22">
        <v>25.2</v>
      </c>
      <c r="F91" s="22"/>
      <c r="G91" s="22">
        <f>'4.37-8-17'!F22</f>
        <v>20.77</v>
      </c>
      <c r="H91" s="22"/>
      <c r="I91" s="22">
        <f t="shared" si="30"/>
        <v>-17.579999999999998</v>
      </c>
      <c r="J91" s="22">
        <v>625.46</v>
      </c>
      <c r="K91" s="22"/>
      <c r="L91" s="22">
        <f>'4.37-8-17'!H22</f>
        <v>515.46</v>
      </c>
      <c r="M91" s="22"/>
      <c r="N91" s="22">
        <f t="shared" ref="N91" si="31">IF(J91=0,"- ",ROUND((L91-J91)*100/J91,2))</f>
        <v>-17.59</v>
      </c>
    </row>
    <row r="92" spans="1:14" ht="45" x14ac:dyDescent="0.25">
      <c r="A92" s="136" t="s">
        <v>93</v>
      </c>
      <c r="B92" s="9" t="s">
        <v>93</v>
      </c>
      <c r="C92" s="10" t="s">
        <v>94</v>
      </c>
      <c r="D92" s="11" t="s">
        <v>50</v>
      </c>
      <c r="E92" s="12"/>
      <c r="F92" s="13"/>
      <c r="G92" s="13"/>
      <c r="H92" s="13"/>
      <c r="I92" s="13"/>
      <c r="J92" s="14"/>
      <c r="K92" s="13"/>
      <c r="L92" s="13"/>
      <c r="M92" s="13"/>
      <c r="N92" s="13"/>
    </row>
    <row r="93" spans="1:14" ht="15.75" x14ac:dyDescent="0.25">
      <c r="A93" s="1" t="s">
        <v>93</v>
      </c>
      <c r="B93" s="10"/>
      <c r="C93" s="15" t="s">
        <v>13</v>
      </c>
      <c r="D93" s="16" t="s">
        <v>14</v>
      </c>
      <c r="E93" s="17">
        <v>268.64999999999998</v>
      </c>
      <c r="F93" s="17"/>
      <c r="G93" s="17">
        <f>'4.37-8-18'!F19</f>
        <v>322.52</v>
      </c>
      <c r="H93" s="17"/>
      <c r="I93" s="17">
        <f>IF(E93=0,"- ",ROUND((G93-E93)*100/E93,2))</f>
        <v>20.05</v>
      </c>
      <c r="J93" s="17">
        <v>4713.4399999999996</v>
      </c>
      <c r="K93" s="17"/>
      <c r="L93" s="17">
        <f>'4.37-8-18'!H19</f>
        <v>5009.6499999999996</v>
      </c>
      <c r="M93" s="17"/>
      <c r="N93" s="17">
        <f>IF(J93=0,"- ",ROUND((L93-J93)*100/J93,2))</f>
        <v>6.28</v>
      </c>
    </row>
    <row r="94" spans="1:14" ht="15.75" x14ac:dyDescent="0.25">
      <c r="A94" s="1" t="s">
        <v>93</v>
      </c>
      <c r="B94" s="9"/>
      <c r="C94" s="18" t="s">
        <v>15</v>
      </c>
      <c r="D94" s="19" t="s">
        <v>14</v>
      </c>
      <c r="E94" s="20">
        <v>139.1</v>
      </c>
      <c r="F94" s="20">
        <f>IF(E93=0,"",100*E94/E93)</f>
        <v>51.777405546249774</v>
      </c>
      <c r="G94" s="20">
        <f>'4.37-8-18'!F20</f>
        <v>139.1</v>
      </c>
      <c r="H94" s="20">
        <f>IF(G93=0,"",100*G94/G93)</f>
        <v>43.129108272355204</v>
      </c>
      <c r="I94" s="20">
        <f>IF(E94=0,"- ",ROUND((G94-E94)*100/E94,2))</f>
        <v>0</v>
      </c>
      <c r="J94" s="20">
        <v>3452.46</v>
      </c>
      <c r="K94" s="20">
        <f>IF(J93=0,"",100*J94/J93)</f>
        <v>73.247140093010628</v>
      </c>
      <c r="L94" s="20">
        <f>'4.37-8-18'!H20</f>
        <v>3452.41</v>
      </c>
      <c r="M94" s="20">
        <f>IF(L93=0,"",100*L94/L93)</f>
        <v>68.915193676204936</v>
      </c>
      <c r="N94" s="20">
        <f>IF(J94=0,"- ",ROUND((L94-J94)*100/J94,2))</f>
        <v>0</v>
      </c>
    </row>
    <row r="95" spans="1:14" ht="15.75" x14ac:dyDescent="0.25">
      <c r="A95" s="1" t="s">
        <v>93</v>
      </c>
      <c r="B95" s="9"/>
      <c r="C95" s="18" t="s">
        <v>16</v>
      </c>
      <c r="D95" s="19" t="s">
        <v>14</v>
      </c>
      <c r="E95" s="20">
        <v>129.55000000000001</v>
      </c>
      <c r="F95" s="20">
        <f>IF(E93=0,"",100*E95/E93)</f>
        <v>48.22259445375024</v>
      </c>
      <c r="G95" s="20">
        <f>'4.37-8-18'!F21</f>
        <v>183.42</v>
      </c>
      <c r="H95" s="20">
        <f>IF(G93=0,"",100*G95/G93)</f>
        <v>56.870891727644803</v>
      </c>
      <c r="I95" s="20">
        <f t="shared" ref="I95:I96" si="32">IF(E95=0,"- ",ROUND((G95-E95)*100/E95,2))</f>
        <v>41.58</v>
      </c>
      <c r="J95" s="20">
        <v>1260.98</v>
      </c>
      <c r="K95" s="20">
        <f>IF(J93=0,"",100*J95/J93)</f>
        <v>26.752859906989379</v>
      </c>
      <c r="L95" s="20">
        <f>'4.37-8-18'!H21</f>
        <v>1557.2399999999998</v>
      </c>
      <c r="M95" s="20">
        <f>IF(L93=0,"",100*L95/L93)</f>
        <v>31.084806323795071</v>
      </c>
      <c r="N95" s="20">
        <f>IF(J95=0,"- ",ROUND((L95-J95)*100/J95,2))</f>
        <v>23.49</v>
      </c>
    </row>
    <row r="96" spans="1:14" ht="15.75" x14ac:dyDescent="0.25">
      <c r="A96" s="1" t="s">
        <v>93</v>
      </c>
      <c r="B96" s="9"/>
      <c r="C96" s="21" t="s">
        <v>17</v>
      </c>
      <c r="D96" s="19" t="s">
        <v>14</v>
      </c>
      <c r="E96" s="22">
        <v>27.49</v>
      </c>
      <c r="F96" s="22"/>
      <c r="G96" s="22">
        <f>'4.37-8-18'!F22</f>
        <v>22.66</v>
      </c>
      <c r="H96" s="22"/>
      <c r="I96" s="22">
        <f t="shared" si="32"/>
        <v>-17.57</v>
      </c>
      <c r="J96" s="22">
        <v>682.3</v>
      </c>
      <c r="K96" s="22"/>
      <c r="L96" s="22">
        <f>'4.37-8-18'!H22</f>
        <v>562.32000000000005</v>
      </c>
      <c r="M96" s="22"/>
      <c r="N96" s="22">
        <f t="shared" ref="N96" si="33">IF(J96=0,"- ",ROUND((L96-J96)*100/J96,2))</f>
        <v>-17.579999999999998</v>
      </c>
    </row>
    <row r="97" spans="1:14" ht="45" x14ac:dyDescent="0.25">
      <c r="A97" s="136" t="s">
        <v>95</v>
      </c>
      <c r="B97" s="9" t="s">
        <v>95</v>
      </c>
      <c r="C97" s="10" t="s">
        <v>96</v>
      </c>
      <c r="D97" s="11" t="s">
        <v>50</v>
      </c>
      <c r="E97" s="12"/>
      <c r="F97" s="13"/>
      <c r="G97" s="13"/>
      <c r="H97" s="13"/>
      <c r="I97" s="13"/>
      <c r="J97" s="14"/>
      <c r="K97" s="13"/>
      <c r="L97" s="13"/>
      <c r="M97" s="13"/>
      <c r="N97" s="13"/>
    </row>
    <row r="98" spans="1:14" ht="15.75" x14ac:dyDescent="0.25">
      <c r="A98" s="1" t="s">
        <v>95</v>
      </c>
      <c r="B98" s="10"/>
      <c r="C98" s="15" t="s">
        <v>13</v>
      </c>
      <c r="D98" s="16" t="s">
        <v>14</v>
      </c>
      <c r="E98" s="17">
        <v>473.2</v>
      </c>
      <c r="F98" s="17"/>
      <c r="G98" s="17">
        <f>'4.37-8-19'!F19</f>
        <v>585.43000000000006</v>
      </c>
      <c r="H98" s="17"/>
      <c r="I98" s="17">
        <f>IF(E98=0,"- ",ROUND((G98-E98)*100/E98,2))</f>
        <v>23.72</v>
      </c>
      <c r="J98" s="17">
        <v>7672.96</v>
      </c>
      <c r="K98" s="17"/>
      <c r="L98" s="17">
        <f>'4.37-8-19'!H19</f>
        <v>8290.08</v>
      </c>
      <c r="M98" s="17"/>
      <c r="N98" s="17">
        <f>IF(J98=0,"- ",ROUND((L98-J98)*100/J98,2))</f>
        <v>8.0399999999999991</v>
      </c>
    </row>
    <row r="99" spans="1:14" ht="15.75" x14ac:dyDescent="0.25">
      <c r="A99" s="1" t="s">
        <v>95</v>
      </c>
      <c r="B99" s="9"/>
      <c r="C99" s="18" t="s">
        <v>15</v>
      </c>
      <c r="D99" s="19" t="s">
        <v>14</v>
      </c>
      <c r="E99" s="20">
        <v>203.3</v>
      </c>
      <c r="F99" s="20">
        <f>IF(E98=0,"",100*E99/E98)</f>
        <v>42.96280642434489</v>
      </c>
      <c r="G99" s="20">
        <f>'4.37-8-19'!F20</f>
        <v>203.3</v>
      </c>
      <c r="H99" s="20">
        <f>IF(G98=0,"",100*G99/G98)</f>
        <v>34.726611208855026</v>
      </c>
      <c r="I99" s="20">
        <f>IF(E99=0,"- ",ROUND((G99-E99)*100/E99,2))</f>
        <v>0</v>
      </c>
      <c r="J99" s="20">
        <v>5045.91</v>
      </c>
      <c r="K99" s="20">
        <f>IF(J98=0,"",100*J99/J98)</f>
        <v>65.762235173909417</v>
      </c>
      <c r="L99" s="20">
        <f>'4.37-8-19'!H20</f>
        <v>5045.83</v>
      </c>
      <c r="M99" s="20">
        <f>IF(L98=0,"",100*L99/L98)</f>
        <v>60.865878254492117</v>
      </c>
      <c r="N99" s="20">
        <f>IF(J99=0,"- ",ROUND((L99-J99)*100/J99,2))</f>
        <v>0</v>
      </c>
    </row>
    <row r="100" spans="1:14" ht="15.75" x14ac:dyDescent="0.25">
      <c r="A100" s="1" t="s">
        <v>95</v>
      </c>
      <c r="B100" s="9"/>
      <c r="C100" s="18" t="s">
        <v>16</v>
      </c>
      <c r="D100" s="19" t="s">
        <v>14</v>
      </c>
      <c r="E100" s="20">
        <v>269.89999999999998</v>
      </c>
      <c r="F100" s="20">
        <f>IF(E98=0,"",100*E100/E98)</f>
        <v>57.03719357565511</v>
      </c>
      <c r="G100" s="20">
        <f>'4.37-8-19'!F21</f>
        <v>382.13</v>
      </c>
      <c r="H100" s="20">
        <f>IF(G98=0,"",100*G100/G98)</f>
        <v>65.273388791144967</v>
      </c>
      <c r="I100" s="20">
        <f t="shared" ref="I100:I101" si="34">IF(E100=0,"- ",ROUND((G100-E100)*100/E100,2))</f>
        <v>41.58</v>
      </c>
      <c r="J100" s="20">
        <v>2627.05</v>
      </c>
      <c r="K100" s="20">
        <f>IF(J98=0,"",100*J100/J98)</f>
        <v>34.237764826090583</v>
      </c>
      <c r="L100" s="20">
        <f>'4.37-8-19'!H21</f>
        <v>3244.25</v>
      </c>
      <c r="M100" s="20">
        <f>IF(L98=0,"",100*L100/L98)</f>
        <v>39.134121745507883</v>
      </c>
      <c r="N100" s="20">
        <f>IF(J100=0,"- ",ROUND((L100-J100)*100/J100,2))</f>
        <v>23.49</v>
      </c>
    </row>
    <row r="101" spans="1:14" ht="15.75" x14ac:dyDescent="0.25">
      <c r="A101" s="1" t="s">
        <v>95</v>
      </c>
      <c r="B101" s="9"/>
      <c r="C101" s="21" t="s">
        <v>17</v>
      </c>
      <c r="D101" s="19" t="s">
        <v>14</v>
      </c>
      <c r="E101" s="22">
        <v>57.27</v>
      </c>
      <c r="F101" s="22"/>
      <c r="G101" s="22">
        <f>'4.37-8-19'!F22</f>
        <v>47.2</v>
      </c>
      <c r="H101" s="22"/>
      <c r="I101" s="22">
        <f t="shared" si="34"/>
        <v>-17.579999999999998</v>
      </c>
      <c r="J101" s="22">
        <v>1421.44</v>
      </c>
      <c r="K101" s="22"/>
      <c r="L101" s="22">
        <f>'4.37-8-19'!H22</f>
        <v>1171.5</v>
      </c>
      <c r="M101" s="22"/>
      <c r="N101" s="22">
        <f t="shared" ref="N101" si="35">IF(J101=0,"- ",ROUND((L101-J101)*100/J101,2))</f>
        <v>-17.579999999999998</v>
      </c>
    </row>
    <row r="102" spans="1:14" ht="45" x14ac:dyDescent="0.25">
      <c r="A102" s="136" t="s">
        <v>97</v>
      </c>
      <c r="B102" s="9" t="s">
        <v>97</v>
      </c>
      <c r="C102" s="10" t="s">
        <v>98</v>
      </c>
      <c r="D102" s="11" t="s">
        <v>50</v>
      </c>
      <c r="E102" s="12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ht="15.75" x14ac:dyDescent="0.25">
      <c r="A103" s="1" t="s">
        <v>97</v>
      </c>
      <c r="B103" s="10"/>
      <c r="C103" s="15" t="s">
        <v>13</v>
      </c>
      <c r="D103" s="16" t="s">
        <v>14</v>
      </c>
      <c r="E103" s="17">
        <v>510.65</v>
      </c>
      <c r="F103" s="17"/>
      <c r="G103" s="17">
        <f>'4.37-8-20'!F19</f>
        <v>622.88</v>
      </c>
      <c r="H103" s="17"/>
      <c r="I103" s="17">
        <f>IF(E103=0,"- ",ROUND((G103-E103)*100/E103,2))</f>
        <v>21.98</v>
      </c>
      <c r="J103" s="17">
        <v>8602.4699999999993</v>
      </c>
      <c r="K103" s="17"/>
      <c r="L103" s="17">
        <f>'4.37-8-20'!H19</f>
        <v>9219.58</v>
      </c>
      <c r="M103" s="17"/>
      <c r="N103" s="17">
        <f>IF(J103=0,"- ",ROUND((L103-J103)*100/J103,2))</f>
        <v>7.17</v>
      </c>
    </row>
    <row r="104" spans="1:14" ht="15.75" x14ac:dyDescent="0.25">
      <c r="A104" s="1" t="s">
        <v>97</v>
      </c>
      <c r="B104" s="9"/>
      <c r="C104" s="18" t="s">
        <v>15</v>
      </c>
      <c r="D104" s="19" t="s">
        <v>14</v>
      </c>
      <c r="E104" s="20">
        <v>240.75</v>
      </c>
      <c r="F104" s="20">
        <f>IF(E103=0,"",100*E104/E103)</f>
        <v>47.145794575540982</v>
      </c>
      <c r="G104" s="20">
        <f>'4.37-8-20'!F20</f>
        <v>240.75</v>
      </c>
      <c r="H104" s="20">
        <f>IF(G103=0,"",100*G104/G103)</f>
        <v>38.651104546622143</v>
      </c>
      <c r="I104" s="20">
        <f>IF(E104=0,"- ",ROUND((G104-E104)*100/E104,2))</f>
        <v>0</v>
      </c>
      <c r="J104" s="20">
        <v>5975.42</v>
      </c>
      <c r="K104" s="20">
        <f>IF(J103=0,"",100*J104/J103)</f>
        <v>69.461677866938217</v>
      </c>
      <c r="L104" s="20">
        <f>'4.37-8-20'!H20</f>
        <v>5975.33</v>
      </c>
      <c r="M104" s="20">
        <f>IF(L103=0,"",100*L104/L103)</f>
        <v>64.811303768718318</v>
      </c>
      <c r="N104" s="20">
        <f>IF(J104=0,"- ",ROUND((L104-J104)*100/J104,2))</f>
        <v>0</v>
      </c>
    </row>
    <row r="105" spans="1:14" ht="15.75" x14ac:dyDescent="0.25">
      <c r="A105" s="1" t="s">
        <v>97</v>
      </c>
      <c r="B105" s="9"/>
      <c r="C105" s="18" t="s">
        <v>16</v>
      </c>
      <c r="D105" s="19" t="s">
        <v>14</v>
      </c>
      <c r="E105" s="20">
        <v>269.89999999999998</v>
      </c>
      <c r="F105" s="20">
        <f>IF(E103=0,"",100*E105/E103)</f>
        <v>52.854205424459018</v>
      </c>
      <c r="G105" s="20">
        <f>'4.37-8-20'!F21</f>
        <v>382.13</v>
      </c>
      <c r="H105" s="20">
        <f>IF(G103=0,"",100*G105/G103)</f>
        <v>61.348895453377857</v>
      </c>
      <c r="I105" s="20">
        <f t="shared" ref="I105:I106" si="36">IF(E105=0,"- ",ROUND((G105-E105)*100/E105,2))</f>
        <v>41.58</v>
      </c>
      <c r="J105" s="20">
        <v>2627.05</v>
      </c>
      <c r="K105" s="20">
        <f>IF(J103=0,"",100*J105/J103)</f>
        <v>30.538322133061786</v>
      </c>
      <c r="L105" s="20">
        <f>'4.37-8-20'!H21</f>
        <v>3244.25</v>
      </c>
      <c r="M105" s="20">
        <f>IF(L103=0,"",100*L105/L103)</f>
        <v>35.188696231281689</v>
      </c>
      <c r="N105" s="20">
        <f>IF(J105=0,"- ",ROUND((L105-J105)*100/J105,2))</f>
        <v>23.49</v>
      </c>
    </row>
    <row r="106" spans="1:14" ht="15.75" x14ac:dyDescent="0.25">
      <c r="A106" s="1" t="s">
        <v>97</v>
      </c>
      <c r="B106" s="9"/>
      <c r="C106" s="21" t="s">
        <v>17</v>
      </c>
      <c r="D106" s="19" t="s">
        <v>14</v>
      </c>
      <c r="E106" s="22">
        <v>57.27</v>
      </c>
      <c r="F106" s="22"/>
      <c r="G106" s="22">
        <f>'4.37-8-20'!F22</f>
        <v>47.2</v>
      </c>
      <c r="H106" s="22"/>
      <c r="I106" s="22">
        <f t="shared" si="36"/>
        <v>-17.579999999999998</v>
      </c>
      <c r="J106" s="22">
        <v>1421.44</v>
      </c>
      <c r="K106" s="22"/>
      <c r="L106" s="22">
        <f>'4.37-8-20'!H22</f>
        <v>1171.5</v>
      </c>
      <c r="M106" s="22"/>
      <c r="N106" s="22">
        <f t="shared" ref="N106" si="37">IF(J106=0,"- ",ROUND((L106-J106)*100/J106,2))</f>
        <v>-17.579999999999998</v>
      </c>
    </row>
    <row r="107" spans="1:14" ht="45" x14ac:dyDescent="0.25">
      <c r="A107" s="136" t="s">
        <v>99</v>
      </c>
      <c r="B107" s="9" t="s">
        <v>99</v>
      </c>
      <c r="C107" s="10" t="s">
        <v>100</v>
      </c>
      <c r="D107" s="11" t="s">
        <v>50</v>
      </c>
      <c r="E107" s="12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ht="15.75" x14ac:dyDescent="0.25">
      <c r="A108" s="1" t="s">
        <v>99</v>
      </c>
      <c r="B108" s="10"/>
      <c r="C108" s="15" t="s">
        <v>13</v>
      </c>
      <c r="D108" s="16" t="s">
        <v>14</v>
      </c>
      <c r="E108" s="17">
        <v>682.81</v>
      </c>
      <c r="F108" s="17"/>
      <c r="G108" s="17">
        <f>'4.37-8-21'!F19</f>
        <v>839.93000000000006</v>
      </c>
      <c r="H108" s="17"/>
      <c r="I108" s="17">
        <f>IF(E108=0,"- ",ROUND((G108-E108)*100/E108,2))</f>
        <v>23.01</v>
      </c>
      <c r="J108" s="17">
        <v>11246.96</v>
      </c>
      <c r="K108" s="17"/>
      <c r="L108" s="17">
        <f>'4.37-8-21'!H19</f>
        <v>12110.699999999999</v>
      </c>
      <c r="M108" s="17"/>
      <c r="N108" s="17">
        <f>IF(J108=0,"- ",ROUND((L108-J108)*100/J108,2))</f>
        <v>7.68</v>
      </c>
    </row>
    <row r="109" spans="1:14" ht="15.75" x14ac:dyDescent="0.25">
      <c r="A109" s="1" t="s">
        <v>99</v>
      </c>
      <c r="B109" s="9"/>
      <c r="C109" s="18" t="s">
        <v>15</v>
      </c>
      <c r="D109" s="19" t="s">
        <v>14</v>
      </c>
      <c r="E109" s="20">
        <v>304.95</v>
      </c>
      <c r="F109" s="20">
        <f>IF(E108=0,"",100*E109/E108)</f>
        <v>44.661033083873996</v>
      </c>
      <c r="G109" s="20">
        <f>'4.37-8-21'!F20</f>
        <v>304.95</v>
      </c>
      <c r="H109" s="20">
        <f>IF(G108=0,"",100*G109/G108)</f>
        <v>36.306596978319618</v>
      </c>
      <c r="I109" s="20">
        <f>IF(E109=0,"- ",ROUND((G109-E109)*100/E109,2))</f>
        <v>0</v>
      </c>
      <c r="J109" s="20">
        <v>7568.86</v>
      </c>
      <c r="K109" s="20">
        <f>IF(J108=0,"",100*J109/J108)</f>
        <v>67.296940684416057</v>
      </c>
      <c r="L109" s="20">
        <f>'4.37-8-21'!H20</f>
        <v>7568.75</v>
      </c>
      <c r="M109" s="20">
        <f>IF(L108=0,"",100*L109/L108)</f>
        <v>62.496387492052492</v>
      </c>
      <c r="N109" s="20">
        <f>IF(J109=0,"- ",ROUND((L109-J109)*100/J109,2))</f>
        <v>0</v>
      </c>
    </row>
    <row r="110" spans="1:14" ht="15.75" x14ac:dyDescent="0.25">
      <c r="A110" s="1" t="s">
        <v>99</v>
      </c>
      <c r="B110" s="9"/>
      <c r="C110" s="18" t="s">
        <v>16</v>
      </c>
      <c r="D110" s="19" t="s">
        <v>14</v>
      </c>
      <c r="E110" s="20">
        <v>377.86</v>
      </c>
      <c r="F110" s="20">
        <f>IF(E108=0,"",100*E110/E108)</f>
        <v>55.338966916126012</v>
      </c>
      <c r="G110" s="20">
        <f>'4.37-8-21'!F21</f>
        <v>534.98</v>
      </c>
      <c r="H110" s="20">
        <f>IF(G108=0,"",100*G110/G108)</f>
        <v>63.693403021680375</v>
      </c>
      <c r="I110" s="20">
        <f t="shared" ref="I110:I111" si="38">IF(E110=0,"- ",ROUND((G110-E110)*100/E110,2))</f>
        <v>41.58</v>
      </c>
      <c r="J110" s="20">
        <v>3678.1</v>
      </c>
      <c r="K110" s="20">
        <f>IF(J108=0,"",100*J110/J108)</f>
        <v>32.70305931558395</v>
      </c>
      <c r="L110" s="20">
        <f>'4.37-8-21'!H21</f>
        <v>4541.9499999999989</v>
      </c>
      <c r="M110" s="20">
        <f>IF(L108=0,"",100*L110/L108)</f>
        <v>37.503612507947508</v>
      </c>
      <c r="N110" s="20">
        <f>IF(J110=0,"- ",ROUND((L110-J110)*100/J110,2))</f>
        <v>23.49</v>
      </c>
    </row>
    <row r="111" spans="1:14" ht="15.75" x14ac:dyDescent="0.25">
      <c r="A111" s="1" t="s">
        <v>99</v>
      </c>
      <c r="B111" s="9"/>
      <c r="C111" s="21" t="s">
        <v>17</v>
      </c>
      <c r="D111" s="19" t="s">
        <v>14</v>
      </c>
      <c r="E111" s="22">
        <v>80.19</v>
      </c>
      <c r="F111" s="22"/>
      <c r="G111" s="22">
        <f>'4.37-8-21'!F22</f>
        <v>66.08</v>
      </c>
      <c r="H111" s="22"/>
      <c r="I111" s="22">
        <f t="shared" si="38"/>
        <v>-17.600000000000001</v>
      </c>
      <c r="J111" s="22">
        <v>1990.32</v>
      </c>
      <c r="K111" s="22"/>
      <c r="L111" s="22">
        <f>'4.37-8-21'!H22</f>
        <v>1640.1</v>
      </c>
      <c r="M111" s="22"/>
      <c r="N111" s="22">
        <f t="shared" ref="N111" si="39">IF(J111=0,"- ",ROUND((L111-J111)*100/J111,2))</f>
        <v>-17.600000000000001</v>
      </c>
    </row>
    <row r="112" spans="1:14" ht="45" x14ac:dyDescent="0.25">
      <c r="A112" s="136" t="s">
        <v>101</v>
      </c>
      <c r="B112" s="9" t="s">
        <v>101</v>
      </c>
      <c r="C112" s="10" t="s">
        <v>102</v>
      </c>
      <c r="D112" s="11" t="s">
        <v>50</v>
      </c>
      <c r="E112" s="12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6" ht="15.75" x14ac:dyDescent="0.25">
      <c r="A113" s="1" t="s">
        <v>101</v>
      </c>
      <c r="B113" s="10"/>
      <c r="C113" s="15" t="s">
        <v>13</v>
      </c>
      <c r="D113" s="16" t="s">
        <v>14</v>
      </c>
      <c r="E113" s="17">
        <v>908.95</v>
      </c>
      <c r="F113" s="17"/>
      <c r="G113" s="17">
        <f>'4.37-8-22'!F19</f>
        <v>1133.4000000000001</v>
      </c>
      <c r="H113" s="17"/>
      <c r="I113" s="17">
        <f>IF(E113=0,"- ",ROUND((G113-E113)*100/E113,2))</f>
        <v>24.69</v>
      </c>
      <c r="J113" s="17">
        <v>14416.6</v>
      </c>
      <c r="K113" s="17"/>
      <c r="L113" s="17">
        <f>'4.37-8-22'!H19</f>
        <v>15650.67</v>
      </c>
      <c r="M113" s="17"/>
      <c r="N113" s="17">
        <f>IF(J113=0,"- ",ROUND((L113-J113)*100/J113,2))</f>
        <v>8.56</v>
      </c>
    </row>
    <row r="114" spans="1:16" ht="15.75" x14ac:dyDescent="0.25">
      <c r="A114" s="1" t="s">
        <v>101</v>
      </c>
      <c r="B114" s="9"/>
      <c r="C114" s="18" t="s">
        <v>15</v>
      </c>
      <c r="D114" s="19" t="s">
        <v>14</v>
      </c>
      <c r="E114" s="20">
        <v>369.15</v>
      </c>
      <c r="F114" s="20">
        <f>IF(E113=0,"",100*E114/E113)</f>
        <v>40.6127949832224</v>
      </c>
      <c r="G114" s="20">
        <f>'4.37-8-22'!F20</f>
        <v>369.15</v>
      </c>
      <c r="H114" s="20">
        <f>IF(G113=0,"",100*G114/G113)</f>
        <v>32.570142932768661</v>
      </c>
      <c r="I114" s="20">
        <f>IF(E114=0,"- ",ROUND((G114-E114)*100/E114,2))</f>
        <v>0</v>
      </c>
      <c r="J114" s="20">
        <v>9162.2999999999993</v>
      </c>
      <c r="K114" s="20">
        <f>IF(J113=0,"",100*J114/J113)</f>
        <v>63.553819902057342</v>
      </c>
      <c r="L114" s="20">
        <f>'4.37-8-22'!H20</f>
        <v>9162.17</v>
      </c>
      <c r="M114" s="20">
        <f>IF(L113=0,"",100*L114/L113)</f>
        <v>58.541710993842436</v>
      </c>
      <c r="N114" s="20">
        <f>IF(J114=0,"- ",ROUND((L114-J114)*100/J114,2))</f>
        <v>0</v>
      </c>
    </row>
    <row r="115" spans="1:16" ht="15.75" x14ac:dyDescent="0.25">
      <c r="A115" s="1" t="s">
        <v>101</v>
      </c>
      <c r="B115" s="9"/>
      <c r="C115" s="18" t="s">
        <v>16</v>
      </c>
      <c r="D115" s="19" t="s">
        <v>14</v>
      </c>
      <c r="E115" s="20">
        <v>539.79999999999995</v>
      </c>
      <c r="F115" s="20">
        <f>IF(E113=0,"",100*E115/E113)</f>
        <v>59.387205016777592</v>
      </c>
      <c r="G115" s="20">
        <f>'4.37-8-22'!F21</f>
        <v>764.25</v>
      </c>
      <c r="H115" s="20">
        <f>IF(G113=0,"",100*G115/G113)</f>
        <v>67.429857067231339</v>
      </c>
      <c r="I115" s="20">
        <f t="shared" ref="I115:I116" si="40">IF(E115=0,"- ",ROUND((G115-E115)*100/E115,2))</f>
        <v>41.58</v>
      </c>
      <c r="J115" s="20">
        <v>5254.3</v>
      </c>
      <c r="K115" s="20">
        <f>IF(J113=0,"",100*J115/J113)</f>
        <v>36.446180097942651</v>
      </c>
      <c r="L115" s="20">
        <f>'4.37-8-22'!H21</f>
        <v>6488.5</v>
      </c>
      <c r="M115" s="20">
        <f>IF(L113=0,"",100*L115/L113)</f>
        <v>41.458289006157564</v>
      </c>
      <c r="N115" s="20">
        <f>IF(J115=0,"- ",ROUND((L115-J115)*100/J115,2))</f>
        <v>23.49</v>
      </c>
    </row>
    <row r="116" spans="1:16" ht="15.75" x14ac:dyDescent="0.25">
      <c r="A116" s="1" t="s">
        <v>101</v>
      </c>
      <c r="B116" s="9"/>
      <c r="C116" s="21" t="s">
        <v>17</v>
      </c>
      <c r="D116" s="19" t="s">
        <v>14</v>
      </c>
      <c r="E116" s="22">
        <v>114.55</v>
      </c>
      <c r="F116" s="22"/>
      <c r="G116" s="22">
        <f>'4.37-8-22'!F22</f>
        <v>94.4</v>
      </c>
      <c r="H116" s="22"/>
      <c r="I116" s="22">
        <f t="shared" si="40"/>
        <v>-17.59</v>
      </c>
      <c r="J116" s="22">
        <v>2843.13</v>
      </c>
      <c r="K116" s="22"/>
      <c r="L116" s="22">
        <f>'4.37-8-22'!H22</f>
        <v>2343</v>
      </c>
      <c r="M116" s="22"/>
      <c r="N116" s="22">
        <f t="shared" ref="N116" si="41">IF(J116=0,"- ",ROUND((L116-J116)*100/J116,2))</f>
        <v>-17.59</v>
      </c>
    </row>
    <row r="117" spans="1:16" ht="45" x14ac:dyDescent="0.25">
      <c r="A117" s="136" t="s">
        <v>103</v>
      </c>
      <c r="B117" s="9" t="s">
        <v>103</v>
      </c>
      <c r="C117" s="10" t="s">
        <v>104</v>
      </c>
      <c r="D117" s="11" t="s">
        <v>50</v>
      </c>
      <c r="E117" s="12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6" ht="15.75" x14ac:dyDescent="0.25">
      <c r="A118" s="136"/>
      <c r="B118" s="9"/>
      <c r="C118" s="15" t="s">
        <v>13</v>
      </c>
      <c r="D118" s="19" t="s">
        <v>14</v>
      </c>
      <c r="E118" s="12" t="s">
        <v>229</v>
      </c>
      <c r="F118" s="13"/>
      <c r="G118" s="13">
        <f>'4.37-8-23'!F19</f>
        <v>1672.2199999999998</v>
      </c>
      <c r="H118" s="13"/>
      <c r="I118" s="17">
        <f>IF(E118=0,"- ",ROUND((G118-E118)*100/E118,2))</f>
        <v>7.69</v>
      </c>
      <c r="J118" s="172"/>
      <c r="K118" s="172"/>
      <c r="L118" s="172"/>
      <c r="M118" s="172"/>
      <c r="N118" s="172"/>
      <c r="O118"/>
      <c r="P118"/>
    </row>
    <row r="119" spans="1:16" ht="15.75" x14ac:dyDescent="0.25">
      <c r="A119" s="1" t="s">
        <v>103</v>
      </c>
      <c r="B119" s="9"/>
      <c r="C119" s="18" t="s">
        <v>15</v>
      </c>
      <c r="D119" s="19" t="s">
        <v>14</v>
      </c>
      <c r="E119" s="20">
        <v>535</v>
      </c>
      <c r="F119" s="20">
        <f>IF(E118=0,"",100*E119/E118)</f>
        <v>34.454111631321688</v>
      </c>
      <c r="G119" s="20">
        <f>'4.37-8-23'!F20</f>
        <v>535</v>
      </c>
      <c r="H119" s="20">
        <f>IF(G118=0,"",100*G119/G118)</f>
        <v>31.993397997871096</v>
      </c>
      <c r="I119" s="20">
        <f>IF(E119=0,"- ",ROUND((G119-E119)*100/E119,2))</f>
        <v>0</v>
      </c>
      <c r="J119" s="20">
        <v>13278.7</v>
      </c>
      <c r="K119" s="20" t="s">
        <v>49</v>
      </c>
      <c r="L119" s="20">
        <f>'4.37-8-23'!H20</f>
        <v>13278.5</v>
      </c>
      <c r="M119" s="20" t="s">
        <v>49</v>
      </c>
      <c r="N119" s="20">
        <f>IF(J119=0,"- ",ROUND((L119-J119)*100/J119,2))</f>
        <v>0</v>
      </c>
    </row>
    <row r="120" spans="1:16" ht="15.75" x14ac:dyDescent="0.25">
      <c r="B120" s="9"/>
      <c r="C120" s="18" t="s">
        <v>16</v>
      </c>
      <c r="D120" s="19" t="s">
        <v>14</v>
      </c>
      <c r="E120" s="169" t="s">
        <v>224</v>
      </c>
      <c r="F120" s="169">
        <f>IF(E118=0,"",100*E120/E118)</f>
        <v>65.54588836867832</v>
      </c>
      <c r="G120" s="169">
        <f>'4.37-8-23'!F21</f>
        <v>1137.2199999999998</v>
      </c>
      <c r="H120" s="169">
        <f>IF(G118=0,"",100*G120/G118)</f>
        <v>68.006602002128901</v>
      </c>
      <c r="I120" s="169">
        <f t="shared" ref="I120:I121" si="42">IF(E120=0,"- ",ROUND((G120-E120)*100/E120,2))</f>
        <v>11.73</v>
      </c>
      <c r="J120" s="20"/>
      <c r="K120" s="20"/>
      <c r="L120" s="20"/>
      <c r="M120" s="20"/>
      <c r="N120" s="20"/>
    </row>
    <row r="121" spans="1:16" ht="15.75" x14ac:dyDescent="0.25">
      <c r="B121" s="9"/>
      <c r="C121" s="21" t="s">
        <v>17</v>
      </c>
      <c r="D121" s="19" t="s">
        <v>14</v>
      </c>
      <c r="E121" s="169" t="s">
        <v>225</v>
      </c>
      <c r="F121" s="171"/>
      <c r="G121" s="169">
        <f>'4.37-8-23'!F22</f>
        <v>80.540000000000006</v>
      </c>
      <c r="H121" s="171"/>
      <c r="I121" s="171">
        <f t="shared" si="42"/>
        <v>-39.68</v>
      </c>
      <c r="J121" s="20"/>
      <c r="K121" s="20"/>
      <c r="L121" s="20"/>
      <c r="M121" s="20"/>
      <c r="N121" s="20"/>
    </row>
    <row r="122" spans="1:16" ht="60" x14ac:dyDescent="0.25">
      <c r="A122" s="136" t="s">
        <v>105</v>
      </c>
      <c r="B122" s="9" t="s">
        <v>105</v>
      </c>
      <c r="C122" s="10" t="s">
        <v>106</v>
      </c>
      <c r="D122" s="11" t="s">
        <v>50</v>
      </c>
      <c r="E122" s="12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6" ht="15.75" x14ac:dyDescent="0.25">
      <c r="A123" s="1" t="s">
        <v>105</v>
      </c>
      <c r="B123" s="10"/>
      <c r="C123" s="15" t="s">
        <v>13</v>
      </c>
      <c r="D123" s="16" t="s">
        <v>14</v>
      </c>
      <c r="E123" s="17">
        <v>1.71</v>
      </c>
      <c r="F123" s="17"/>
      <c r="G123" s="17">
        <f>'4.37-8-24'!F17</f>
        <v>1.71</v>
      </c>
      <c r="H123" s="17"/>
      <c r="I123" s="17">
        <f>IF(E123=0,"- ",ROUND((G123-E123)*100/E123,2))</f>
        <v>0</v>
      </c>
      <c r="J123" s="17">
        <v>42.44</v>
      </c>
      <c r="K123" s="17"/>
      <c r="L123" s="17">
        <f>'4.37-8-24'!H17</f>
        <v>42.49</v>
      </c>
      <c r="M123" s="17"/>
      <c r="N123" s="17">
        <f>IF(J123=0,"- ",ROUND((L123-J123)*100/J123,2))</f>
        <v>0.12</v>
      </c>
    </row>
    <row r="124" spans="1:16" ht="15.75" x14ac:dyDescent="0.25">
      <c r="A124" s="1" t="s">
        <v>105</v>
      </c>
      <c r="B124" s="9"/>
      <c r="C124" s="18" t="s">
        <v>15</v>
      </c>
      <c r="D124" s="19" t="s">
        <v>14</v>
      </c>
      <c r="E124" s="20">
        <v>1.71</v>
      </c>
      <c r="F124" s="20">
        <f>IF(E123=0,"",100*E124/E123)</f>
        <v>100</v>
      </c>
      <c r="G124" s="20">
        <f>'4.37-8-24'!F18</f>
        <v>1.71</v>
      </c>
      <c r="H124" s="20">
        <f>IF(G123=0,"",100*G124/G123)</f>
        <v>100</v>
      </c>
      <c r="I124" s="20">
        <f>IF(E124=0,"- ",ROUND((G124-E124)*100/E124,2))</f>
        <v>0</v>
      </c>
      <c r="J124" s="20">
        <v>42.44</v>
      </c>
      <c r="K124" s="20">
        <f>IF(J123=0,"",100*J124/J123)</f>
        <v>100</v>
      </c>
      <c r="L124" s="20">
        <f>'4.37-8-24'!H18</f>
        <v>42.49</v>
      </c>
      <c r="M124" s="20">
        <f>IF(L123=0,"",100*L124/L123)</f>
        <v>100</v>
      </c>
      <c r="N124" s="20">
        <f>IF(J124=0,"- ",ROUND((L124-J124)*100/J124,2))</f>
        <v>0.12</v>
      </c>
    </row>
    <row r="125" spans="1:16" ht="60" x14ac:dyDescent="0.25">
      <c r="A125" s="136" t="s">
        <v>107</v>
      </c>
      <c r="B125" s="9" t="s">
        <v>107</v>
      </c>
      <c r="C125" s="10" t="s">
        <v>108</v>
      </c>
      <c r="D125" s="11" t="s">
        <v>50</v>
      </c>
      <c r="E125" s="12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6" ht="15.75" x14ac:dyDescent="0.25">
      <c r="A126" s="1" t="s">
        <v>107</v>
      </c>
      <c r="B126" s="10"/>
      <c r="C126" s="15" t="s">
        <v>13</v>
      </c>
      <c r="D126" s="16" t="s">
        <v>14</v>
      </c>
      <c r="E126" s="17">
        <v>2.0299999999999998</v>
      </c>
      <c r="F126" s="17"/>
      <c r="G126" s="17">
        <f>'4.37-8-25'!F17</f>
        <v>2.0299999999999998</v>
      </c>
      <c r="H126" s="17"/>
      <c r="I126" s="17">
        <f>IF(E126=0,"- ",ROUND((G126-E126)*100/E126,2))</f>
        <v>0</v>
      </c>
      <c r="J126" s="17">
        <v>50.38</v>
      </c>
      <c r="K126" s="17"/>
      <c r="L126" s="17">
        <f>'4.37-8-25'!H17</f>
        <v>50.46</v>
      </c>
      <c r="M126" s="17"/>
      <c r="N126" s="17">
        <f>IF(J126=0,"- ",ROUND((L126-J126)*100/J126,2))</f>
        <v>0.16</v>
      </c>
    </row>
    <row r="127" spans="1:16" ht="15.75" x14ac:dyDescent="0.25">
      <c r="A127" s="1" t="s">
        <v>107</v>
      </c>
      <c r="B127" s="9"/>
      <c r="C127" s="18" t="s">
        <v>15</v>
      </c>
      <c r="D127" s="19" t="s">
        <v>14</v>
      </c>
      <c r="E127" s="20">
        <v>2.0299999999999998</v>
      </c>
      <c r="F127" s="20">
        <f>IF(E126=0,"",100*E127/E126)</f>
        <v>100</v>
      </c>
      <c r="G127" s="20">
        <f>'4.37-8-25'!F18</f>
        <v>2.0299999999999998</v>
      </c>
      <c r="H127" s="20">
        <f>IF(G126=0,"",100*G127/G126)</f>
        <v>100</v>
      </c>
      <c r="I127" s="20">
        <f>IF(E127=0,"- ",ROUND((G127-E127)*100/E127,2))</f>
        <v>0</v>
      </c>
      <c r="J127" s="20">
        <v>50.38</v>
      </c>
      <c r="K127" s="20">
        <f>IF(J126=0,"",100*J127/J126)</f>
        <v>100</v>
      </c>
      <c r="L127" s="20">
        <f>'4.37-8-25'!H18</f>
        <v>50.46</v>
      </c>
      <c r="M127" s="20">
        <f>IF(L126=0,"",100*L127/L126)</f>
        <v>100</v>
      </c>
      <c r="N127" s="20">
        <f>IF(J127=0,"- ",ROUND((L127-J127)*100/J127,2))</f>
        <v>0.16</v>
      </c>
    </row>
    <row r="128" spans="1:16" ht="60" x14ac:dyDescent="0.25">
      <c r="A128" s="136" t="s">
        <v>109</v>
      </c>
      <c r="B128" s="9" t="s">
        <v>109</v>
      </c>
      <c r="C128" s="10" t="s">
        <v>110</v>
      </c>
      <c r="D128" s="11" t="s">
        <v>50</v>
      </c>
      <c r="E128" s="12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ht="15.75" x14ac:dyDescent="0.25">
      <c r="A129" s="1" t="s">
        <v>109</v>
      </c>
      <c r="B129" s="10"/>
      <c r="C129" s="15" t="s">
        <v>13</v>
      </c>
      <c r="D129" s="16" t="s">
        <v>14</v>
      </c>
      <c r="E129" s="17">
        <v>2.35</v>
      </c>
      <c r="F129" s="17"/>
      <c r="G129" s="17">
        <f>'4.37-8-26'!F17</f>
        <v>2.35</v>
      </c>
      <c r="H129" s="17"/>
      <c r="I129" s="17">
        <f>IF(E129=0,"- ",ROUND((G129-E129)*100/E129,2))</f>
        <v>0</v>
      </c>
      <c r="J129" s="17">
        <v>58.33</v>
      </c>
      <c r="K129" s="17"/>
      <c r="L129" s="17">
        <f>'4.37-8-26'!H17</f>
        <v>58.43</v>
      </c>
      <c r="M129" s="17"/>
      <c r="N129" s="17">
        <f>IF(J129=0,"- ",ROUND((L129-J129)*100/J129,2))</f>
        <v>0.17</v>
      </c>
    </row>
    <row r="130" spans="1:14" ht="15.75" x14ac:dyDescent="0.25">
      <c r="A130" s="1" t="s">
        <v>109</v>
      </c>
      <c r="B130" s="9"/>
      <c r="C130" s="18" t="s">
        <v>15</v>
      </c>
      <c r="D130" s="19" t="s">
        <v>14</v>
      </c>
      <c r="E130" s="20">
        <v>2.35</v>
      </c>
      <c r="F130" s="20">
        <f>IF(E129=0,"",100*E130/E129)</f>
        <v>100</v>
      </c>
      <c r="G130" s="20">
        <f>'4.37-8-26'!F18</f>
        <v>2.35</v>
      </c>
      <c r="H130" s="20">
        <f>IF(G129=0,"",100*G130/G129)</f>
        <v>100</v>
      </c>
      <c r="I130" s="20">
        <f>IF(E130=0,"- ",ROUND((G130-E130)*100/E130,2))</f>
        <v>0</v>
      </c>
      <c r="J130" s="20">
        <v>58.33</v>
      </c>
      <c r="K130" s="20">
        <f>IF(J129=0,"",100*J130/J129)</f>
        <v>100</v>
      </c>
      <c r="L130" s="20">
        <f>'4.37-8-26'!H18</f>
        <v>58.43</v>
      </c>
      <c r="M130" s="20">
        <f>IF(L129=0,"",100*L130/L129)</f>
        <v>100</v>
      </c>
      <c r="N130" s="20">
        <f>IF(J130=0,"- ",ROUND((L130-J130)*100/J130,2))</f>
        <v>0.17</v>
      </c>
    </row>
    <row r="131" spans="1:14" ht="60" x14ac:dyDescent="0.25">
      <c r="A131" s="136" t="s">
        <v>111</v>
      </c>
      <c r="B131" s="9" t="s">
        <v>111</v>
      </c>
      <c r="C131" s="10" t="s">
        <v>112</v>
      </c>
      <c r="D131" s="11" t="s">
        <v>50</v>
      </c>
      <c r="E131" s="12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ht="15.75" x14ac:dyDescent="0.25">
      <c r="A132" s="1" t="s">
        <v>111</v>
      </c>
      <c r="B132" s="10"/>
      <c r="C132" s="15" t="s">
        <v>13</v>
      </c>
      <c r="D132" s="16" t="s">
        <v>14</v>
      </c>
      <c r="E132" s="17">
        <v>2.89</v>
      </c>
      <c r="F132" s="17"/>
      <c r="G132" s="17">
        <f>'4.37-8-27'!F17</f>
        <v>2.89</v>
      </c>
      <c r="H132" s="17"/>
      <c r="I132" s="17">
        <f>IF(E132=0,"- ",ROUND((G132-E132)*100/E132,2))</f>
        <v>0</v>
      </c>
      <c r="J132" s="17">
        <v>71.73</v>
      </c>
      <c r="K132" s="17"/>
      <c r="L132" s="17">
        <f>'4.37-8-27'!H17</f>
        <v>71.7</v>
      </c>
      <c r="M132" s="17"/>
      <c r="N132" s="17">
        <f>IF(J132=0,"- ",ROUND((L132-J132)*100/J132,2))</f>
        <v>-0.04</v>
      </c>
    </row>
    <row r="133" spans="1:14" ht="15.75" x14ac:dyDescent="0.25">
      <c r="A133" s="1" t="s">
        <v>111</v>
      </c>
      <c r="B133" s="9"/>
      <c r="C133" s="18" t="s">
        <v>15</v>
      </c>
      <c r="D133" s="19" t="s">
        <v>14</v>
      </c>
      <c r="E133" s="20">
        <v>2.89</v>
      </c>
      <c r="F133" s="20">
        <f>IF(E132=0,"",100*E133/E132)</f>
        <v>100</v>
      </c>
      <c r="G133" s="20">
        <f>'4.37-8-27'!F18</f>
        <v>2.89</v>
      </c>
      <c r="H133" s="20">
        <f>IF(G132=0,"",100*G133/G132)</f>
        <v>100</v>
      </c>
      <c r="I133" s="20">
        <f>IF(E133=0,"- ",ROUND((G133-E133)*100/E133,2))</f>
        <v>0</v>
      </c>
      <c r="J133" s="20">
        <v>71.73</v>
      </c>
      <c r="K133" s="20">
        <f>IF(J132=0,"",100*J133/J132)</f>
        <v>100</v>
      </c>
      <c r="L133" s="20">
        <f>'4.37-8-27'!H18</f>
        <v>71.7</v>
      </c>
      <c r="M133" s="20">
        <f>IF(L132=0,"",100*L133/L132)</f>
        <v>100</v>
      </c>
      <c r="N133" s="20">
        <f>IF(J133=0,"- ",ROUND((L133-J133)*100/J133,2))</f>
        <v>-0.04</v>
      </c>
    </row>
    <row r="134" spans="1:14" ht="60" x14ac:dyDescent="0.25">
      <c r="A134" s="136" t="s">
        <v>113</v>
      </c>
      <c r="B134" s="9" t="s">
        <v>113</v>
      </c>
      <c r="C134" s="10" t="s">
        <v>114</v>
      </c>
      <c r="D134" s="11" t="s">
        <v>50</v>
      </c>
      <c r="E134" s="12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ht="15.75" x14ac:dyDescent="0.25">
      <c r="A135" s="1" t="s">
        <v>113</v>
      </c>
      <c r="B135" s="10"/>
      <c r="C135" s="15" t="s">
        <v>13</v>
      </c>
      <c r="D135" s="16" t="s">
        <v>14</v>
      </c>
      <c r="E135" s="17">
        <v>3.53</v>
      </c>
      <c r="F135" s="17"/>
      <c r="G135" s="17">
        <f>'4.37-8-28'!F17</f>
        <v>3.53</v>
      </c>
      <c r="H135" s="17"/>
      <c r="I135" s="17">
        <f>IF(E135=0,"- ",ROUND((G135-E135)*100/E135,2))</f>
        <v>0</v>
      </c>
      <c r="J135" s="17">
        <v>87.61</v>
      </c>
      <c r="K135" s="17"/>
      <c r="L135" s="17">
        <f>'4.37-8-28'!H17</f>
        <v>87.64</v>
      </c>
      <c r="M135" s="17"/>
      <c r="N135" s="17">
        <f>IF(J135=0,"- ",ROUND((L135-J135)*100/J135,2))</f>
        <v>0.03</v>
      </c>
    </row>
    <row r="136" spans="1:14" ht="15.75" x14ac:dyDescent="0.25">
      <c r="A136" s="1" t="s">
        <v>113</v>
      </c>
      <c r="B136" s="9"/>
      <c r="C136" s="18" t="s">
        <v>15</v>
      </c>
      <c r="D136" s="19" t="s">
        <v>14</v>
      </c>
      <c r="E136" s="20">
        <v>3.53</v>
      </c>
      <c r="F136" s="20">
        <f>IF(E135=0,"",100*E136/E135)</f>
        <v>100</v>
      </c>
      <c r="G136" s="20">
        <f>'4.37-8-28'!F18</f>
        <v>3.53</v>
      </c>
      <c r="H136" s="20">
        <f>IF(G135=0,"",100*G136/G135)</f>
        <v>100</v>
      </c>
      <c r="I136" s="20">
        <f>IF(E136=0,"- ",ROUND((G136-E136)*100/E136,2))</f>
        <v>0</v>
      </c>
      <c r="J136" s="20">
        <v>87.61</v>
      </c>
      <c r="K136" s="20">
        <f>IF(J135=0,"",100*J136/J135)</f>
        <v>100</v>
      </c>
      <c r="L136" s="20">
        <f>'4.37-8-28'!H18</f>
        <v>87.64</v>
      </c>
      <c r="M136" s="20">
        <f>IF(L135=0,"",100*L136/L135)</f>
        <v>100</v>
      </c>
      <c r="N136" s="20">
        <f>IF(J136=0,"- ",ROUND((L136-J136)*100/J136,2))</f>
        <v>0.03</v>
      </c>
    </row>
    <row r="137" spans="1:14" ht="60" x14ac:dyDescent="0.25">
      <c r="A137" s="136" t="s">
        <v>115</v>
      </c>
      <c r="B137" s="9" t="s">
        <v>115</v>
      </c>
      <c r="C137" s="10" t="s">
        <v>116</v>
      </c>
      <c r="D137" s="11" t="s">
        <v>50</v>
      </c>
      <c r="E137" s="12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ht="15.75" x14ac:dyDescent="0.25">
      <c r="A138" s="1" t="s">
        <v>115</v>
      </c>
      <c r="B138" s="10"/>
      <c r="C138" s="15" t="s">
        <v>13</v>
      </c>
      <c r="D138" s="16" t="s">
        <v>14</v>
      </c>
      <c r="E138" s="17">
        <v>5.03</v>
      </c>
      <c r="F138" s="17"/>
      <c r="G138" s="17">
        <f>'4.37-8-29'!F17</f>
        <v>5.03</v>
      </c>
      <c r="H138" s="17"/>
      <c r="I138" s="17">
        <f>IF(E138=0,"- ",ROUND((G138-E138)*100/E138,2))</f>
        <v>0</v>
      </c>
      <c r="J138" s="17">
        <v>124.84</v>
      </c>
      <c r="K138" s="17"/>
      <c r="L138" s="17">
        <f>'4.37-8-29'!H17</f>
        <v>124.82</v>
      </c>
      <c r="M138" s="17"/>
      <c r="N138" s="17">
        <f>IF(J138=0,"- ",ROUND((L138-J138)*100/J138,2))</f>
        <v>-0.02</v>
      </c>
    </row>
    <row r="139" spans="1:14" ht="15.75" x14ac:dyDescent="0.25">
      <c r="A139" s="1" t="s">
        <v>115</v>
      </c>
      <c r="B139" s="9"/>
      <c r="C139" s="18" t="s">
        <v>15</v>
      </c>
      <c r="D139" s="19" t="s">
        <v>14</v>
      </c>
      <c r="E139" s="20">
        <v>5.03</v>
      </c>
      <c r="F139" s="20">
        <f>IF(E138=0,"",100*E139/E138)</f>
        <v>100</v>
      </c>
      <c r="G139" s="20">
        <f>'4.37-8-29'!F18</f>
        <v>5.03</v>
      </c>
      <c r="H139" s="20">
        <f>IF(G138=0,"",100*G139/G138)</f>
        <v>100</v>
      </c>
      <c r="I139" s="20">
        <f>IF(E139=0,"- ",ROUND((G139-E139)*100/E139,2))</f>
        <v>0</v>
      </c>
      <c r="J139" s="20">
        <v>124.84</v>
      </c>
      <c r="K139" s="20">
        <f>IF(J138=0,"",100*J139/J138)</f>
        <v>100</v>
      </c>
      <c r="L139" s="20">
        <f>'4.37-8-29'!H18</f>
        <v>124.82</v>
      </c>
      <c r="M139" s="20">
        <f>IF(L138=0,"",100*L139/L138)</f>
        <v>100</v>
      </c>
      <c r="N139" s="20">
        <f>IF(J139=0,"- ",ROUND((L139-J139)*100/J139,2))</f>
        <v>-0.02</v>
      </c>
    </row>
    <row r="140" spans="1:14" ht="60" x14ac:dyDescent="0.25">
      <c r="A140" s="136" t="s">
        <v>117</v>
      </c>
      <c r="B140" s="9" t="s">
        <v>117</v>
      </c>
      <c r="C140" s="10" t="s">
        <v>118</v>
      </c>
      <c r="D140" s="11" t="s">
        <v>50</v>
      </c>
      <c r="E140" s="12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ht="15.75" x14ac:dyDescent="0.25">
      <c r="A141" s="1" t="s">
        <v>117</v>
      </c>
      <c r="B141" s="10"/>
      <c r="C141" s="15" t="s">
        <v>13</v>
      </c>
      <c r="D141" s="16" t="s">
        <v>14</v>
      </c>
      <c r="E141" s="17">
        <v>6.53</v>
      </c>
      <c r="F141" s="17"/>
      <c r="G141" s="17">
        <f>'4.37-8-30'!F17</f>
        <v>6.53</v>
      </c>
      <c r="H141" s="17"/>
      <c r="I141" s="17">
        <f>IF(E141=0,"- ",ROUND((G141-E141)*100/E141,2))</f>
        <v>0</v>
      </c>
      <c r="J141" s="17">
        <v>162.07</v>
      </c>
      <c r="K141" s="17"/>
      <c r="L141" s="17">
        <f>'4.37-8-30'!H17</f>
        <v>162</v>
      </c>
      <c r="M141" s="17"/>
      <c r="N141" s="17">
        <f>IF(J141=0,"- ",ROUND((L141-J141)*100/J141,2))</f>
        <v>-0.04</v>
      </c>
    </row>
    <row r="142" spans="1:14" ht="15.75" x14ac:dyDescent="0.25">
      <c r="A142" s="1" t="s">
        <v>117</v>
      </c>
      <c r="B142" s="9"/>
      <c r="C142" s="18" t="s">
        <v>15</v>
      </c>
      <c r="D142" s="19" t="s">
        <v>14</v>
      </c>
      <c r="E142" s="20">
        <v>6.53</v>
      </c>
      <c r="F142" s="20">
        <f>IF(E141=0,"",100*E142/E141)</f>
        <v>100</v>
      </c>
      <c r="G142" s="20">
        <f>'4.37-8-30'!F18</f>
        <v>6.53</v>
      </c>
      <c r="H142" s="20">
        <f>IF(G141=0,"",100*G142/G141)</f>
        <v>100</v>
      </c>
      <c r="I142" s="20">
        <f>IF(E142=0,"- ",ROUND((G142-E142)*100/E142,2))</f>
        <v>0</v>
      </c>
      <c r="J142" s="20">
        <v>162.07</v>
      </c>
      <c r="K142" s="20">
        <f>IF(J141=0,"",100*J142/J141)</f>
        <v>100</v>
      </c>
      <c r="L142" s="20">
        <f>'4.37-8-30'!H18</f>
        <v>162</v>
      </c>
      <c r="M142" s="20">
        <f>IF(L141=0,"",100*L142/L141)</f>
        <v>100</v>
      </c>
      <c r="N142" s="20">
        <f>IF(J142=0,"- ",ROUND((L142-J142)*100/J142,2))</f>
        <v>-0.04</v>
      </c>
    </row>
    <row r="143" spans="1:14" ht="60" x14ac:dyDescent="0.25">
      <c r="A143" s="136" t="s">
        <v>119</v>
      </c>
      <c r="B143" s="9" t="s">
        <v>119</v>
      </c>
      <c r="C143" s="10" t="s">
        <v>120</v>
      </c>
      <c r="D143" s="11" t="s">
        <v>50</v>
      </c>
      <c r="E143" s="12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ht="15.75" x14ac:dyDescent="0.25">
      <c r="A144" s="1" t="s">
        <v>119</v>
      </c>
      <c r="B144" s="10"/>
      <c r="C144" s="15" t="s">
        <v>13</v>
      </c>
      <c r="D144" s="16" t="s">
        <v>14</v>
      </c>
      <c r="E144" s="17">
        <v>7.17</v>
      </c>
      <c r="F144" s="17"/>
      <c r="G144" s="17">
        <f>'4.37-8-31'!F17</f>
        <v>7.17</v>
      </c>
      <c r="H144" s="17"/>
      <c r="I144" s="17">
        <f>IF(E144=0,"- ",ROUND((G144-E144)*100/E144,2))</f>
        <v>0</v>
      </c>
      <c r="J144" s="17">
        <v>177.96</v>
      </c>
      <c r="K144" s="17"/>
      <c r="L144" s="17">
        <f>'4.37-8-31'!H17</f>
        <v>177.93</v>
      </c>
      <c r="M144" s="17"/>
      <c r="N144" s="17">
        <f>IF(J144=0,"- ",ROUND((L144-J144)*100/J144,2))</f>
        <v>-0.02</v>
      </c>
    </row>
    <row r="145" spans="1:14" ht="15.75" x14ac:dyDescent="0.25">
      <c r="A145" s="1" t="s">
        <v>119</v>
      </c>
      <c r="B145" s="9"/>
      <c r="C145" s="18" t="s">
        <v>15</v>
      </c>
      <c r="D145" s="19" t="s">
        <v>14</v>
      </c>
      <c r="E145" s="20">
        <v>7.17</v>
      </c>
      <c r="F145" s="20">
        <f>IF(E144=0,"",100*E145/E144)</f>
        <v>100</v>
      </c>
      <c r="G145" s="20">
        <f>'4.37-8-31'!F18</f>
        <v>7.17</v>
      </c>
      <c r="H145" s="20">
        <f>IF(G144=0,"",100*G145/G144)</f>
        <v>100</v>
      </c>
      <c r="I145" s="20">
        <f>IF(E145=0,"- ",ROUND((G145-E145)*100/E145,2))</f>
        <v>0</v>
      </c>
      <c r="J145" s="20">
        <v>177.96</v>
      </c>
      <c r="K145" s="20">
        <f>IF(J144=0,"",100*J145/J144)</f>
        <v>100</v>
      </c>
      <c r="L145" s="20">
        <f>'4.37-8-31'!H18</f>
        <v>177.93</v>
      </c>
      <c r="M145" s="20">
        <f>IF(L144=0,"",100*L145/L144)</f>
        <v>100</v>
      </c>
      <c r="N145" s="20">
        <f>IF(J145=0,"- ",ROUND((L145-J145)*100/J145,2))</f>
        <v>-0.02</v>
      </c>
    </row>
    <row r="146" spans="1:14" ht="60" x14ac:dyDescent="0.25">
      <c r="A146" s="136" t="s">
        <v>121</v>
      </c>
      <c r="B146" s="9" t="s">
        <v>121</v>
      </c>
      <c r="C146" s="10" t="s">
        <v>122</v>
      </c>
      <c r="D146" s="11" t="s">
        <v>50</v>
      </c>
      <c r="E146" s="12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ht="15.75" x14ac:dyDescent="0.25">
      <c r="A147" s="1" t="s">
        <v>121</v>
      </c>
      <c r="B147" s="10"/>
      <c r="C147" s="15" t="s">
        <v>13</v>
      </c>
      <c r="D147" s="16" t="s">
        <v>14</v>
      </c>
      <c r="E147" s="17">
        <v>8.67</v>
      </c>
      <c r="F147" s="17"/>
      <c r="G147" s="17">
        <f>'4.37-8-32'!F17</f>
        <v>8.67</v>
      </c>
      <c r="H147" s="17"/>
      <c r="I147" s="17">
        <f>IF(E147=0,"- ",ROUND((G147-E147)*100/E147,2))</f>
        <v>0</v>
      </c>
      <c r="J147" s="17">
        <v>215.19</v>
      </c>
      <c r="K147" s="17"/>
      <c r="L147" s="17">
        <f>'4.37-8-32'!H17</f>
        <v>215.11</v>
      </c>
      <c r="M147" s="17"/>
      <c r="N147" s="17">
        <f>IF(J147=0,"- ",ROUND((L147-J147)*100/J147,2))</f>
        <v>-0.04</v>
      </c>
    </row>
    <row r="148" spans="1:14" ht="15.75" x14ac:dyDescent="0.25">
      <c r="A148" s="1" t="s">
        <v>121</v>
      </c>
      <c r="B148" s="9"/>
      <c r="C148" s="18" t="s">
        <v>15</v>
      </c>
      <c r="D148" s="19" t="s">
        <v>14</v>
      </c>
      <c r="E148" s="20">
        <v>8.67</v>
      </c>
      <c r="F148" s="20">
        <f>IF(E147=0,"",100*E148/E147)</f>
        <v>100</v>
      </c>
      <c r="G148" s="20">
        <f>'4.37-8-32'!F18</f>
        <v>8.67</v>
      </c>
      <c r="H148" s="20">
        <f>IF(G147=0,"",100*G148/G147)</f>
        <v>100</v>
      </c>
      <c r="I148" s="20">
        <f>IF(E148=0,"- ",ROUND((G148-E148)*100/E148,2))</f>
        <v>0</v>
      </c>
      <c r="J148" s="20">
        <v>215.19</v>
      </c>
      <c r="K148" s="20">
        <f>IF(J147=0,"",100*J148/J147)</f>
        <v>100</v>
      </c>
      <c r="L148" s="20">
        <f>'4.37-8-32'!H18</f>
        <v>215.11</v>
      </c>
      <c r="M148" s="20">
        <f>IF(L147=0,"",100*L148/L147)</f>
        <v>100</v>
      </c>
      <c r="N148" s="20">
        <f>IF(J148=0,"- ",ROUND((L148-J148)*100/J148,2))</f>
        <v>-0.04</v>
      </c>
    </row>
    <row r="149" spans="1:14" ht="60" x14ac:dyDescent="0.25">
      <c r="A149" s="136" t="s">
        <v>123</v>
      </c>
      <c r="B149" s="9" t="s">
        <v>123</v>
      </c>
      <c r="C149" s="10" t="s">
        <v>124</v>
      </c>
      <c r="D149" s="11" t="s">
        <v>50</v>
      </c>
      <c r="E149" s="12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ht="15.75" x14ac:dyDescent="0.25">
      <c r="A150" s="1" t="s">
        <v>123</v>
      </c>
      <c r="B150" s="10"/>
      <c r="C150" s="15" t="s">
        <v>13</v>
      </c>
      <c r="D150" s="16" t="s">
        <v>14</v>
      </c>
      <c r="E150" s="17">
        <v>10.16</v>
      </c>
      <c r="F150" s="17"/>
      <c r="G150" s="17">
        <f>'4.37-8-33'!F17</f>
        <v>10.17</v>
      </c>
      <c r="H150" s="17"/>
      <c r="I150" s="17">
        <f>IF(E150=0,"- ",ROUND((G150-E150)*100/E150,2))</f>
        <v>0.1</v>
      </c>
      <c r="J150" s="17">
        <v>252.17</v>
      </c>
      <c r="K150" s="17"/>
      <c r="L150" s="17">
        <f>'4.37-8-33'!H17</f>
        <v>252.29</v>
      </c>
      <c r="M150" s="17"/>
      <c r="N150" s="17">
        <f>IF(J150=0,"- ",ROUND((L150-J150)*100/J150,2))</f>
        <v>0.05</v>
      </c>
    </row>
    <row r="151" spans="1:14" ht="15.75" x14ac:dyDescent="0.25">
      <c r="A151" s="1" t="s">
        <v>123</v>
      </c>
      <c r="B151" s="9"/>
      <c r="C151" s="18" t="s">
        <v>15</v>
      </c>
      <c r="D151" s="19" t="s">
        <v>14</v>
      </c>
      <c r="E151" s="20">
        <v>10.16</v>
      </c>
      <c r="F151" s="20">
        <f>IF(E150=0,"",100*E151/E150)</f>
        <v>100</v>
      </c>
      <c r="G151" s="20">
        <f>'4.37-8-33'!F18</f>
        <v>10.17</v>
      </c>
      <c r="H151" s="20">
        <f>IF(G150=0,"",100*G151/G150)</f>
        <v>100</v>
      </c>
      <c r="I151" s="20">
        <f>IF(E151=0,"- ",ROUND((G151-E151)*100/E151,2))</f>
        <v>0.1</v>
      </c>
      <c r="J151" s="20">
        <v>252.17</v>
      </c>
      <c r="K151" s="20">
        <f>IF(J150=0,"",100*J151/J150)</f>
        <v>100</v>
      </c>
      <c r="L151" s="20">
        <f>'4.37-8-33'!H18</f>
        <v>252.29</v>
      </c>
      <c r="M151" s="20">
        <f>IF(L150=0,"",100*L151/L150)</f>
        <v>100</v>
      </c>
      <c r="N151" s="20">
        <f>IF(J151=0,"- ",ROUND((L151-J151)*100/J151,2))</f>
        <v>0.05</v>
      </c>
    </row>
    <row r="152" spans="1:14" ht="60" x14ac:dyDescent="0.25">
      <c r="A152" s="136" t="s">
        <v>125</v>
      </c>
      <c r="B152" s="9" t="s">
        <v>125</v>
      </c>
      <c r="C152" s="10" t="s">
        <v>126</v>
      </c>
      <c r="D152" s="11" t="s">
        <v>50</v>
      </c>
      <c r="E152" s="12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ht="15.75" x14ac:dyDescent="0.25">
      <c r="A153" s="1" t="s">
        <v>125</v>
      </c>
      <c r="B153" s="10"/>
      <c r="C153" s="15" t="s">
        <v>13</v>
      </c>
      <c r="D153" s="16" t="s">
        <v>14</v>
      </c>
      <c r="E153" s="17">
        <v>11.77</v>
      </c>
      <c r="F153" s="17"/>
      <c r="G153" s="17">
        <f>'4.37-8-34'!F17</f>
        <v>11.77</v>
      </c>
      <c r="H153" s="17"/>
      <c r="I153" s="17">
        <f>IF(E153=0,"- ",ROUND((G153-E153)*100/E153,2))</f>
        <v>0</v>
      </c>
      <c r="J153" s="17">
        <v>292.13</v>
      </c>
      <c r="K153" s="17"/>
      <c r="L153" s="17">
        <f>'4.37-8-34'!H17</f>
        <v>292.13</v>
      </c>
      <c r="M153" s="17"/>
      <c r="N153" s="17">
        <f>IF(J153=0,"- ",ROUND((L153-J153)*100/J153,2))</f>
        <v>0</v>
      </c>
    </row>
    <row r="154" spans="1:14" ht="15.75" x14ac:dyDescent="0.25">
      <c r="A154" s="1" t="s">
        <v>125</v>
      </c>
      <c r="B154" s="9"/>
      <c r="C154" s="18" t="s">
        <v>15</v>
      </c>
      <c r="D154" s="19" t="s">
        <v>14</v>
      </c>
      <c r="E154" s="20">
        <v>11.77</v>
      </c>
      <c r="F154" s="20">
        <f>IF(E153=0,"",100*E154/E153)</f>
        <v>100</v>
      </c>
      <c r="G154" s="20">
        <f>'4.37-8-34'!F18</f>
        <v>11.77</v>
      </c>
      <c r="H154" s="20">
        <f>IF(G153=0,"",100*G154/G153)</f>
        <v>100</v>
      </c>
      <c r="I154" s="20">
        <f>IF(E154=0,"- ",ROUND((G154-E154)*100/E154,2))</f>
        <v>0</v>
      </c>
      <c r="J154" s="20">
        <v>292.13</v>
      </c>
      <c r="K154" s="20">
        <f>IF(J153=0,"",100*J154/J153)</f>
        <v>100</v>
      </c>
      <c r="L154" s="20">
        <f>'4.37-8-34'!H18</f>
        <v>292.13</v>
      </c>
      <c r="M154" s="20">
        <f>IF(L153=0,"",100*L154/L153)</f>
        <v>100</v>
      </c>
      <c r="N154" s="20">
        <f>IF(J154=0,"- ",ROUND((L154-J154)*100/J154,2))</f>
        <v>0</v>
      </c>
    </row>
    <row r="155" spans="1:14" ht="30" x14ac:dyDescent="0.25">
      <c r="A155" s="136" t="s">
        <v>127</v>
      </c>
      <c r="B155" s="9" t="s">
        <v>127</v>
      </c>
      <c r="C155" s="10" t="s">
        <v>128</v>
      </c>
      <c r="D155" s="11" t="s">
        <v>50</v>
      </c>
      <c r="E155" s="12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ht="15.75" x14ac:dyDescent="0.25">
      <c r="A156" s="1" t="s">
        <v>127</v>
      </c>
      <c r="B156" s="10"/>
      <c r="C156" s="15" t="s">
        <v>13</v>
      </c>
      <c r="D156" s="16" t="s">
        <v>14</v>
      </c>
      <c r="E156" s="17">
        <v>154.07</v>
      </c>
      <c r="F156" s="17"/>
      <c r="G156" s="17">
        <f>'4.37-8-35'!F18</f>
        <v>203.45</v>
      </c>
      <c r="H156" s="17"/>
      <c r="I156" s="17">
        <f>IF(E156=0,"- ",ROUND((G156-E156)*100/E156,2))</f>
        <v>32.049999999999997</v>
      </c>
      <c r="J156" s="17">
        <v>2032.34</v>
      </c>
      <c r="K156" s="17"/>
      <c r="L156" s="17">
        <f>'4.37-8-35'!H18</f>
        <v>2303.85</v>
      </c>
      <c r="M156" s="17"/>
      <c r="N156" s="17">
        <f>IF(J156=0,"- ",ROUND((L156-J156)*100/J156,2))</f>
        <v>13.36</v>
      </c>
    </row>
    <row r="157" spans="1:14" ht="15.75" x14ac:dyDescent="0.25">
      <c r="A157" s="1" t="s">
        <v>127</v>
      </c>
      <c r="B157" s="9"/>
      <c r="C157" s="18" t="s">
        <v>15</v>
      </c>
      <c r="D157" s="19" t="s">
        <v>14</v>
      </c>
      <c r="E157" s="20">
        <v>35.31</v>
      </c>
      <c r="F157" s="20">
        <f>IF(E156=0,"",100*E157/E156)</f>
        <v>22.918154085805156</v>
      </c>
      <c r="G157" s="20">
        <f>'4.37-8-35'!F19</f>
        <v>35.31</v>
      </c>
      <c r="H157" s="20">
        <f>IF(G156=0,"",100*G157/G156)</f>
        <v>17.355615630376015</v>
      </c>
      <c r="I157" s="20">
        <f>IF(E157=0,"- ",ROUND((G157-E157)*100/E157,2))</f>
        <v>0</v>
      </c>
      <c r="J157" s="20">
        <v>876.39</v>
      </c>
      <c r="K157" s="20">
        <f>IF(J156=0,"",100*J157/J156)</f>
        <v>43.122213802808588</v>
      </c>
      <c r="L157" s="20">
        <f>'4.37-8-35'!H19</f>
        <v>876.38</v>
      </c>
      <c r="M157" s="20">
        <f>IF(L156=0,"",100*L157/L156)</f>
        <v>38.039802938559369</v>
      </c>
      <c r="N157" s="20">
        <f>IF(J157=0,"- ",ROUND((L157-J157)*100/J157,2))</f>
        <v>0</v>
      </c>
    </row>
    <row r="158" spans="1:14" ht="15.75" x14ac:dyDescent="0.25">
      <c r="A158" s="1" t="s">
        <v>127</v>
      </c>
      <c r="B158" s="9"/>
      <c r="C158" s="18" t="s">
        <v>16</v>
      </c>
      <c r="D158" s="19" t="s">
        <v>14</v>
      </c>
      <c r="E158" s="20">
        <v>118.76</v>
      </c>
      <c r="F158" s="20">
        <f>IF(E156=0,"",100*E158/E156)</f>
        <v>77.081845914194844</v>
      </c>
      <c r="G158" s="20">
        <f>'4.37-8-35'!F20</f>
        <v>168.14</v>
      </c>
      <c r="H158" s="20">
        <f>IF(G156=0,"",100*G158/G156)</f>
        <v>82.644384369623992</v>
      </c>
      <c r="I158" s="20">
        <f t="shared" ref="I158:I159" si="43">IF(E158=0,"- ",ROUND((G158-E158)*100/E158,2))</f>
        <v>41.58</v>
      </c>
      <c r="J158" s="20">
        <v>1155.95</v>
      </c>
      <c r="K158" s="20">
        <f>IF(J156=0,"",100*J158/J156)</f>
        <v>56.877786197191419</v>
      </c>
      <c r="L158" s="20">
        <f>'4.37-8-35'!H20</f>
        <v>1427.47</v>
      </c>
      <c r="M158" s="20">
        <f>IF(L156=0,"",100*L158/L156)</f>
        <v>61.960197061440631</v>
      </c>
      <c r="N158" s="20">
        <f>IF(J158=0,"- ",ROUND((L158-J158)*100/J158,2))</f>
        <v>23.49</v>
      </c>
    </row>
    <row r="159" spans="1:14" ht="15.75" x14ac:dyDescent="0.25">
      <c r="A159" s="1" t="s">
        <v>127</v>
      </c>
      <c r="B159" s="9"/>
      <c r="C159" s="21" t="s">
        <v>17</v>
      </c>
      <c r="D159" s="19" t="s">
        <v>14</v>
      </c>
      <c r="E159" s="22">
        <v>25.2</v>
      </c>
      <c r="F159" s="22"/>
      <c r="G159" s="22">
        <f>'4.37-8-35'!F21</f>
        <v>20.77</v>
      </c>
      <c r="H159" s="22"/>
      <c r="I159" s="22">
        <f t="shared" si="43"/>
        <v>-17.579999999999998</v>
      </c>
      <c r="J159" s="22">
        <v>625.46</v>
      </c>
      <c r="K159" s="22"/>
      <c r="L159" s="22">
        <f>'4.37-8-35'!H21</f>
        <v>515.46</v>
      </c>
      <c r="M159" s="22"/>
      <c r="N159" s="22">
        <f t="shared" ref="N159" si="44">IF(J159=0,"- ",ROUND((L159-J159)*100/J159,2))</f>
        <v>-17.59</v>
      </c>
    </row>
    <row r="160" spans="1:14" ht="30" x14ac:dyDescent="0.25">
      <c r="A160" s="136" t="s">
        <v>131</v>
      </c>
      <c r="B160" s="9" t="s">
        <v>131</v>
      </c>
      <c r="C160" s="10" t="s">
        <v>132</v>
      </c>
      <c r="D160" s="11" t="s">
        <v>50</v>
      </c>
      <c r="E160" s="12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ht="15.75" x14ac:dyDescent="0.25">
      <c r="A161" s="1" t="s">
        <v>131</v>
      </c>
      <c r="B161" s="10"/>
      <c r="C161" s="15" t="s">
        <v>13</v>
      </c>
      <c r="D161" s="16" t="s">
        <v>14</v>
      </c>
      <c r="E161" s="17">
        <v>154.07</v>
      </c>
      <c r="F161" s="17"/>
      <c r="G161" s="17">
        <f>'4.37-8-36'!F18</f>
        <v>203.45</v>
      </c>
      <c r="H161" s="17"/>
      <c r="I161" s="17">
        <f>IF(E161=0,"- ",ROUND((G161-E161)*100/E161,2))</f>
        <v>32.049999999999997</v>
      </c>
      <c r="J161" s="17">
        <v>2032.34</v>
      </c>
      <c r="K161" s="17"/>
      <c r="L161" s="17">
        <f>'4.37-8-36'!H18</f>
        <v>2303.85</v>
      </c>
      <c r="M161" s="17"/>
      <c r="N161" s="17">
        <f>IF(J161=0,"- ",ROUND((L161-J161)*100/J161,2))</f>
        <v>13.36</v>
      </c>
    </row>
    <row r="162" spans="1:14" ht="15.75" x14ac:dyDescent="0.25">
      <c r="A162" s="1" t="s">
        <v>131</v>
      </c>
      <c r="B162" s="9"/>
      <c r="C162" s="18" t="s">
        <v>15</v>
      </c>
      <c r="D162" s="19" t="s">
        <v>14</v>
      </c>
      <c r="E162" s="20">
        <v>35.31</v>
      </c>
      <c r="F162" s="20">
        <f>IF(E161=0,"",100*E162/E161)</f>
        <v>22.918154085805156</v>
      </c>
      <c r="G162" s="20">
        <f>'4.37-8-36'!F19</f>
        <v>35.31</v>
      </c>
      <c r="H162" s="20">
        <f>IF(G161=0,"",100*G162/G161)</f>
        <v>17.355615630376015</v>
      </c>
      <c r="I162" s="20">
        <f>IF(E162=0,"- ",ROUND((G162-E162)*100/E162,2))</f>
        <v>0</v>
      </c>
      <c r="J162" s="20">
        <v>876.39</v>
      </c>
      <c r="K162" s="20">
        <f>IF(J161=0,"",100*J162/J161)</f>
        <v>43.122213802808588</v>
      </c>
      <c r="L162" s="20">
        <f>'4.37-8-36'!H19</f>
        <v>876.38</v>
      </c>
      <c r="M162" s="20">
        <f>IF(L161=0,"",100*L162/L161)</f>
        <v>38.039802938559369</v>
      </c>
      <c r="N162" s="20">
        <f>IF(J162=0,"- ",ROUND((L162-J162)*100/J162,2))</f>
        <v>0</v>
      </c>
    </row>
    <row r="163" spans="1:14" ht="15.75" x14ac:dyDescent="0.25">
      <c r="A163" s="1" t="s">
        <v>131</v>
      </c>
      <c r="B163" s="9"/>
      <c r="C163" s="18" t="s">
        <v>16</v>
      </c>
      <c r="D163" s="19" t="s">
        <v>14</v>
      </c>
      <c r="E163" s="20">
        <v>118.76</v>
      </c>
      <c r="F163" s="20">
        <f>IF(E161=0,"",100*E163/E161)</f>
        <v>77.081845914194844</v>
      </c>
      <c r="G163" s="20">
        <f>'4.37-8-36'!F20</f>
        <v>168.14</v>
      </c>
      <c r="H163" s="20">
        <f>IF(G161=0,"",100*G163/G161)</f>
        <v>82.644384369623992</v>
      </c>
      <c r="I163" s="20">
        <f t="shared" ref="I163:I164" si="45">IF(E163=0,"- ",ROUND((G163-E163)*100/E163,2))</f>
        <v>41.58</v>
      </c>
      <c r="J163" s="20">
        <v>1155.95</v>
      </c>
      <c r="K163" s="20">
        <f>IF(J161=0,"",100*J163/J161)</f>
        <v>56.877786197191419</v>
      </c>
      <c r="L163" s="20">
        <f>'4.37-8-36'!H20</f>
        <v>1427.47</v>
      </c>
      <c r="M163" s="20">
        <f>IF(L161=0,"",100*L163/L161)</f>
        <v>61.960197061440631</v>
      </c>
      <c r="N163" s="20">
        <f>IF(J163=0,"- ",ROUND((L163-J163)*100/J163,2))</f>
        <v>23.49</v>
      </c>
    </row>
    <row r="164" spans="1:14" ht="15.75" x14ac:dyDescent="0.25">
      <c r="A164" s="1" t="s">
        <v>131</v>
      </c>
      <c r="B164" s="9"/>
      <c r="C164" s="21" t="s">
        <v>17</v>
      </c>
      <c r="D164" s="19" t="s">
        <v>14</v>
      </c>
      <c r="E164" s="22">
        <v>25.2</v>
      </c>
      <c r="F164" s="22"/>
      <c r="G164" s="22">
        <f>'4.37-8-36'!F21</f>
        <v>20.77</v>
      </c>
      <c r="H164" s="22"/>
      <c r="I164" s="22">
        <f t="shared" si="45"/>
        <v>-17.579999999999998</v>
      </c>
      <c r="J164" s="22">
        <v>625.46</v>
      </c>
      <c r="K164" s="22"/>
      <c r="L164" s="22">
        <f>'4.37-8-36'!H21</f>
        <v>515.46</v>
      </c>
      <c r="M164" s="22"/>
      <c r="N164" s="22">
        <f t="shared" ref="N164" si="46">IF(J164=0,"- ",ROUND((L164-J164)*100/J164,2))</f>
        <v>-17.59</v>
      </c>
    </row>
    <row r="165" spans="1:14" ht="30" x14ac:dyDescent="0.25">
      <c r="A165" s="136" t="s">
        <v>133</v>
      </c>
      <c r="B165" s="9" t="s">
        <v>133</v>
      </c>
      <c r="C165" s="10" t="s">
        <v>134</v>
      </c>
      <c r="D165" s="11" t="s">
        <v>50</v>
      </c>
      <c r="E165" s="12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ht="15.75" x14ac:dyDescent="0.25">
      <c r="A166" s="1" t="s">
        <v>133</v>
      </c>
      <c r="B166" s="10"/>
      <c r="C166" s="15" t="s">
        <v>13</v>
      </c>
      <c r="D166" s="16" t="s">
        <v>14</v>
      </c>
      <c r="E166" s="17">
        <v>154.07</v>
      </c>
      <c r="F166" s="17"/>
      <c r="G166" s="17">
        <f>'4.37-8-37'!F18</f>
        <v>203.45</v>
      </c>
      <c r="H166" s="17"/>
      <c r="I166" s="17">
        <f>IF(E166=0,"- ",ROUND((G166-E166)*100/E166,2))</f>
        <v>32.049999999999997</v>
      </c>
      <c r="J166" s="17">
        <v>2032.34</v>
      </c>
      <c r="K166" s="17"/>
      <c r="L166" s="17">
        <f>'4.37-8-37'!H18</f>
        <v>2303.85</v>
      </c>
      <c r="M166" s="17"/>
      <c r="N166" s="17">
        <f>IF(J166=0,"- ",ROUND((L166-J166)*100/J166,2))</f>
        <v>13.36</v>
      </c>
    </row>
    <row r="167" spans="1:14" ht="15.75" x14ac:dyDescent="0.25">
      <c r="A167" s="1" t="s">
        <v>133</v>
      </c>
      <c r="B167" s="9"/>
      <c r="C167" s="18" t="s">
        <v>15</v>
      </c>
      <c r="D167" s="19" t="s">
        <v>14</v>
      </c>
      <c r="E167" s="20">
        <v>35.31</v>
      </c>
      <c r="F167" s="20">
        <f>IF(E166=0,"",100*E167/E166)</f>
        <v>22.918154085805156</v>
      </c>
      <c r="G167" s="20">
        <f>'4.37-8-37'!F19</f>
        <v>35.31</v>
      </c>
      <c r="H167" s="20">
        <f>IF(G166=0,"",100*G167/G166)</f>
        <v>17.355615630376015</v>
      </c>
      <c r="I167" s="20">
        <f>IF(E167=0,"- ",ROUND((G167-E167)*100/E167,2))</f>
        <v>0</v>
      </c>
      <c r="J167" s="20">
        <v>876.39</v>
      </c>
      <c r="K167" s="20">
        <f>IF(J166=0,"",100*J167/J166)</f>
        <v>43.122213802808588</v>
      </c>
      <c r="L167" s="20">
        <f>'4.37-8-37'!H19</f>
        <v>876.38</v>
      </c>
      <c r="M167" s="20">
        <f>IF(L166=0,"",100*L167/L166)</f>
        <v>38.039802938559369</v>
      </c>
      <c r="N167" s="20">
        <f>IF(J167=0,"- ",ROUND((L167-J167)*100/J167,2))</f>
        <v>0</v>
      </c>
    </row>
    <row r="168" spans="1:14" ht="15.75" x14ac:dyDescent="0.25">
      <c r="A168" s="1" t="s">
        <v>133</v>
      </c>
      <c r="B168" s="9"/>
      <c r="C168" s="18" t="s">
        <v>16</v>
      </c>
      <c r="D168" s="19" t="s">
        <v>14</v>
      </c>
      <c r="E168" s="20">
        <v>118.76</v>
      </c>
      <c r="F168" s="20">
        <f>IF(E166=0,"",100*E168/E166)</f>
        <v>77.081845914194844</v>
      </c>
      <c r="G168" s="20">
        <f>'4.37-8-37'!F20</f>
        <v>168.14</v>
      </c>
      <c r="H168" s="20">
        <f>IF(G166=0,"",100*G168/G166)</f>
        <v>82.644384369623992</v>
      </c>
      <c r="I168" s="20">
        <f t="shared" ref="I168:I169" si="47">IF(E168=0,"- ",ROUND((G168-E168)*100/E168,2))</f>
        <v>41.58</v>
      </c>
      <c r="J168" s="20">
        <v>1155.95</v>
      </c>
      <c r="K168" s="20">
        <f>IF(J166=0,"",100*J168/J166)</f>
        <v>56.877786197191419</v>
      </c>
      <c r="L168" s="20">
        <f>'4.37-8-37'!H20</f>
        <v>1427.47</v>
      </c>
      <c r="M168" s="20">
        <f>IF(L166=0,"",100*L168/L166)</f>
        <v>61.960197061440631</v>
      </c>
      <c r="N168" s="20">
        <f>IF(J168=0,"- ",ROUND((L168-J168)*100/J168,2))</f>
        <v>23.49</v>
      </c>
    </row>
    <row r="169" spans="1:14" ht="15.75" x14ac:dyDescent="0.25">
      <c r="A169" s="1" t="s">
        <v>133</v>
      </c>
      <c r="B169" s="9"/>
      <c r="C169" s="21" t="s">
        <v>17</v>
      </c>
      <c r="D169" s="19" t="s">
        <v>14</v>
      </c>
      <c r="E169" s="22">
        <v>25.2</v>
      </c>
      <c r="F169" s="22"/>
      <c r="G169" s="22">
        <f>'4.37-8-37'!F21</f>
        <v>20.77</v>
      </c>
      <c r="H169" s="22"/>
      <c r="I169" s="22">
        <f t="shared" si="47"/>
        <v>-17.579999999999998</v>
      </c>
      <c r="J169" s="22">
        <v>625.46</v>
      </c>
      <c r="K169" s="22"/>
      <c r="L169" s="22">
        <f>'4.37-8-37'!H21</f>
        <v>515.46</v>
      </c>
      <c r="M169" s="22"/>
      <c r="N169" s="22">
        <f t="shared" ref="N169" si="48">IF(J169=0,"- ",ROUND((L169-J169)*100/J169,2))</f>
        <v>-17.59</v>
      </c>
    </row>
    <row r="170" spans="1:14" ht="30" x14ac:dyDescent="0.25">
      <c r="A170" s="136" t="s">
        <v>135</v>
      </c>
      <c r="B170" s="9" t="s">
        <v>135</v>
      </c>
      <c r="C170" s="10" t="s">
        <v>136</v>
      </c>
      <c r="D170" s="11" t="s">
        <v>50</v>
      </c>
      <c r="E170" s="12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ht="15.75" x14ac:dyDescent="0.25">
      <c r="A171" s="1" t="s">
        <v>135</v>
      </c>
      <c r="B171" s="10"/>
      <c r="C171" s="15" t="s">
        <v>13</v>
      </c>
      <c r="D171" s="16" t="s">
        <v>14</v>
      </c>
      <c r="E171" s="17">
        <v>156.21</v>
      </c>
      <c r="F171" s="17"/>
      <c r="G171" s="17">
        <f>'4.37-8-38'!F18</f>
        <v>205.58999999999997</v>
      </c>
      <c r="H171" s="17"/>
      <c r="I171" s="17">
        <f>IF(E171=0,"- ",ROUND((G171-E171)*100/E171,2))</f>
        <v>31.61</v>
      </c>
      <c r="J171" s="17">
        <v>2085.46</v>
      </c>
      <c r="K171" s="17"/>
      <c r="L171" s="17">
        <f>'4.37-8-38'!H18</f>
        <v>2356.9700000000003</v>
      </c>
      <c r="M171" s="17"/>
      <c r="N171" s="17">
        <f>IF(J171=0,"- ",ROUND((L171-J171)*100/J171,2))</f>
        <v>13.02</v>
      </c>
    </row>
    <row r="172" spans="1:14" ht="15.75" x14ac:dyDescent="0.25">
      <c r="A172" s="1" t="s">
        <v>135</v>
      </c>
      <c r="B172" s="9"/>
      <c r="C172" s="18" t="s">
        <v>15</v>
      </c>
      <c r="D172" s="19" t="s">
        <v>14</v>
      </c>
      <c r="E172" s="20">
        <v>37.450000000000003</v>
      </c>
      <c r="F172" s="20">
        <f>IF(E171=0,"",100*E172/E171)</f>
        <v>23.974137379169068</v>
      </c>
      <c r="G172" s="20">
        <f>'4.37-8-38'!F19</f>
        <v>37.450000000000003</v>
      </c>
      <c r="H172" s="20">
        <f>IF(G171=0,"",100*G172/G171)</f>
        <v>18.215866530473278</v>
      </c>
      <c r="I172" s="20">
        <f>IF(E172=0,"- ",ROUND((G172-E172)*100/E172,2))</f>
        <v>0</v>
      </c>
      <c r="J172" s="20">
        <v>929.51</v>
      </c>
      <c r="K172" s="20">
        <f>IF(J171=0,"",100*J172/J171)</f>
        <v>44.570981941633981</v>
      </c>
      <c r="L172" s="20">
        <f>'4.37-8-38'!H19</f>
        <v>929.5</v>
      </c>
      <c r="M172" s="20">
        <f>IF(L171=0,"",100*L172/L171)</f>
        <v>39.436225323190364</v>
      </c>
      <c r="N172" s="20">
        <f>IF(J172=0,"- ",ROUND((L172-J172)*100/J172,2))</f>
        <v>0</v>
      </c>
    </row>
    <row r="173" spans="1:14" ht="15.75" x14ac:dyDescent="0.25">
      <c r="A173" s="1" t="s">
        <v>135</v>
      </c>
      <c r="B173" s="9"/>
      <c r="C173" s="18" t="s">
        <v>16</v>
      </c>
      <c r="D173" s="19" t="s">
        <v>14</v>
      </c>
      <c r="E173" s="20">
        <v>118.76</v>
      </c>
      <c r="F173" s="20">
        <f>IF(E171=0,"",100*E173/E171)</f>
        <v>76.025862620830935</v>
      </c>
      <c r="G173" s="20">
        <f>'4.37-8-38'!F20</f>
        <v>168.14</v>
      </c>
      <c r="H173" s="20">
        <f>IF(G171=0,"",100*G173/G171)</f>
        <v>81.784133469526736</v>
      </c>
      <c r="I173" s="20">
        <f t="shared" ref="I173:I174" si="49">IF(E173=0,"- ",ROUND((G173-E173)*100/E173,2))</f>
        <v>41.58</v>
      </c>
      <c r="J173" s="20">
        <v>1155.95</v>
      </c>
      <c r="K173" s="20">
        <f>IF(J171=0,"",100*J173/J171)</f>
        <v>55.429018058366019</v>
      </c>
      <c r="L173" s="20">
        <f>'4.37-8-38'!H20</f>
        <v>1427.47</v>
      </c>
      <c r="M173" s="20">
        <f>IF(L171=0,"",100*L173/L171)</f>
        <v>60.563774676809629</v>
      </c>
      <c r="N173" s="20">
        <f>IF(J173=0,"- ",ROUND((L173-J173)*100/J173,2))</f>
        <v>23.49</v>
      </c>
    </row>
    <row r="174" spans="1:14" ht="15.75" x14ac:dyDescent="0.25">
      <c r="A174" s="1" t="s">
        <v>135</v>
      </c>
      <c r="B174" s="9"/>
      <c r="C174" s="21" t="s">
        <v>17</v>
      </c>
      <c r="D174" s="19" t="s">
        <v>14</v>
      </c>
      <c r="E174" s="22">
        <v>25.2</v>
      </c>
      <c r="F174" s="22"/>
      <c r="G174" s="22">
        <f>'4.37-8-38'!F21</f>
        <v>20.77</v>
      </c>
      <c r="H174" s="22"/>
      <c r="I174" s="22">
        <f t="shared" si="49"/>
        <v>-17.579999999999998</v>
      </c>
      <c r="J174" s="22">
        <v>625.46</v>
      </c>
      <c r="K174" s="22"/>
      <c r="L174" s="22">
        <f>'4.37-8-38'!H21</f>
        <v>515.46</v>
      </c>
      <c r="M174" s="22"/>
      <c r="N174" s="22">
        <f t="shared" ref="N174" si="50">IF(J174=0,"- ",ROUND((L174-J174)*100/J174,2))</f>
        <v>-17.59</v>
      </c>
    </row>
    <row r="175" spans="1:14" ht="30" x14ac:dyDescent="0.25">
      <c r="A175" s="136" t="s">
        <v>137</v>
      </c>
      <c r="B175" s="9" t="s">
        <v>137</v>
      </c>
      <c r="C175" s="10" t="s">
        <v>138</v>
      </c>
      <c r="D175" s="11" t="s">
        <v>50</v>
      </c>
      <c r="E175" s="12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ht="15.75" x14ac:dyDescent="0.25">
      <c r="A176" s="1" t="s">
        <v>137</v>
      </c>
      <c r="B176" s="10"/>
      <c r="C176" s="15" t="s">
        <v>13</v>
      </c>
      <c r="D176" s="16" t="s">
        <v>14</v>
      </c>
      <c r="E176" s="17">
        <v>158.35</v>
      </c>
      <c r="F176" s="17"/>
      <c r="G176" s="17">
        <f>'4.37-8-39'!F18</f>
        <v>207.73</v>
      </c>
      <c r="H176" s="17"/>
      <c r="I176" s="17">
        <f>IF(E176=0,"- ",ROUND((G176-E176)*100/E176,2))</f>
        <v>31.18</v>
      </c>
      <c r="J176" s="17">
        <v>2138.5700000000002</v>
      </c>
      <c r="K176" s="17"/>
      <c r="L176" s="17">
        <f>'4.37-8-39'!H18</f>
        <v>2410.08</v>
      </c>
      <c r="M176" s="17"/>
      <c r="N176" s="17">
        <f>IF(J176=0,"- ",ROUND((L176-J176)*100/J176,2))</f>
        <v>12.7</v>
      </c>
    </row>
    <row r="177" spans="1:14" ht="15.75" x14ac:dyDescent="0.25">
      <c r="A177" s="1" t="s">
        <v>137</v>
      </c>
      <c r="B177" s="9"/>
      <c r="C177" s="18" t="s">
        <v>15</v>
      </c>
      <c r="D177" s="19" t="s">
        <v>14</v>
      </c>
      <c r="E177" s="20">
        <v>39.590000000000003</v>
      </c>
      <c r="F177" s="20">
        <f>IF(E176=0,"",100*E177/E176)</f>
        <v>25.001578781180932</v>
      </c>
      <c r="G177" s="20">
        <f>'4.37-8-39'!F19</f>
        <v>39.590000000000003</v>
      </c>
      <c r="H177" s="20">
        <f>IF(G176=0,"",100*G177/G176)</f>
        <v>19.058393106436242</v>
      </c>
      <c r="I177" s="20">
        <f>IF(E177=0,"- ",ROUND((G177-E177)*100/E177,2))</f>
        <v>0</v>
      </c>
      <c r="J177" s="20">
        <v>982.62</v>
      </c>
      <c r="K177" s="20">
        <f>IF(J176=0,"",100*J177/J176)</f>
        <v>45.947525683049882</v>
      </c>
      <c r="L177" s="20">
        <f>'4.37-8-39'!H19</f>
        <v>982.61</v>
      </c>
      <c r="M177" s="20">
        <f>IF(L176=0,"",100*L177/L176)</f>
        <v>40.770845781052913</v>
      </c>
      <c r="N177" s="20">
        <f>IF(J177=0,"- ",ROUND((L177-J177)*100/J177,2))</f>
        <v>0</v>
      </c>
    </row>
    <row r="178" spans="1:14" ht="15.75" x14ac:dyDescent="0.25">
      <c r="A178" s="1" t="s">
        <v>137</v>
      </c>
      <c r="B178" s="9"/>
      <c r="C178" s="18" t="s">
        <v>16</v>
      </c>
      <c r="D178" s="19" t="s">
        <v>14</v>
      </c>
      <c r="E178" s="20">
        <v>118.76</v>
      </c>
      <c r="F178" s="20">
        <f>IF(E176=0,"",100*E178/E176)</f>
        <v>74.998421218819075</v>
      </c>
      <c r="G178" s="20">
        <f>'4.37-8-39'!F20</f>
        <v>168.14</v>
      </c>
      <c r="H178" s="20">
        <f>IF(G176=0,"",100*G178/G176)</f>
        <v>80.941606893563758</v>
      </c>
      <c r="I178" s="20">
        <f t="shared" ref="I178:I179" si="51">IF(E178=0,"- ",ROUND((G178-E178)*100/E178,2))</f>
        <v>41.58</v>
      </c>
      <c r="J178" s="20">
        <v>1155.95</v>
      </c>
      <c r="K178" s="20">
        <f>IF(J176=0,"",100*J178/J176)</f>
        <v>54.052474316950111</v>
      </c>
      <c r="L178" s="20">
        <f>'4.37-8-39'!H20</f>
        <v>1427.47</v>
      </c>
      <c r="M178" s="20">
        <f>IF(L176=0,"",100*L178/L176)</f>
        <v>59.229154218947087</v>
      </c>
      <c r="N178" s="20">
        <f>IF(J178=0,"- ",ROUND((L178-J178)*100/J178,2))</f>
        <v>23.49</v>
      </c>
    </row>
    <row r="179" spans="1:14" ht="15.75" x14ac:dyDescent="0.25">
      <c r="A179" s="1" t="s">
        <v>137</v>
      </c>
      <c r="B179" s="9"/>
      <c r="C179" s="21" t="s">
        <v>17</v>
      </c>
      <c r="D179" s="19" t="s">
        <v>14</v>
      </c>
      <c r="E179" s="22">
        <v>25.2</v>
      </c>
      <c r="F179" s="22"/>
      <c r="G179" s="22">
        <f>'4.37-8-39'!F21</f>
        <v>20.77</v>
      </c>
      <c r="H179" s="22"/>
      <c r="I179" s="22">
        <f t="shared" si="51"/>
        <v>-17.579999999999998</v>
      </c>
      <c r="J179" s="22">
        <v>625.46</v>
      </c>
      <c r="K179" s="22"/>
      <c r="L179" s="22">
        <f>'4.37-8-39'!H21</f>
        <v>515.46</v>
      </c>
      <c r="M179" s="22"/>
      <c r="N179" s="22">
        <f t="shared" ref="N179" si="52">IF(J179=0,"- ",ROUND((L179-J179)*100/J179,2))</f>
        <v>-17.59</v>
      </c>
    </row>
    <row r="180" spans="1:14" ht="30" x14ac:dyDescent="0.25">
      <c r="A180" s="136" t="s">
        <v>139</v>
      </c>
      <c r="B180" s="9" t="s">
        <v>139</v>
      </c>
      <c r="C180" s="10" t="s">
        <v>140</v>
      </c>
      <c r="D180" s="11" t="s">
        <v>50</v>
      </c>
      <c r="E180" s="12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ht="15.75" x14ac:dyDescent="0.25">
      <c r="A181" s="1" t="s">
        <v>139</v>
      </c>
      <c r="B181" s="10"/>
      <c r="C181" s="15" t="s">
        <v>13</v>
      </c>
      <c r="D181" s="16" t="s">
        <v>14</v>
      </c>
      <c r="E181" s="17">
        <v>179.84</v>
      </c>
      <c r="F181" s="17"/>
      <c r="G181" s="17">
        <f>'4.37-8-40'!F18</f>
        <v>233.70999999999998</v>
      </c>
      <c r="H181" s="17"/>
      <c r="I181" s="17">
        <f>IF(E181=0,"- ",ROUND((G181-E181)*100/E181,2))</f>
        <v>29.95</v>
      </c>
      <c r="J181" s="17">
        <v>2509.1799999999998</v>
      </c>
      <c r="K181" s="17"/>
      <c r="L181" s="17">
        <f>'4.37-8-40'!H18</f>
        <v>2805.42</v>
      </c>
      <c r="M181" s="17"/>
      <c r="N181" s="17">
        <f>IF(J181=0,"- ",ROUND((L181-J181)*100/J181,2))</f>
        <v>11.81</v>
      </c>
    </row>
    <row r="182" spans="1:14" ht="15.75" x14ac:dyDescent="0.25">
      <c r="A182" s="1" t="s">
        <v>139</v>
      </c>
      <c r="B182" s="9"/>
      <c r="C182" s="18" t="s">
        <v>15</v>
      </c>
      <c r="D182" s="19" t="s">
        <v>14</v>
      </c>
      <c r="E182" s="20">
        <v>50.29</v>
      </c>
      <c r="F182" s="20">
        <f>IF(E181=0,"",100*E182/E181)</f>
        <v>27.963745551601424</v>
      </c>
      <c r="G182" s="20">
        <f>'4.37-8-40'!F19</f>
        <v>50.29</v>
      </c>
      <c r="H182" s="20">
        <f>IF(G181=0,"",100*G182/G181)</f>
        <v>21.518120747935477</v>
      </c>
      <c r="I182" s="20">
        <f>IF(E182=0,"- ",ROUND((G182-E182)*100/E182,2))</f>
        <v>0</v>
      </c>
      <c r="J182" s="20">
        <v>1248.2</v>
      </c>
      <c r="K182" s="20">
        <f>IF(J181=0,"",100*J182/J181)</f>
        <v>49.745335129404829</v>
      </c>
      <c r="L182" s="20">
        <f>'4.37-8-40'!H19</f>
        <v>1248.18</v>
      </c>
      <c r="M182" s="20">
        <f>IF(L181=0,"",100*L182/L181)</f>
        <v>44.491733858031949</v>
      </c>
      <c r="N182" s="20">
        <f>IF(J182=0,"- ",ROUND((L182-J182)*100/J182,2))</f>
        <v>0</v>
      </c>
    </row>
    <row r="183" spans="1:14" ht="15.75" x14ac:dyDescent="0.25">
      <c r="A183" s="1" t="s">
        <v>139</v>
      </c>
      <c r="B183" s="9"/>
      <c r="C183" s="18" t="s">
        <v>16</v>
      </c>
      <c r="D183" s="19" t="s">
        <v>14</v>
      </c>
      <c r="E183" s="20">
        <v>129.55000000000001</v>
      </c>
      <c r="F183" s="20">
        <f>IF(E181=0,"",100*E183/E181)</f>
        <v>72.03625444839858</v>
      </c>
      <c r="G183" s="20">
        <f>'4.37-8-40'!F20</f>
        <v>183.42</v>
      </c>
      <c r="H183" s="20">
        <f>IF(G181=0,"",100*G183/G181)</f>
        <v>78.48187925206453</v>
      </c>
      <c r="I183" s="20">
        <f t="shared" ref="I183:I184" si="53">IF(E183=0,"- ",ROUND((G183-E183)*100/E183,2))</f>
        <v>41.58</v>
      </c>
      <c r="J183" s="20">
        <v>1260.98</v>
      </c>
      <c r="K183" s="20">
        <f>IF(J181=0,"",100*J183/J181)</f>
        <v>50.254664870595178</v>
      </c>
      <c r="L183" s="20">
        <f>'4.37-8-40'!H20</f>
        <v>1557.2399999999998</v>
      </c>
      <c r="M183" s="20">
        <f>IF(L181=0,"",100*L183/L181)</f>
        <v>55.508266141968036</v>
      </c>
      <c r="N183" s="20">
        <f>IF(J183=0,"- ",ROUND((L183-J183)*100/J183,2))</f>
        <v>23.49</v>
      </c>
    </row>
    <row r="184" spans="1:14" ht="15.75" x14ac:dyDescent="0.25">
      <c r="A184" s="1" t="s">
        <v>139</v>
      </c>
      <c r="B184" s="9"/>
      <c r="C184" s="21" t="s">
        <v>17</v>
      </c>
      <c r="D184" s="19" t="s">
        <v>14</v>
      </c>
      <c r="E184" s="22">
        <v>27.49</v>
      </c>
      <c r="F184" s="22"/>
      <c r="G184" s="22">
        <f>'4.37-8-40'!F21</f>
        <v>22.66</v>
      </c>
      <c r="H184" s="22"/>
      <c r="I184" s="22">
        <f t="shared" si="53"/>
        <v>-17.57</v>
      </c>
      <c r="J184" s="22">
        <v>682.3</v>
      </c>
      <c r="K184" s="22"/>
      <c r="L184" s="22">
        <f>'4.37-8-40'!H21</f>
        <v>562.32000000000005</v>
      </c>
      <c r="M184" s="22"/>
      <c r="N184" s="22">
        <f t="shared" ref="N184" si="54">IF(J184=0,"- ",ROUND((L184-J184)*100/J184,2))</f>
        <v>-17.579999999999998</v>
      </c>
    </row>
    <row r="185" spans="1:14" ht="30" x14ac:dyDescent="0.25">
      <c r="A185" s="136" t="s">
        <v>141</v>
      </c>
      <c r="B185" s="9" t="s">
        <v>141</v>
      </c>
      <c r="C185" s="10" t="s">
        <v>142</v>
      </c>
      <c r="D185" s="11" t="s">
        <v>50</v>
      </c>
      <c r="E185" s="12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ht="15.75" x14ac:dyDescent="0.25">
      <c r="A186" s="1" t="s">
        <v>141</v>
      </c>
      <c r="B186" s="10"/>
      <c r="C186" s="15" t="s">
        <v>13</v>
      </c>
      <c r="D186" s="16" t="s">
        <v>14</v>
      </c>
      <c r="E186" s="17">
        <v>361.92</v>
      </c>
      <c r="F186" s="17"/>
      <c r="G186" s="17">
        <f>'4.37-8-41'!F18</f>
        <v>474.15</v>
      </c>
      <c r="H186" s="17"/>
      <c r="I186" s="17">
        <f>IF(E186=0,"- ",ROUND((G186-E186)*100/E186,2))</f>
        <v>31.01</v>
      </c>
      <c r="J186" s="17">
        <v>4910.99</v>
      </c>
      <c r="K186" s="17"/>
      <c r="L186" s="17">
        <f>'4.37-8-41'!H18</f>
        <v>5528.15</v>
      </c>
      <c r="M186" s="17"/>
      <c r="N186" s="17">
        <f>IF(J186=0,"- ",ROUND((L186-J186)*100/J186,2))</f>
        <v>12.57</v>
      </c>
    </row>
    <row r="187" spans="1:14" ht="15.75" x14ac:dyDescent="0.25">
      <c r="A187" s="1" t="s">
        <v>141</v>
      </c>
      <c r="B187" s="9"/>
      <c r="C187" s="18" t="s">
        <v>15</v>
      </c>
      <c r="D187" s="19" t="s">
        <v>14</v>
      </c>
      <c r="E187" s="20">
        <v>92.02</v>
      </c>
      <c r="F187" s="20">
        <f>IF(E186=0,"",100*E187/E186)</f>
        <v>25.425508399646329</v>
      </c>
      <c r="G187" s="20">
        <f>'4.37-8-41'!F19</f>
        <v>92.02</v>
      </c>
      <c r="H187" s="20">
        <f>IF(G186=0,"",100*G187/G186)</f>
        <v>19.40736053991353</v>
      </c>
      <c r="I187" s="20">
        <f>IF(E187=0,"- ",ROUND((G187-E187)*100/E187,2))</f>
        <v>0</v>
      </c>
      <c r="J187" s="20">
        <v>2283.94</v>
      </c>
      <c r="K187" s="20">
        <f>IF(J186=0,"",100*J187/J186)</f>
        <v>46.506712495851147</v>
      </c>
      <c r="L187" s="20">
        <f>'4.37-8-41'!H19</f>
        <v>2283.9</v>
      </c>
      <c r="M187" s="20">
        <f>IF(L186=0,"",100*L187/L186)</f>
        <v>41.314001971726533</v>
      </c>
      <c r="N187" s="20">
        <f>IF(J187=0,"- ",ROUND((L187-J187)*100/J187,2))</f>
        <v>0</v>
      </c>
    </row>
    <row r="188" spans="1:14" ht="15.75" x14ac:dyDescent="0.25">
      <c r="A188" s="1" t="s">
        <v>141</v>
      </c>
      <c r="B188" s="9"/>
      <c r="C188" s="18" t="s">
        <v>16</v>
      </c>
      <c r="D188" s="19" t="s">
        <v>14</v>
      </c>
      <c r="E188" s="20">
        <v>269.89999999999998</v>
      </c>
      <c r="F188" s="20">
        <f>IF(E186=0,"",100*E188/E186)</f>
        <v>74.574491600353653</v>
      </c>
      <c r="G188" s="20">
        <f>'4.37-8-41'!F20</f>
        <v>382.13</v>
      </c>
      <c r="H188" s="20">
        <f>IF(G186=0,"",100*G188/G186)</f>
        <v>80.592639460086474</v>
      </c>
      <c r="I188" s="20">
        <f t="shared" ref="I188:I189" si="55">IF(E188=0,"- ",ROUND((G188-E188)*100/E188,2))</f>
        <v>41.58</v>
      </c>
      <c r="J188" s="20">
        <v>2627.05</v>
      </c>
      <c r="K188" s="20">
        <f>IF(J186=0,"",100*J188/J186)</f>
        <v>53.49328750414886</v>
      </c>
      <c r="L188" s="20">
        <f>'4.37-8-41'!H20</f>
        <v>3244.25</v>
      </c>
      <c r="M188" s="20">
        <f>IF(L186=0,"",100*L188/L186)</f>
        <v>58.685998028273474</v>
      </c>
      <c r="N188" s="20">
        <f>IF(J188=0,"- ",ROUND((L188-J188)*100/J188,2))</f>
        <v>23.49</v>
      </c>
    </row>
    <row r="189" spans="1:14" ht="15.75" x14ac:dyDescent="0.25">
      <c r="A189" s="1" t="s">
        <v>141</v>
      </c>
      <c r="B189" s="9"/>
      <c r="C189" s="21" t="s">
        <v>17</v>
      </c>
      <c r="D189" s="19" t="s">
        <v>14</v>
      </c>
      <c r="E189" s="22">
        <v>57.27</v>
      </c>
      <c r="F189" s="22"/>
      <c r="G189" s="22">
        <f>'4.37-8-41'!F21</f>
        <v>47.2</v>
      </c>
      <c r="H189" s="22"/>
      <c r="I189" s="22">
        <f t="shared" si="55"/>
        <v>-17.579999999999998</v>
      </c>
      <c r="J189" s="22">
        <v>1421.44</v>
      </c>
      <c r="K189" s="22"/>
      <c r="L189" s="22">
        <f>'4.37-8-41'!H21</f>
        <v>1171.5</v>
      </c>
      <c r="M189" s="22"/>
      <c r="N189" s="22">
        <f t="shared" ref="N189" si="56">IF(J189=0,"- ",ROUND((L189-J189)*100/J189,2))</f>
        <v>-17.579999999999998</v>
      </c>
    </row>
    <row r="190" spans="1:14" ht="30" x14ac:dyDescent="0.25">
      <c r="A190" s="136" t="s">
        <v>143</v>
      </c>
      <c r="B190" s="9" t="s">
        <v>143</v>
      </c>
      <c r="C190" s="10" t="s">
        <v>144</v>
      </c>
      <c r="D190" s="11" t="s">
        <v>50</v>
      </c>
      <c r="E190" s="12"/>
      <c r="F190" s="13"/>
      <c r="G190" s="13"/>
      <c r="H190" s="13"/>
      <c r="I190" s="13"/>
      <c r="J190" s="14"/>
      <c r="K190" s="13"/>
      <c r="L190" s="13"/>
      <c r="M190" s="13"/>
      <c r="N190" s="13"/>
    </row>
    <row r="191" spans="1:14" ht="15.75" x14ac:dyDescent="0.25">
      <c r="A191" s="1" t="s">
        <v>143</v>
      </c>
      <c r="B191" s="10"/>
      <c r="C191" s="15" t="s">
        <v>13</v>
      </c>
      <c r="D191" s="16" t="s">
        <v>14</v>
      </c>
      <c r="E191" s="17">
        <v>369.41</v>
      </c>
      <c r="F191" s="17"/>
      <c r="G191" s="17">
        <f>'4.37-8-42'!F18</f>
        <v>481.64</v>
      </c>
      <c r="H191" s="17"/>
      <c r="I191" s="17">
        <f>IF(E191=0,"- ",ROUND((G191-E191)*100/E191,2))</f>
        <v>30.38</v>
      </c>
      <c r="J191" s="17">
        <v>5096.8900000000003</v>
      </c>
      <c r="K191" s="17"/>
      <c r="L191" s="17">
        <f>'4.37-8-42'!H18</f>
        <v>5714.05</v>
      </c>
      <c r="M191" s="17"/>
      <c r="N191" s="17">
        <f>IF(J191=0,"- ",ROUND((L191-J191)*100/J191,2))</f>
        <v>12.11</v>
      </c>
    </row>
    <row r="192" spans="1:14" ht="15.75" x14ac:dyDescent="0.25">
      <c r="A192" s="1" t="s">
        <v>143</v>
      </c>
      <c r="B192" s="9"/>
      <c r="C192" s="18" t="s">
        <v>15</v>
      </c>
      <c r="D192" s="19" t="s">
        <v>14</v>
      </c>
      <c r="E192" s="20">
        <v>99.51</v>
      </c>
      <c r="F192" s="20">
        <f>IF(E191=0,"",100*E192/E191)</f>
        <v>26.937549064724831</v>
      </c>
      <c r="G192" s="20">
        <f>'4.37-8-42'!F19</f>
        <v>99.51</v>
      </c>
      <c r="H192" s="20">
        <f>IF(G191=0,"",100*G192/G191)</f>
        <v>20.660659413669961</v>
      </c>
      <c r="I192" s="20">
        <f>IF(E192=0,"- ",ROUND((G192-E192)*100/E192,2))</f>
        <v>0</v>
      </c>
      <c r="J192" s="20">
        <v>2469.84</v>
      </c>
      <c r="K192" s="20">
        <f>IF(J191=0,"",100*J192/J191)</f>
        <v>48.457785041466458</v>
      </c>
      <c r="L192" s="20">
        <f>'4.37-8-42'!H19</f>
        <v>2469.8000000000002</v>
      </c>
      <c r="M192" s="20">
        <f>IF(L191=0,"",100*L192/L191)</f>
        <v>43.223282960422118</v>
      </c>
      <c r="N192" s="20">
        <f>IF(J192=0,"- ",ROUND((L192-J192)*100/J192,2))</f>
        <v>0</v>
      </c>
    </row>
    <row r="193" spans="1:14" ht="15.75" x14ac:dyDescent="0.25">
      <c r="A193" s="1" t="s">
        <v>143</v>
      </c>
      <c r="B193" s="9"/>
      <c r="C193" s="18" t="s">
        <v>16</v>
      </c>
      <c r="D193" s="19" t="s">
        <v>14</v>
      </c>
      <c r="E193" s="20">
        <v>269.89999999999998</v>
      </c>
      <c r="F193" s="20">
        <f>IF(E191=0,"",100*E193/E191)</f>
        <v>73.062450935275152</v>
      </c>
      <c r="G193" s="20">
        <f>'4.37-8-42'!F20</f>
        <v>382.13</v>
      </c>
      <c r="H193" s="20">
        <f>IF(G191=0,"",100*G193/G191)</f>
        <v>79.339340586330039</v>
      </c>
      <c r="I193" s="20">
        <f t="shared" ref="I193:I194" si="57">IF(E193=0,"- ",ROUND((G193-E193)*100/E193,2))</f>
        <v>41.58</v>
      </c>
      <c r="J193" s="20">
        <v>2627.05</v>
      </c>
      <c r="K193" s="20">
        <f>IF(J191=0,"",100*J193/J191)</f>
        <v>51.542214958533535</v>
      </c>
      <c r="L193" s="20">
        <f>'4.37-8-42'!H20</f>
        <v>3244.25</v>
      </c>
      <c r="M193" s="20">
        <f>IF(L191=0,"",100*L193/L191)</f>
        <v>56.776717039577882</v>
      </c>
      <c r="N193" s="20">
        <f>IF(J193=0,"- ",ROUND((L193-J193)*100/J193,2))</f>
        <v>23.49</v>
      </c>
    </row>
    <row r="194" spans="1:14" ht="15.75" x14ac:dyDescent="0.25">
      <c r="A194" s="1" t="s">
        <v>143</v>
      </c>
      <c r="B194" s="9"/>
      <c r="C194" s="21" t="s">
        <v>17</v>
      </c>
      <c r="D194" s="19" t="s">
        <v>14</v>
      </c>
      <c r="E194" s="22">
        <v>57.27</v>
      </c>
      <c r="F194" s="22"/>
      <c r="G194" s="22">
        <f>'4.37-8-42'!F21</f>
        <v>47.2</v>
      </c>
      <c r="H194" s="22"/>
      <c r="I194" s="22">
        <f t="shared" si="57"/>
        <v>-17.579999999999998</v>
      </c>
      <c r="J194" s="22">
        <v>1421.44</v>
      </c>
      <c r="K194" s="22"/>
      <c r="L194" s="22">
        <f>'4.37-8-42'!H21</f>
        <v>1171.5</v>
      </c>
      <c r="M194" s="22"/>
      <c r="N194" s="22">
        <f t="shared" ref="N194" si="58">IF(J194=0,"- ",ROUND((L194-J194)*100/J194,2))</f>
        <v>-17.579999999999998</v>
      </c>
    </row>
    <row r="195" spans="1:14" ht="30" x14ac:dyDescent="0.25">
      <c r="A195" s="136" t="s">
        <v>145</v>
      </c>
      <c r="B195" s="9" t="s">
        <v>145</v>
      </c>
      <c r="C195" s="10" t="s">
        <v>146</v>
      </c>
      <c r="D195" s="11" t="s">
        <v>50</v>
      </c>
      <c r="E195" s="12"/>
      <c r="F195" s="13"/>
      <c r="G195" s="13"/>
      <c r="H195" s="13"/>
      <c r="I195" s="13"/>
      <c r="J195" s="14"/>
      <c r="K195" s="13"/>
      <c r="L195" s="13"/>
      <c r="M195" s="13"/>
      <c r="N195" s="13"/>
    </row>
    <row r="196" spans="1:14" ht="15.75" x14ac:dyDescent="0.25">
      <c r="A196" s="1" t="s">
        <v>145</v>
      </c>
      <c r="B196" s="10"/>
      <c r="C196" s="15" t="s">
        <v>13</v>
      </c>
      <c r="D196" s="16" t="s">
        <v>14</v>
      </c>
      <c r="E196" s="17">
        <v>516.96</v>
      </c>
      <c r="F196" s="17"/>
      <c r="G196" s="17">
        <f>'4.37-8-43'!F18</f>
        <v>674.08</v>
      </c>
      <c r="H196" s="17"/>
      <c r="I196" s="17">
        <f>IF(E196=0,"- ",ROUND((G196-E196)*100/E196,2))</f>
        <v>30.39</v>
      </c>
      <c r="J196" s="17">
        <v>7130.56</v>
      </c>
      <c r="K196" s="17"/>
      <c r="L196" s="17">
        <f>'4.37-8-43'!H18</f>
        <v>7994.3599999999988</v>
      </c>
      <c r="M196" s="17"/>
      <c r="N196" s="17">
        <f>IF(J196=0,"- ",ROUND((L196-J196)*100/J196,2))</f>
        <v>12.11</v>
      </c>
    </row>
    <row r="197" spans="1:14" ht="15.75" x14ac:dyDescent="0.25">
      <c r="A197" s="1" t="s">
        <v>145</v>
      </c>
      <c r="B197" s="9"/>
      <c r="C197" s="18" t="s">
        <v>15</v>
      </c>
      <c r="D197" s="19" t="s">
        <v>14</v>
      </c>
      <c r="E197" s="20">
        <v>139.1</v>
      </c>
      <c r="F197" s="20">
        <f>IF(E196=0,"",100*E197/E196)</f>
        <v>26.907304240173318</v>
      </c>
      <c r="G197" s="20">
        <f>'4.37-8-43'!F19</f>
        <v>139.1</v>
      </c>
      <c r="H197" s="20">
        <f>IF(G196=0,"",100*G197/G196)</f>
        <v>20.635532874436269</v>
      </c>
      <c r="I197" s="20">
        <f>IF(E197=0,"- ",ROUND((G197-E197)*100/E197,2))</f>
        <v>0</v>
      </c>
      <c r="J197" s="20">
        <v>3452.46</v>
      </c>
      <c r="K197" s="20">
        <f>IF(J196=0,"",100*J197/J196)</f>
        <v>48.417796077727409</v>
      </c>
      <c r="L197" s="20">
        <f>'4.37-8-43'!H19</f>
        <v>3452.41</v>
      </c>
      <c r="M197" s="20">
        <f>IF(L196=0,"",100*L197/L196)</f>
        <v>43.185570827433345</v>
      </c>
      <c r="N197" s="20">
        <f>IF(J197=0,"- ",ROUND((L197-J197)*100/J197,2))</f>
        <v>0</v>
      </c>
    </row>
    <row r="198" spans="1:14" ht="15.75" x14ac:dyDescent="0.25">
      <c r="A198" s="1" t="s">
        <v>145</v>
      </c>
      <c r="B198" s="9"/>
      <c r="C198" s="18" t="s">
        <v>16</v>
      </c>
      <c r="D198" s="19" t="s">
        <v>14</v>
      </c>
      <c r="E198" s="20">
        <v>377.86</v>
      </c>
      <c r="F198" s="20">
        <f>IF(E196=0,"",100*E198/E196)</f>
        <v>73.092695759826668</v>
      </c>
      <c r="G198" s="20">
        <f>'4.37-8-43'!F20</f>
        <v>534.98</v>
      </c>
      <c r="H198" s="20">
        <f>IF(G196=0,"",100*G198/G196)</f>
        <v>79.364467125563721</v>
      </c>
      <c r="I198" s="20">
        <f t="shared" ref="I198:I199" si="59">IF(E198=0,"- ",ROUND((G198-E198)*100/E198,2))</f>
        <v>41.58</v>
      </c>
      <c r="J198" s="20">
        <v>3678.1</v>
      </c>
      <c r="K198" s="20">
        <f>IF(J196=0,"",100*J198/J196)</f>
        <v>51.582203922272583</v>
      </c>
      <c r="L198" s="20">
        <f>'4.37-8-43'!H20</f>
        <v>4541.9499999999989</v>
      </c>
      <c r="M198" s="20">
        <f>IF(L196=0,"",100*L198/L196)</f>
        <v>56.814429172566655</v>
      </c>
      <c r="N198" s="20">
        <f>IF(J198=0,"- ",ROUND((L198-J198)*100/J198,2))</f>
        <v>23.49</v>
      </c>
    </row>
    <row r="199" spans="1:14" ht="15.75" x14ac:dyDescent="0.25">
      <c r="A199" s="1" t="s">
        <v>145</v>
      </c>
      <c r="B199" s="9"/>
      <c r="C199" s="21" t="s">
        <v>17</v>
      </c>
      <c r="D199" s="19" t="s">
        <v>14</v>
      </c>
      <c r="E199" s="22">
        <v>80.19</v>
      </c>
      <c r="F199" s="22"/>
      <c r="G199" s="22">
        <f>'4.37-8-43'!F21</f>
        <v>66.08</v>
      </c>
      <c r="H199" s="22"/>
      <c r="I199" s="22">
        <f t="shared" si="59"/>
        <v>-17.600000000000001</v>
      </c>
      <c r="J199" s="22">
        <v>1990.32</v>
      </c>
      <c r="K199" s="22"/>
      <c r="L199" s="22">
        <f>'4.37-8-43'!H21</f>
        <v>1640.1</v>
      </c>
      <c r="M199" s="22"/>
      <c r="N199" s="22">
        <f t="shared" ref="N199" si="60">IF(J199=0,"- ",ROUND((L199-J199)*100/J199,2))</f>
        <v>-17.600000000000001</v>
      </c>
    </row>
    <row r="200" spans="1:14" ht="30" x14ac:dyDescent="0.25">
      <c r="A200" s="136" t="s">
        <v>147</v>
      </c>
      <c r="B200" s="9" t="s">
        <v>147</v>
      </c>
      <c r="C200" s="10" t="s">
        <v>148</v>
      </c>
      <c r="D200" s="11" t="s">
        <v>50</v>
      </c>
      <c r="E200" s="12"/>
      <c r="F200" s="13"/>
      <c r="G200" s="13"/>
      <c r="H200" s="13"/>
      <c r="I200" s="13"/>
      <c r="J200" s="14"/>
      <c r="K200" s="13"/>
      <c r="L200" s="13"/>
      <c r="M200" s="13"/>
      <c r="N200" s="13"/>
    </row>
    <row r="201" spans="1:14" ht="15.75" x14ac:dyDescent="0.25">
      <c r="A201" s="1" t="s">
        <v>147</v>
      </c>
      <c r="B201" s="10"/>
      <c r="C201" s="15" t="s">
        <v>13</v>
      </c>
      <c r="D201" s="16" t="s">
        <v>14</v>
      </c>
      <c r="E201" s="17">
        <v>678.71</v>
      </c>
      <c r="F201" s="17"/>
      <c r="G201" s="17">
        <f>'4.37-8-44'!F18</f>
        <v>894.18</v>
      </c>
      <c r="H201" s="17"/>
      <c r="I201" s="17">
        <f>IF(E201=0,"- ",ROUND((G201-E201)*100/E201,2))</f>
        <v>31.75</v>
      </c>
      <c r="J201" s="17">
        <v>9027.7900000000009</v>
      </c>
      <c r="K201" s="17"/>
      <c r="L201" s="17">
        <f>'4.37-8-44'!H18</f>
        <v>10212.509999999998</v>
      </c>
      <c r="M201" s="17"/>
      <c r="N201" s="17">
        <f>IF(J201=0,"- ",ROUND((L201-J201)*100/J201,2))</f>
        <v>13.12</v>
      </c>
    </row>
    <row r="202" spans="1:14" ht="15.75" x14ac:dyDescent="0.25">
      <c r="A202" s="1" t="s">
        <v>147</v>
      </c>
      <c r="B202" s="9"/>
      <c r="C202" s="18" t="s">
        <v>15</v>
      </c>
      <c r="D202" s="19" t="s">
        <v>14</v>
      </c>
      <c r="E202" s="20">
        <v>160.5</v>
      </c>
      <c r="F202" s="20">
        <f>IF(E201=0,"",100*E202/E201)</f>
        <v>23.647802448763095</v>
      </c>
      <c r="G202" s="20">
        <f>'4.37-8-44'!F19</f>
        <v>160.5</v>
      </c>
      <c r="H202" s="20">
        <f>IF(G201=0,"",100*G202/G201)</f>
        <v>17.949406159833593</v>
      </c>
      <c r="I202" s="20">
        <f>IF(E202=0,"- ",ROUND((G202-E202)*100/E202,2))</f>
        <v>0</v>
      </c>
      <c r="J202" s="20">
        <v>3983.61</v>
      </c>
      <c r="K202" s="20">
        <f>IF(J201=0,"",100*J202/J201)</f>
        <v>44.126081798535409</v>
      </c>
      <c r="L202" s="20">
        <f>'4.37-8-44'!H19</f>
        <v>3983.55</v>
      </c>
      <c r="M202" s="20">
        <f>IF(L201=0,"",100*L202/L201)</f>
        <v>39.00657135219452</v>
      </c>
      <c r="N202" s="20">
        <f>IF(J202=0,"- ",ROUND((L202-J202)*100/J202,2))</f>
        <v>0</v>
      </c>
    </row>
    <row r="203" spans="1:14" ht="15.75" x14ac:dyDescent="0.25">
      <c r="A203" s="1" t="s">
        <v>147</v>
      </c>
      <c r="B203" s="9"/>
      <c r="C203" s="18" t="s">
        <v>16</v>
      </c>
      <c r="D203" s="19" t="s">
        <v>14</v>
      </c>
      <c r="E203" s="20">
        <v>518.21</v>
      </c>
      <c r="F203" s="20">
        <f>IF(E201=0,"",100*E203/E201)</f>
        <v>76.352197551236898</v>
      </c>
      <c r="G203" s="20">
        <f>'4.37-8-44'!F20</f>
        <v>733.68</v>
      </c>
      <c r="H203" s="20">
        <f>IF(G201=0,"",100*G203/G201)</f>
        <v>82.050593840166414</v>
      </c>
      <c r="I203" s="20">
        <f t="shared" ref="I203:I204" si="61">IF(E203=0,"- ",ROUND((G203-E203)*100/E203,2))</f>
        <v>41.58</v>
      </c>
      <c r="J203" s="20">
        <v>5044.18</v>
      </c>
      <c r="K203" s="20">
        <f>IF(J201=0,"",100*J203/J201)</f>
        <v>55.873918201464583</v>
      </c>
      <c r="L203" s="20">
        <f>'4.37-8-44'!H20</f>
        <v>6228.9599999999991</v>
      </c>
      <c r="M203" s="20">
        <f>IF(L201=0,"",100*L203/L201)</f>
        <v>60.993428647805487</v>
      </c>
      <c r="N203" s="20">
        <f>IF(J203=0,"- ",ROUND((L203-J203)*100/J203,2))</f>
        <v>23.49</v>
      </c>
    </row>
    <row r="204" spans="1:14" ht="15.75" x14ac:dyDescent="0.25">
      <c r="A204" s="1" t="s">
        <v>147</v>
      </c>
      <c r="B204" s="9"/>
      <c r="C204" s="21" t="s">
        <v>17</v>
      </c>
      <c r="D204" s="19" t="s">
        <v>14</v>
      </c>
      <c r="E204" s="22">
        <v>109.97</v>
      </c>
      <c r="F204" s="22"/>
      <c r="G204" s="22">
        <f>'4.37-8-44'!F21</f>
        <v>90.62</v>
      </c>
      <c r="H204" s="22"/>
      <c r="I204" s="22">
        <f t="shared" si="61"/>
        <v>-17.600000000000001</v>
      </c>
      <c r="J204" s="22">
        <v>2729.46</v>
      </c>
      <c r="K204" s="22"/>
      <c r="L204" s="22">
        <f>'4.37-8-44'!H21</f>
        <v>2249.2800000000002</v>
      </c>
      <c r="M204" s="22"/>
      <c r="N204" s="22">
        <f t="shared" ref="N204" si="62">IF(J204=0,"- ",ROUND((L204-J204)*100/J204,2))</f>
        <v>-17.59</v>
      </c>
    </row>
    <row r="205" spans="1:14" ht="30" x14ac:dyDescent="0.25">
      <c r="A205" s="136" t="s">
        <v>149</v>
      </c>
      <c r="B205" s="9" t="s">
        <v>149</v>
      </c>
      <c r="C205" s="10" t="s">
        <v>150</v>
      </c>
      <c r="D205" s="11" t="s">
        <v>50</v>
      </c>
      <c r="E205" s="12"/>
      <c r="F205" s="13"/>
      <c r="G205" s="13"/>
      <c r="H205" s="13"/>
      <c r="I205" s="13"/>
      <c r="J205" s="14"/>
      <c r="K205" s="13"/>
      <c r="L205" s="13"/>
      <c r="M205" s="13"/>
      <c r="N205" s="13"/>
    </row>
    <row r="206" spans="1:14" ht="15.75" x14ac:dyDescent="0.25">
      <c r="A206" s="136"/>
      <c r="B206" s="9"/>
      <c r="C206" s="15" t="s">
        <v>13</v>
      </c>
      <c r="D206" s="19" t="s">
        <v>14</v>
      </c>
      <c r="E206" s="12" t="s">
        <v>230</v>
      </c>
      <c r="F206" s="13"/>
      <c r="G206" s="13">
        <f>'4.37-8-45'!F18</f>
        <v>1404.7199999999998</v>
      </c>
      <c r="H206" s="13"/>
      <c r="I206" s="17">
        <f>IF(E206=0,"- ",ROUND((G206-E206)*100/E206,2))</f>
        <v>9.2899999999999991</v>
      </c>
      <c r="J206" s="14"/>
      <c r="K206" s="13"/>
      <c r="L206" s="13"/>
      <c r="M206" s="13"/>
      <c r="N206" s="13"/>
    </row>
    <row r="207" spans="1:14" ht="15.75" x14ac:dyDescent="0.25">
      <c r="A207" s="1" t="s">
        <v>149</v>
      </c>
      <c r="B207" s="9"/>
      <c r="C207" s="18" t="s">
        <v>15</v>
      </c>
      <c r="D207" s="19" t="s">
        <v>14</v>
      </c>
      <c r="E207" s="20">
        <v>267.5</v>
      </c>
      <c r="F207" s="20">
        <f>IF(E206=0,"",100*E207/E206)</f>
        <v>20.812423655361826</v>
      </c>
      <c r="G207" s="20">
        <f>'4.37-8-45'!F19</f>
        <v>267.5</v>
      </c>
      <c r="H207" s="20">
        <f>IF(G206=0,"",100*G207/G206)</f>
        <v>19.042940941967085</v>
      </c>
      <c r="I207" s="20">
        <f>IF(E207=0,"- ",ROUND((G207-E207)*100/E207,2))</f>
        <v>0</v>
      </c>
      <c r="J207" s="20">
        <v>6639.35</v>
      </c>
      <c r="K207" s="20" t="s">
        <v>49</v>
      </c>
      <c r="L207" s="20">
        <f>'4.37-8-45'!H19</f>
        <v>6639.25</v>
      </c>
      <c r="M207" s="20" t="s">
        <v>49</v>
      </c>
      <c r="N207" s="20">
        <f>IF(J207=0,"- ",ROUND((L207-J207)*100/J207,2))</f>
        <v>0</v>
      </c>
    </row>
    <row r="208" spans="1:14" ht="15.75" x14ac:dyDescent="0.25">
      <c r="B208" s="9"/>
      <c r="C208" s="18" t="s">
        <v>16</v>
      </c>
      <c r="D208" s="19"/>
      <c r="E208" s="169" t="s">
        <v>224</v>
      </c>
      <c r="F208" s="169">
        <f>IF(E206=0,"",100*E208/E206)</f>
        <v>79.187576344638174</v>
      </c>
      <c r="G208" s="169">
        <f>'4.37-8-45'!F20</f>
        <v>1137.2199999999998</v>
      </c>
      <c r="H208" s="169">
        <f>IF(G206=0,"",100*G208/G206)</f>
        <v>80.957059058032925</v>
      </c>
      <c r="I208" s="20">
        <f t="shared" ref="I208:I209" si="63">IF(E208=0,"- ",ROUND((G208-E208)*100/E208,2))</f>
        <v>11.73</v>
      </c>
      <c r="J208" s="20"/>
      <c r="K208" s="20"/>
      <c r="L208" s="20"/>
      <c r="M208" s="20"/>
      <c r="N208" s="20"/>
    </row>
    <row r="209" spans="1:14" ht="15.75" x14ac:dyDescent="0.25">
      <c r="B209" s="9"/>
      <c r="C209" s="21" t="s">
        <v>17</v>
      </c>
      <c r="D209" s="19"/>
      <c r="E209" s="169" t="s">
        <v>225</v>
      </c>
      <c r="F209" s="171"/>
      <c r="G209" s="169">
        <f>'4.37-8-45'!F21</f>
        <v>80.540000000000006</v>
      </c>
      <c r="H209" s="171"/>
      <c r="I209" s="22">
        <f t="shared" si="63"/>
        <v>-39.68</v>
      </c>
      <c r="J209" s="20"/>
      <c r="K209" s="20"/>
      <c r="L209" s="20"/>
      <c r="M209" s="20"/>
      <c r="N209" s="20"/>
    </row>
    <row r="210" spans="1:14" ht="30" x14ac:dyDescent="0.25">
      <c r="A210" s="136" t="s">
        <v>151</v>
      </c>
      <c r="B210" s="9" t="s">
        <v>151</v>
      </c>
      <c r="C210" s="10" t="s">
        <v>152</v>
      </c>
      <c r="D210" s="11" t="s">
        <v>50</v>
      </c>
      <c r="E210" s="12"/>
      <c r="F210" s="13"/>
      <c r="G210" s="13"/>
      <c r="H210" s="13"/>
      <c r="I210" s="13"/>
      <c r="J210" s="14"/>
      <c r="K210" s="13"/>
      <c r="L210" s="13"/>
      <c r="M210" s="13"/>
      <c r="N210" s="13"/>
    </row>
    <row r="211" spans="1:14" ht="15.75" x14ac:dyDescent="0.25">
      <c r="A211" s="136"/>
      <c r="B211" s="9"/>
      <c r="C211" s="15" t="s">
        <v>13</v>
      </c>
      <c r="D211" s="19" t="s">
        <v>14</v>
      </c>
      <c r="E211" s="12" t="s">
        <v>231</v>
      </c>
      <c r="F211" s="13"/>
      <c r="G211" s="13">
        <f>'4.37-8-46'!F18</f>
        <v>2083.3999999999996</v>
      </c>
      <c r="H211" s="13"/>
      <c r="I211" s="17">
        <f>IF(E211=0,"- ",ROUND((G211-E211)*100/E211,2))</f>
        <v>6.35</v>
      </c>
      <c r="J211" s="14"/>
      <c r="K211" s="13"/>
      <c r="L211" s="13"/>
      <c r="M211" s="13"/>
      <c r="N211" s="13"/>
    </row>
    <row r="212" spans="1:14" ht="15.75" x14ac:dyDescent="0.25">
      <c r="A212" s="1" t="s">
        <v>151</v>
      </c>
      <c r="B212" s="9"/>
      <c r="C212" s="18" t="s">
        <v>15</v>
      </c>
      <c r="D212" s="19" t="s">
        <v>14</v>
      </c>
      <c r="E212" s="20">
        <v>898.8</v>
      </c>
      <c r="F212" s="20">
        <f>IF(E211=0,"",100*E212/E211)</f>
        <v>45.880551301684534</v>
      </c>
      <c r="G212" s="20">
        <f>'4.37-8-46'!F19</f>
        <v>898.8</v>
      </c>
      <c r="H212" s="20">
        <f>IF(G211=0,"",100*G212/G211)</f>
        <v>43.141019487376411</v>
      </c>
      <c r="I212" s="20">
        <f>IF(E212=0,"- ",ROUND((G212-E212)*100/E212,2))</f>
        <v>0</v>
      </c>
      <c r="J212" s="20">
        <v>22308.22</v>
      </c>
      <c r="K212" s="20" t="s">
        <v>49</v>
      </c>
      <c r="L212" s="20">
        <f>'4.37-8-46'!H19</f>
        <v>22307.88</v>
      </c>
      <c r="M212" s="20" t="s">
        <v>49</v>
      </c>
      <c r="N212" s="20">
        <f>IF(J212=0,"- ",ROUND((L212-J212)*100/J212,2))</f>
        <v>0</v>
      </c>
    </row>
    <row r="213" spans="1:14" ht="15.75" x14ac:dyDescent="0.25">
      <c r="B213" s="9"/>
      <c r="C213" s="18" t="s">
        <v>16</v>
      </c>
      <c r="D213" s="19" t="s">
        <v>14</v>
      </c>
      <c r="E213" s="169" t="s">
        <v>227</v>
      </c>
      <c r="F213" s="169">
        <f>IF(E211=0,"",100*E213/E211)</f>
        <v>54.119448698315466</v>
      </c>
      <c r="G213" s="169">
        <f>'4.37-8-46'!F20</f>
        <v>1184.5999999999999</v>
      </c>
      <c r="H213" s="169">
        <f>IF(G211=0,"",100*G213/G211)</f>
        <v>56.858980512623596</v>
      </c>
      <c r="I213" s="169">
        <f t="shared" ref="I213:I214" si="64">IF(E213=0,"- ",ROUND((G213-E213)*100/E213,2))</f>
        <v>11.73</v>
      </c>
      <c r="J213" s="20"/>
      <c r="K213" s="20"/>
      <c r="L213" s="20"/>
      <c r="M213" s="20"/>
      <c r="N213" s="20"/>
    </row>
    <row r="214" spans="1:14" ht="15.75" x14ac:dyDescent="0.25">
      <c r="B214" s="9"/>
      <c r="C214" s="21" t="s">
        <v>17</v>
      </c>
      <c r="D214" s="19" t="s">
        <v>14</v>
      </c>
      <c r="E214" s="169" t="s">
        <v>228</v>
      </c>
      <c r="F214" s="169"/>
      <c r="G214" s="169">
        <f>'4.37-8-46'!F21</f>
        <v>83.9</v>
      </c>
      <c r="H214" s="169"/>
      <c r="I214" s="171">
        <f t="shared" si="64"/>
        <v>-39.68</v>
      </c>
      <c r="J214" s="20"/>
      <c r="K214" s="20"/>
      <c r="L214" s="20"/>
      <c r="M214" s="20"/>
      <c r="N214" s="20"/>
    </row>
    <row r="215" spans="1:14" ht="30" x14ac:dyDescent="0.25">
      <c r="A215" s="136" t="s">
        <v>153</v>
      </c>
      <c r="B215" s="9" t="s">
        <v>153</v>
      </c>
      <c r="C215" s="10" t="s">
        <v>154</v>
      </c>
      <c r="D215" s="11" t="s">
        <v>50</v>
      </c>
      <c r="E215" s="12"/>
      <c r="F215" s="13"/>
      <c r="G215" s="13"/>
      <c r="H215" s="13"/>
      <c r="I215" s="13"/>
      <c r="J215" s="14"/>
      <c r="K215" s="13"/>
      <c r="L215" s="13"/>
      <c r="M215" s="13"/>
      <c r="N215" s="13"/>
    </row>
    <row r="216" spans="1:14" ht="15.75" x14ac:dyDescent="0.25">
      <c r="A216" s="1" t="s">
        <v>153</v>
      </c>
      <c r="B216" s="10"/>
      <c r="C216" s="15" t="s">
        <v>13</v>
      </c>
      <c r="D216" s="16" t="s">
        <v>14</v>
      </c>
      <c r="E216" s="17">
        <v>167.98</v>
      </c>
      <c r="F216" s="17"/>
      <c r="G216" s="17">
        <f>'4.37-8-47'!F18</f>
        <v>217.35999999999999</v>
      </c>
      <c r="H216" s="17"/>
      <c r="I216" s="17">
        <f>IF(E216=0,"- ",ROUND((G216-E216)*100/E216,2))</f>
        <v>29.4</v>
      </c>
      <c r="J216" s="17">
        <v>2377.59</v>
      </c>
      <c r="K216" s="17"/>
      <c r="L216" s="17">
        <f>'4.37-8-47'!H18</f>
        <v>2649.09</v>
      </c>
      <c r="M216" s="17"/>
      <c r="N216" s="17">
        <f>IF(J216=0,"- ",ROUND((L216-J216)*100/J216,2))</f>
        <v>11.42</v>
      </c>
    </row>
    <row r="217" spans="1:14" ht="15.75" x14ac:dyDescent="0.25">
      <c r="A217" s="1" t="s">
        <v>153</v>
      </c>
      <c r="B217" s="9"/>
      <c r="C217" s="18" t="s">
        <v>15</v>
      </c>
      <c r="D217" s="19" t="s">
        <v>14</v>
      </c>
      <c r="E217" s="20">
        <v>49.22</v>
      </c>
      <c r="F217" s="20">
        <f>IF(E216=0,"",100*E217/E216)</f>
        <v>29.301107274675559</v>
      </c>
      <c r="G217" s="20">
        <f>'4.37-8-47'!F19</f>
        <v>49.22</v>
      </c>
      <c r="H217" s="20">
        <f>IF(G216=0,"",100*G217/G216)</f>
        <v>22.644460802355542</v>
      </c>
      <c r="I217" s="20">
        <f>IF(E217=0,"- ",ROUND((G217-E217)*100/E217,2))</f>
        <v>0</v>
      </c>
      <c r="J217" s="20">
        <v>1221.6400000000001</v>
      </c>
      <c r="K217" s="20">
        <f>IF(J216=0,"",100*J217/J216)</f>
        <v>51.381440870797746</v>
      </c>
      <c r="L217" s="20">
        <f>'4.37-8-47'!H19</f>
        <v>1221.6199999999999</v>
      </c>
      <c r="M217" s="20">
        <f>IF(L216=0,"",100*L217/L216)</f>
        <v>46.114703539706078</v>
      </c>
      <c r="N217" s="20">
        <f>IF(J217=0,"- ",ROUND((L217-J217)*100/J217,2))</f>
        <v>0</v>
      </c>
    </row>
    <row r="218" spans="1:14" ht="15.75" x14ac:dyDescent="0.25">
      <c r="A218" s="1" t="s">
        <v>153</v>
      </c>
      <c r="B218" s="9"/>
      <c r="C218" s="18" t="s">
        <v>16</v>
      </c>
      <c r="D218" s="19" t="s">
        <v>14</v>
      </c>
      <c r="E218" s="20">
        <v>118.76</v>
      </c>
      <c r="F218" s="20">
        <f>IF(E216=0,"",100*E218/E216)</f>
        <v>70.698892725324441</v>
      </c>
      <c r="G218" s="20">
        <f>'4.37-8-47'!F20</f>
        <v>168.14</v>
      </c>
      <c r="H218" s="20">
        <f>IF(G216=0,"",100*G218/G216)</f>
        <v>77.355539197644461</v>
      </c>
      <c r="I218" s="20">
        <f t="shared" ref="I218:I219" si="65">IF(E218=0,"- ",ROUND((G218-E218)*100/E218,2))</f>
        <v>41.58</v>
      </c>
      <c r="J218" s="20">
        <v>1155.95</v>
      </c>
      <c r="K218" s="20">
        <f>IF(J216=0,"",100*J218/J216)</f>
        <v>48.618559129202254</v>
      </c>
      <c r="L218" s="20">
        <f>'4.37-8-47'!H20</f>
        <v>1427.47</v>
      </c>
      <c r="M218" s="20">
        <f>IF(L216=0,"",100*L218/L216)</f>
        <v>53.885296460293908</v>
      </c>
      <c r="N218" s="20">
        <f>IF(J218=0,"- ",ROUND((L218-J218)*100/J218,2))</f>
        <v>23.49</v>
      </c>
    </row>
    <row r="219" spans="1:14" ht="15.75" x14ac:dyDescent="0.25">
      <c r="A219" s="1" t="s">
        <v>153</v>
      </c>
      <c r="B219" s="9"/>
      <c r="C219" s="21" t="s">
        <v>17</v>
      </c>
      <c r="D219" s="19" t="s">
        <v>14</v>
      </c>
      <c r="E219" s="22">
        <v>25.2</v>
      </c>
      <c r="F219" s="22"/>
      <c r="G219" s="22">
        <f>'4.37-8-47'!F21</f>
        <v>20.77</v>
      </c>
      <c r="H219" s="22"/>
      <c r="I219" s="22">
        <f t="shared" si="65"/>
        <v>-17.579999999999998</v>
      </c>
      <c r="J219" s="22">
        <v>625.46</v>
      </c>
      <c r="K219" s="22"/>
      <c r="L219" s="22">
        <f>'4.37-8-47'!H21</f>
        <v>515.46</v>
      </c>
      <c r="M219" s="22"/>
      <c r="N219" s="22">
        <f t="shared" ref="N219" si="66">IF(J219=0,"- ",ROUND((L219-J219)*100/J219,2))</f>
        <v>-17.59</v>
      </c>
    </row>
    <row r="220" spans="1:14" ht="45" x14ac:dyDescent="0.25">
      <c r="A220" s="136" t="s">
        <v>156</v>
      </c>
      <c r="B220" s="9" t="s">
        <v>156</v>
      </c>
      <c r="C220" s="10" t="s">
        <v>157</v>
      </c>
      <c r="D220" s="11" t="s">
        <v>50</v>
      </c>
      <c r="E220" s="12"/>
      <c r="F220" s="13"/>
      <c r="G220" s="13"/>
      <c r="H220" s="13"/>
      <c r="I220" s="13"/>
      <c r="J220" s="14"/>
      <c r="K220" s="13"/>
      <c r="L220" s="13"/>
      <c r="M220" s="13"/>
      <c r="N220" s="13"/>
    </row>
    <row r="221" spans="1:14" ht="15.75" x14ac:dyDescent="0.25">
      <c r="A221" s="1" t="s">
        <v>156</v>
      </c>
      <c r="B221" s="10"/>
      <c r="C221" s="15" t="s">
        <v>13</v>
      </c>
      <c r="D221" s="16" t="s">
        <v>14</v>
      </c>
      <c r="E221" s="17">
        <v>167.98</v>
      </c>
      <c r="F221" s="17"/>
      <c r="G221" s="17">
        <f>'4.37-8-48'!F18</f>
        <v>217.35999999999999</v>
      </c>
      <c r="H221" s="17"/>
      <c r="I221" s="17">
        <f>IF(E221=0,"- ",ROUND((G221-E221)*100/E221,2))</f>
        <v>29.4</v>
      </c>
      <c r="J221" s="17">
        <v>2377.59</v>
      </c>
      <c r="K221" s="17"/>
      <c r="L221" s="17">
        <f>'4.37-8-48'!H18</f>
        <v>2649.09</v>
      </c>
      <c r="M221" s="17"/>
      <c r="N221" s="17">
        <f>IF(J221=0,"- ",ROUND((L221-J221)*100/J221,2))</f>
        <v>11.42</v>
      </c>
    </row>
    <row r="222" spans="1:14" ht="15.75" x14ac:dyDescent="0.25">
      <c r="A222" s="1" t="s">
        <v>156</v>
      </c>
      <c r="B222" s="9"/>
      <c r="C222" s="18" t="s">
        <v>15</v>
      </c>
      <c r="D222" s="19" t="s">
        <v>14</v>
      </c>
      <c r="E222" s="20">
        <v>49.22</v>
      </c>
      <c r="F222" s="20">
        <f>IF(E221=0,"",100*E222/E221)</f>
        <v>29.301107274675559</v>
      </c>
      <c r="G222" s="20">
        <f>'4.37-8-48'!F19</f>
        <v>49.22</v>
      </c>
      <c r="H222" s="20">
        <f>IF(G221=0,"",100*G222/G221)</f>
        <v>22.644460802355542</v>
      </c>
      <c r="I222" s="20">
        <f>IF(E222=0,"- ",ROUND((G222-E222)*100/E222,2))</f>
        <v>0</v>
      </c>
      <c r="J222" s="20">
        <v>1221.6400000000001</v>
      </c>
      <c r="K222" s="20">
        <f>IF(J221=0,"",100*J222/J221)</f>
        <v>51.381440870797746</v>
      </c>
      <c r="L222" s="20">
        <f>'4.37-8-48'!H19</f>
        <v>1221.6199999999999</v>
      </c>
      <c r="M222" s="20">
        <f>IF(L221=0,"",100*L222/L221)</f>
        <v>46.114703539706078</v>
      </c>
      <c r="N222" s="20">
        <f>IF(J222=0,"- ",ROUND((L222-J222)*100/J222,2))</f>
        <v>0</v>
      </c>
    </row>
    <row r="223" spans="1:14" ht="15.75" x14ac:dyDescent="0.25">
      <c r="A223" s="1" t="s">
        <v>156</v>
      </c>
      <c r="B223" s="9"/>
      <c r="C223" s="18" t="s">
        <v>16</v>
      </c>
      <c r="D223" s="19" t="s">
        <v>14</v>
      </c>
      <c r="E223" s="20">
        <v>118.76</v>
      </c>
      <c r="F223" s="20">
        <f>IF(E221=0,"",100*E223/E221)</f>
        <v>70.698892725324441</v>
      </c>
      <c r="G223" s="20">
        <f>'4.37-8-48'!F20</f>
        <v>168.14</v>
      </c>
      <c r="H223" s="20">
        <f>IF(G221=0,"",100*G223/G221)</f>
        <v>77.355539197644461</v>
      </c>
      <c r="I223" s="20">
        <f t="shared" ref="I223:I224" si="67">IF(E223=0,"- ",ROUND((G223-E223)*100/E223,2))</f>
        <v>41.58</v>
      </c>
      <c r="J223" s="20">
        <v>1155.95</v>
      </c>
      <c r="K223" s="20">
        <f>IF(J221=0,"",100*J223/J221)</f>
        <v>48.618559129202254</v>
      </c>
      <c r="L223" s="20">
        <f>'4.37-8-48'!H20</f>
        <v>1427.47</v>
      </c>
      <c r="M223" s="20">
        <f>IF(L221=0,"",100*L223/L221)</f>
        <v>53.885296460293908</v>
      </c>
      <c r="N223" s="20">
        <f>IF(J223=0,"- ",ROUND((L223-J223)*100/J223,2))</f>
        <v>23.49</v>
      </c>
    </row>
    <row r="224" spans="1:14" ht="15.75" x14ac:dyDescent="0.25">
      <c r="A224" s="1" t="s">
        <v>156</v>
      </c>
      <c r="B224" s="9"/>
      <c r="C224" s="21" t="s">
        <v>17</v>
      </c>
      <c r="D224" s="19" t="s">
        <v>14</v>
      </c>
      <c r="E224" s="22">
        <v>25.2</v>
      </c>
      <c r="F224" s="22"/>
      <c r="G224" s="22">
        <f>'4.37-8-48'!F21</f>
        <v>20.77</v>
      </c>
      <c r="H224" s="22"/>
      <c r="I224" s="22">
        <f t="shared" si="67"/>
        <v>-17.579999999999998</v>
      </c>
      <c r="J224" s="22">
        <v>625.46</v>
      </c>
      <c r="K224" s="22"/>
      <c r="L224" s="22">
        <f>'4.37-8-48'!H21</f>
        <v>515.46</v>
      </c>
      <c r="M224" s="22"/>
      <c r="N224" s="22">
        <f t="shared" ref="N224" si="68">IF(J224=0,"- ",ROUND((L224-J224)*100/J224,2))</f>
        <v>-17.59</v>
      </c>
    </row>
    <row r="225" spans="1:14" ht="45" x14ac:dyDescent="0.25">
      <c r="A225" s="136" t="s">
        <v>158</v>
      </c>
      <c r="B225" s="9" t="s">
        <v>158</v>
      </c>
      <c r="C225" s="10" t="s">
        <v>159</v>
      </c>
      <c r="D225" s="11" t="s">
        <v>50</v>
      </c>
      <c r="E225" s="12"/>
      <c r="F225" s="13"/>
      <c r="G225" s="13"/>
      <c r="H225" s="13"/>
      <c r="I225" s="13"/>
      <c r="J225" s="14"/>
      <c r="K225" s="13"/>
      <c r="L225" s="13"/>
      <c r="M225" s="13"/>
      <c r="N225" s="13"/>
    </row>
    <row r="226" spans="1:14" ht="15.75" x14ac:dyDescent="0.25">
      <c r="A226" s="1" t="s">
        <v>158</v>
      </c>
      <c r="B226" s="10"/>
      <c r="C226" s="15" t="s">
        <v>13</v>
      </c>
      <c r="D226" s="16" t="s">
        <v>14</v>
      </c>
      <c r="E226" s="17">
        <v>167.98</v>
      </c>
      <c r="F226" s="17"/>
      <c r="G226" s="17">
        <f>'4.37-8-49'!F18</f>
        <v>217.35999999999999</v>
      </c>
      <c r="H226" s="17"/>
      <c r="I226" s="17">
        <f>IF(E226=0,"- ",ROUND((G226-E226)*100/E226,2))</f>
        <v>29.4</v>
      </c>
      <c r="J226" s="17">
        <v>2377.59</v>
      </c>
      <c r="K226" s="17"/>
      <c r="L226" s="17">
        <f>'4.37-8-49'!H18</f>
        <v>2649.09</v>
      </c>
      <c r="M226" s="17"/>
      <c r="N226" s="17">
        <f>IF(J226=0,"- ",ROUND((L226-J226)*100/J226,2))</f>
        <v>11.42</v>
      </c>
    </row>
    <row r="227" spans="1:14" ht="15.75" x14ac:dyDescent="0.25">
      <c r="A227" s="1" t="s">
        <v>158</v>
      </c>
      <c r="B227" s="9"/>
      <c r="C227" s="18" t="s">
        <v>15</v>
      </c>
      <c r="D227" s="19" t="s">
        <v>14</v>
      </c>
      <c r="E227" s="20">
        <v>49.22</v>
      </c>
      <c r="F227" s="20">
        <f>IF(E226=0,"",100*E227/E226)</f>
        <v>29.301107274675559</v>
      </c>
      <c r="G227" s="20">
        <f>'4.37-8-49'!F19</f>
        <v>49.22</v>
      </c>
      <c r="H227" s="20">
        <f>IF(G226=0,"",100*G227/G226)</f>
        <v>22.644460802355542</v>
      </c>
      <c r="I227" s="20">
        <f>IF(E227=0,"- ",ROUND((G227-E227)*100/E227,2))</f>
        <v>0</v>
      </c>
      <c r="J227" s="20">
        <v>1221.6400000000001</v>
      </c>
      <c r="K227" s="20">
        <f>IF(J226=0,"",100*J227/J226)</f>
        <v>51.381440870797746</v>
      </c>
      <c r="L227" s="20">
        <f>'4.37-8-49'!H19</f>
        <v>1221.6199999999999</v>
      </c>
      <c r="M227" s="20">
        <f>IF(L226=0,"",100*L227/L226)</f>
        <v>46.114703539706078</v>
      </c>
      <c r="N227" s="20">
        <f>IF(J227=0,"- ",ROUND((L227-J227)*100/J227,2))</f>
        <v>0</v>
      </c>
    </row>
    <row r="228" spans="1:14" ht="15.75" x14ac:dyDescent="0.25">
      <c r="A228" s="1" t="s">
        <v>158</v>
      </c>
      <c r="B228" s="9"/>
      <c r="C228" s="18" t="s">
        <v>16</v>
      </c>
      <c r="D228" s="19" t="s">
        <v>14</v>
      </c>
      <c r="E228" s="20">
        <v>118.76</v>
      </c>
      <c r="F228" s="20">
        <f>IF(E226=0,"",100*E228/E226)</f>
        <v>70.698892725324441</v>
      </c>
      <c r="G228" s="20">
        <f>'4.37-8-49'!F20</f>
        <v>168.14</v>
      </c>
      <c r="H228" s="20">
        <f>IF(G226=0,"",100*G228/G226)</f>
        <v>77.355539197644461</v>
      </c>
      <c r="I228" s="20">
        <f t="shared" ref="I228:I229" si="69">IF(E228=0,"- ",ROUND((G228-E228)*100/E228,2))</f>
        <v>41.58</v>
      </c>
      <c r="J228" s="20">
        <v>1155.95</v>
      </c>
      <c r="K228" s="20">
        <f>IF(J226=0,"",100*J228/J226)</f>
        <v>48.618559129202254</v>
      </c>
      <c r="L228" s="20">
        <f>'4.37-8-49'!H20</f>
        <v>1427.47</v>
      </c>
      <c r="M228" s="20">
        <f>IF(L226=0,"",100*L228/L226)</f>
        <v>53.885296460293908</v>
      </c>
      <c r="N228" s="20">
        <f>IF(J228=0,"- ",ROUND((L228-J228)*100/J228,2))</f>
        <v>23.49</v>
      </c>
    </row>
    <row r="229" spans="1:14" ht="15.75" x14ac:dyDescent="0.25">
      <c r="A229" s="1" t="s">
        <v>158</v>
      </c>
      <c r="B229" s="9"/>
      <c r="C229" s="21" t="s">
        <v>17</v>
      </c>
      <c r="D229" s="19" t="s">
        <v>14</v>
      </c>
      <c r="E229" s="22">
        <v>25.2</v>
      </c>
      <c r="F229" s="22"/>
      <c r="G229" s="22">
        <f>'4.37-8-49'!F21</f>
        <v>20.77</v>
      </c>
      <c r="H229" s="22"/>
      <c r="I229" s="22">
        <f t="shared" si="69"/>
        <v>-17.579999999999998</v>
      </c>
      <c r="J229" s="22">
        <v>625.46</v>
      </c>
      <c r="K229" s="22"/>
      <c r="L229" s="22">
        <f>'4.37-8-49'!H21</f>
        <v>515.46</v>
      </c>
      <c r="M229" s="22"/>
      <c r="N229" s="22">
        <f t="shared" ref="N229" si="70">IF(J229=0,"- ",ROUND((L229-J229)*100/J229,2))</f>
        <v>-17.59</v>
      </c>
    </row>
    <row r="230" spans="1:14" ht="45" x14ac:dyDescent="0.25">
      <c r="A230" s="136" t="s">
        <v>160</v>
      </c>
      <c r="B230" s="9" t="s">
        <v>160</v>
      </c>
      <c r="C230" s="10" t="s">
        <v>161</v>
      </c>
      <c r="D230" s="11" t="s">
        <v>50</v>
      </c>
      <c r="E230" s="12"/>
      <c r="F230" s="13"/>
      <c r="G230" s="13"/>
      <c r="H230" s="13"/>
      <c r="I230" s="13"/>
      <c r="J230" s="14"/>
      <c r="K230" s="13"/>
      <c r="L230" s="13"/>
      <c r="M230" s="13"/>
      <c r="N230" s="13"/>
    </row>
    <row r="231" spans="1:14" ht="15.75" x14ac:dyDescent="0.25">
      <c r="A231" s="1" t="s">
        <v>160</v>
      </c>
      <c r="B231" s="10"/>
      <c r="C231" s="15" t="s">
        <v>13</v>
      </c>
      <c r="D231" s="16" t="s">
        <v>14</v>
      </c>
      <c r="E231" s="17">
        <v>171.19</v>
      </c>
      <c r="F231" s="17"/>
      <c r="G231" s="17">
        <f>'4.37-8-50'!F18</f>
        <v>220.57</v>
      </c>
      <c r="H231" s="17"/>
      <c r="I231" s="17">
        <f>IF(E231=0,"- ",ROUND((G231-E231)*100/E231,2))</f>
        <v>28.85</v>
      </c>
      <c r="J231" s="17">
        <v>2457.2600000000002</v>
      </c>
      <c r="K231" s="17"/>
      <c r="L231" s="17">
        <f>'4.37-8-50'!H18</f>
        <v>2728.76</v>
      </c>
      <c r="M231" s="17"/>
      <c r="N231" s="17">
        <f>IF(J231=0,"- ",ROUND((L231-J231)*100/J231,2))</f>
        <v>11.05</v>
      </c>
    </row>
    <row r="232" spans="1:14" ht="15.75" x14ac:dyDescent="0.25">
      <c r="A232" s="1" t="s">
        <v>160</v>
      </c>
      <c r="B232" s="9"/>
      <c r="C232" s="18" t="s">
        <v>15</v>
      </c>
      <c r="D232" s="19" t="s">
        <v>14</v>
      </c>
      <c r="E232" s="20">
        <v>52.43</v>
      </c>
      <c r="F232" s="20">
        <f>IF(E231=0,"",100*E232/E231)</f>
        <v>30.626788947952569</v>
      </c>
      <c r="G232" s="20">
        <f>'4.37-8-50'!F19</f>
        <v>52.43</v>
      </c>
      <c r="H232" s="20">
        <f>IF(G231=0,"",100*G232/G231)</f>
        <v>23.770231672484925</v>
      </c>
      <c r="I232" s="20">
        <f>IF(E232=0,"- ",ROUND((G232-E232)*100/E232,2))</f>
        <v>0</v>
      </c>
      <c r="J232" s="20">
        <v>1301.31</v>
      </c>
      <c r="K232" s="20">
        <f>IF(J231=0,"",100*J232/J231)</f>
        <v>52.957765966971337</v>
      </c>
      <c r="L232" s="20">
        <f>'4.37-8-50'!H19</f>
        <v>1301.29</v>
      </c>
      <c r="M232" s="20">
        <f>IF(L231=0,"",100*L232/L231)</f>
        <v>47.687960832026263</v>
      </c>
      <c r="N232" s="20">
        <f>IF(J232=0,"- ",ROUND((L232-J232)*100/J232,2))</f>
        <v>0</v>
      </c>
    </row>
    <row r="233" spans="1:14" ht="15.75" x14ac:dyDescent="0.25">
      <c r="A233" s="1" t="s">
        <v>160</v>
      </c>
      <c r="B233" s="9"/>
      <c r="C233" s="18" t="s">
        <v>16</v>
      </c>
      <c r="D233" s="19" t="s">
        <v>14</v>
      </c>
      <c r="E233" s="20">
        <v>118.76</v>
      </c>
      <c r="F233" s="20">
        <f>IF(E231=0,"",100*E233/E231)</f>
        <v>69.373211052047438</v>
      </c>
      <c r="G233" s="20">
        <f>'4.37-8-50'!F20</f>
        <v>168.14</v>
      </c>
      <c r="H233" s="20">
        <f>IF(G231=0,"",100*G233/G231)</f>
        <v>76.229768327515075</v>
      </c>
      <c r="I233" s="20">
        <f t="shared" ref="I233:I234" si="71">IF(E233=0,"- ",ROUND((G233-E233)*100/E233,2))</f>
        <v>41.58</v>
      </c>
      <c r="J233" s="20">
        <v>1155.95</v>
      </c>
      <c r="K233" s="20">
        <f>IF(J231=0,"",100*J233/J231)</f>
        <v>47.042234033028656</v>
      </c>
      <c r="L233" s="20">
        <f>'4.37-8-50'!H20</f>
        <v>1427.47</v>
      </c>
      <c r="M233" s="20">
        <f>IF(L231=0,"",100*L233/L231)</f>
        <v>52.31203916797373</v>
      </c>
      <c r="N233" s="20">
        <f>IF(J233=0,"- ",ROUND((L233-J233)*100/J233,2))</f>
        <v>23.49</v>
      </c>
    </row>
    <row r="234" spans="1:14" ht="15.75" x14ac:dyDescent="0.25">
      <c r="A234" s="1" t="s">
        <v>160</v>
      </c>
      <c r="B234" s="9"/>
      <c r="C234" s="21" t="s">
        <v>17</v>
      </c>
      <c r="D234" s="19" t="s">
        <v>14</v>
      </c>
      <c r="E234" s="22">
        <v>25.2</v>
      </c>
      <c r="F234" s="22"/>
      <c r="G234" s="22">
        <f>'4.37-8-50'!F21</f>
        <v>20.77</v>
      </c>
      <c r="H234" s="22"/>
      <c r="I234" s="22">
        <f t="shared" si="71"/>
        <v>-17.579999999999998</v>
      </c>
      <c r="J234" s="22">
        <v>625.46</v>
      </c>
      <c r="K234" s="22"/>
      <c r="L234" s="22">
        <f>'4.37-8-50'!H21</f>
        <v>515.46</v>
      </c>
      <c r="M234" s="22"/>
      <c r="N234" s="22">
        <f t="shared" ref="N234" si="72">IF(J234=0,"- ",ROUND((L234-J234)*100/J234,2))</f>
        <v>-17.59</v>
      </c>
    </row>
    <row r="235" spans="1:14" ht="45" x14ac:dyDescent="0.25">
      <c r="A235" s="136" t="s">
        <v>162</v>
      </c>
      <c r="B235" s="9" t="s">
        <v>162</v>
      </c>
      <c r="C235" s="10" t="s">
        <v>163</v>
      </c>
      <c r="D235" s="11" t="s">
        <v>50</v>
      </c>
      <c r="E235" s="12"/>
      <c r="F235" s="13"/>
      <c r="G235" s="13"/>
      <c r="H235" s="13"/>
      <c r="I235" s="13"/>
      <c r="J235" s="14"/>
      <c r="K235" s="13"/>
      <c r="L235" s="13"/>
      <c r="M235" s="13"/>
      <c r="N235" s="13"/>
    </row>
    <row r="236" spans="1:14" ht="15.75" x14ac:dyDescent="0.25">
      <c r="A236" s="1" t="s">
        <v>162</v>
      </c>
      <c r="B236" s="10"/>
      <c r="C236" s="15" t="s">
        <v>13</v>
      </c>
      <c r="D236" s="16" t="s">
        <v>14</v>
      </c>
      <c r="E236" s="17">
        <v>174.4</v>
      </c>
      <c r="F236" s="17"/>
      <c r="G236" s="17">
        <f>'4.37-8-51'!F18</f>
        <v>223.77999999999997</v>
      </c>
      <c r="H236" s="17"/>
      <c r="I236" s="17">
        <f>IF(E236=0,"- ",ROUND((G236-E236)*100/E236,2))</f>
        <v>28.31</v>
      </c>
      <c r="J236" s="17">
        <v>2536.9299999999998</v>
      </c>
      <c r="K236" s="17"/>
      <c r="L236" s="17">
        <f>'4.37-8-51'!H18</f>
        <v>2808.4300000000003</v>
      </c>
      <c r="M236" s="17"/>
      <c r="N236" s="17">
        <f>IF(J236=0,"- ",ROUND((L236-J236)*100/J236,2))</f>
        <v>10.7</v>
      </c>
    </row>
    <row r="237" spans="1:14" ht="15.75" x14ac:dyDescent="0.25">
      <c r="A237" s="1" t="s">
        <v>162</v>
      </c>
      <c r="B237" s="9"/>
      <c r="C237" s="18" t="s">
        <v>15</v>
      </c>
      <c r="D237" s="19" t="s">
        <v>14</v>
      </c>
      <c r="E237" s="20">
        <v>55.64</v>
      </c>
      <c r="F237" s="20">
        <f>IF(E236=0,"",100*E237/E236)</f>
        <v>31.903669724770641</v>
      </c>
      <c r="G237" s="20">
        <f>'4.37-8-51'!F19</f>
        <v>55.64</v>
      </c>
      <c r="H237" s="20">
        <f>IF(G236=0,"",100*G237/G236)</f>
        <v>24.863705424970956</v>
      </c>
      <c r="I237" s="20">
        <f>IF(E237=0,"- ",ROUND((G237-E237)*100/E237,2))</f>
        <v>0</v>
      </c>
      <c r="J237" s="20">
        <v>1380.98</v>
      </c>
      <c r="K237" s="20">
        <f>IF(J236=0,"",100*J237/J236)</f>
        <v>54.435084925480801</v>
      </c>
      <c r="L237" s="20">
        <f>'4.37-8-51'!H19</f>
        <v>1380.96</v>
      </c>
      <c r="M237" s="20">
        <f>IF(L236=0,"",100*L237/L236)</f>
        <v>49.171957285743275</v>
      </c>
      <c r="N237" s="20">
        <f>IF(J237=0,"- ",ROUND((L237-J237)*100/J237,2))</f>
        <v>0</v>
      </c>
    </row>
    <row r="238" spans="1:14" ht="15.75" x14ac:dyDescent="0.25">
      <c r="A238" s="1" t="s">
        <v>162</v>
      </c>
      <c r="B238" s="9"/>
      <c r="C238" s="18" t="s">
        <v>16</v>
      </c>
      <c r="D238" s="19" t="s">
        <v>14</v>
      </c>
      <c r="E238" s="20">
        <v>118.76</v>
      </c>
      <c r="F238" s="20">
        <f>IF(E236=0,"",100*E238/E236)</f>
        <v>68.096330275229349</v>
      </c>
      <c r="G238" s="20">
        <f>'4.37-8-51'!F20</f>
        <v>168.14</v>
      </c>
      <c r="H238" s="20">
        <f>IF(G236=0,"",100*G238/G236)</f>
        <v>75.136294575029055</v>
      </c>
      <c r="I238" s="20">
        <f t="shared" ref="I238:I239" si="73">IF(E238=0,"- ",ROUND((G238-E238)*100/E238,2))</f>
        <v>41.58</v>
      </c>
      <c r="J238" s="20">
        <v>1155.95</v>
      </c>
      <c r="K238" s="20">
        <f>IF(J236=0,"",100*J238/J236)</f>
        <v>45.564915074519206</v>
      </c>
      <c r="L238" s="20">
        <f>'4.37-8-51'!H20</f>
        <v>1427.47</v>
      </c>
      <c r="M238" s="20">
        <f>IF(L236=0,"",100*L238/L236)</f>
        <v>50.828042714256718</v>
      </c>
      <c r="N238" s="20">
        <f>IF(J238=0,"- ",ROUND((L238-J238)*100/J238,2))</f>
        <v>23.49</v>
      </c>
    </row>
    <row r="239" spans="1:14" ht="15.75" x14ac:dyDescent="0.25">
      <c r="A239" s="1" t="s">
        <v>162</v>
      </c>
      <c r="B239" s="9"/>
      <c r="C239" s="21" t="s">
        <v>17</v>
      </c>
      <c r="D239" s="19" t="s">
        <v>14</v>
      </c>
      <c r="E239" s="22">
        <v>25.2</v>
      </c>
      <c r="F239" s="22"/>
      <c r="G239" s="22">
        <f>'4.37-8-51'!F21</f>
        <v>20.77</v>
      </c>
      <c r="H239" s="22"/>
      <c r="I239" s="22">
        <f t="shared" si="73"/>
        <v>-17.579999999999998</v>
      </c>
      <c r="J239" s="22">
        <v>625.46</v>
      </c>
      <c r="K239" s="22"/>
      <c r="L239" s="22">
        <f>'4.37-8-51'!H21</f>
        <v>515.46</v>
      </c>
      <c r="M239" s="22"/>
      <c r="N239" s="22">
        <f t="shared" ref="N239" si="74">IF(J239=0,"- ",ROUND((L239-J239)*100/J239,2))</f>
        <v>-17.59</v>
      </c>
    </row>
    <row r="240" spans="1:14" ht="45" x14ac:dyDescent="0.25">
      <c r="A240" s="136" t="s">
        <v>164</v>
      </c>
      <c r="B240" s="9" t="s">
        <v>164</v>
      </c>
      <c r="C240" s="10" t="s">
        <v>165</v>
      </c>
      <c r="D240" s="11" t="s">
        <v>50</v>
      </c>
      <c r="E240" s="12"/>
      <c r="F240" s="13"/>
      <c r="G240" s="13"/>
      <c r="H240" s="13"/>
      <c r="I240" s="13"/>
      <c r="J240" s="14"/>
      <c r="K240" s="13"/>
      <c r="L240" s="13"/>
      <c r="M240" s="13"/>
      <c r="N240" s="13"/>
    </row>
    <row r="241" spans="1:14" ht="15.75" x14ac:dyDescent="0.25">
      <c r="A241" s="1" t="s">
        <v>164</v>
      </c>
      <c r="B241" s="10"/>
      <c r="C241" s="15" t="s">
        <v>13</v>
      </c>
      <c r="D241" s="16" t="s">
        <v>14</v>
      </c>
      <c r="E241" s="17">
        <v>200.17</v>
      </c>
      <c r="F241" s="17"/>
      <c r="G241" s="17">
        <f>'4.37-8-52'!F18</f>
        <v>254.04</v>
      </c>
      <c r="H241" s="17"/>
      <c r="I241" s="17">
        <f>IF(E241=0,"- ",ROUND((G241-E241)*100/E241,2))</f>
        <v>26.91</v>
      </c>
      <c r="J241" s="17">
        <v>3013.77</v>
      </c>
      <c r="K241" s="17"/>
      <c r="L241" s="17">
        <f>'4.37-8-52'!H18</f>
        <v>3310</v>
      </c>
      <c r="M241" s="17"/>
      <c r="N241" s="17">
        <f>IF(J241=0,"- ",ROUND((L241-J241)*100/J241,2))</f>
        <v>9.83</v>
      </c>
    </row>
    <row r="242" spans="1:14" ht="15.75" x14ac:dyDescent="0.25">
      <c r="A242" s="1" t="s">
        <v>164</v>
      </c>
      <c r="B242" s="9"/>
      <c r="C242" s="18" t="s">
        <v>15</v>
      </c>
      <c r="D242" s="19" t="s">
        <v>14</v>
      </c>
      <c r="E242" s="20">
        <v>70.62</v>
      </c>
      <c r="F242" s="20">
        <f>IF(E241=0,"",100*E242/E241)</f>
        <v>35.280011989808663</v>
      </c>
      <c r="G242" s="20">
        <f>'4.37-8-52'!F19</f>
        <v>70.62</v>
      </c>
      <c r="H242" s="20">
        <f>IF(G241=0,"",100*G242/G241)</f>
        <v>27.798771846953237</v>
      </c>
      <c r="I242" s="20">
        <f>IF(E242=0,"- ",ROUND((G242-E242)*100/E242,2))</f>
        <v>0</v>
      </c>
      <c r="J242" s="20">
        <v>1752.79</v>
      </c>
      <c r="K242" s="20">
        <f>IF(J241=0,"",100*J242/J241)</f>
        <v>58.159381771004426</v>
      </c>
      <c r="L242" s="20">
        <f>'4.37-8-52'!H19</f>
        <v>1752.76</v>
      </c>
      <c r="M242" s="20">
        <f>IF(L241=0,"",100*L242/L241)</f>
        <v>52.953474320241689</v>
      </c>
      <c r="N242" s="20">
        <f>IF(J242=0,"- ",ROUND((L242-J242)*100/J242,2))</f>
        <v>0</v>
      </c>
    </row>
    <row r="243" spans="1:14" ht="15.75" x14ac:dyDescent="0.25">
      <c r="A243" s="1" t="s">
        <v>164</v>
      </c>
      <c r="B243" s="9"/>
      <c r="C243" s="18" t="s">
        <v>16</v>
      </c>
      <c r="D243" s="19" t="s">
        <v>14</v>
      </c>
      <c r="E243" s="20">
        <v>129.55000000000001</v>
      </c>
      <c r="F243" s="20">
        <f>IF(E241=0,"",100*E243/E241)</f>
        <v>64.719988010191344</v>
      </c>
      <c r="G243" s="20">
        <f>'4.37-8-52'!F20</f>
        <v>183.42</v>
      </c>
      <c r="H243" s="20">
        <f>IF(G241=0,"",100*G243/G241)</f>
        <v>72.20122815304677</v>
      </c>
      <c r="I243" s="20">
        <f t="shared" ref="I243:I244" si="75">IF(E243=0,"- ",ROUND((G243-E243)*100/E243,2))</f>
        <v>41.58</v>
      </c>
      <c r="J243" s="20">
        <v>1260.98</v>
      </c>
      <c r="K243" s="20">
        <f>IF(J241=0,"",100*J243/J241)</f>
        <v>41.840618228995574</v>
      </c>
      <c r="L243" s="20">
        <f>'4.37-8-52'!H20</f>
        <v>1557.2399999999998</v>
      </c>
      <c r="M243" s="20">
        <f>IF(L241=0,"",100*L243/L241)</f>
        <v>47.046525679758297</v>
      </c>
      <c r="N243" s="20">
        <f>IF(J243=0,"- ",ROUND((L243-J243)*100/J243,2))</f>
        <v>23.49</v>
      </c>
    </row>
    <row r="244" spans="1:14" ht="15.75" x14ac:dyDescent="0.25">
      <c r="A244" s="1" t="s">
        <v>164</v>
      </c>
      <c r="B244" s="9"/>
      <c r="C244" s="21" t="s">
        <v>17</v>
      </c>
      <c r="D244" s="19" t="s">
        <v>14</v>
      </c>
      <c r="E244" s="22">
        <v>27.49</v>
      </c>
      <c r="F244" s="22"/>
      <c r="G244" s="22">
        <f>'4.37-8-52'!F21</f>
        <v>22.66</v>
      </c>
      <c r="H244" s="22"/>
      <c r="I244" s="22">
        <f t="shared" si="75"/>
        <v>-17.57</v>
      </c>
      <c r="J244" s="22">
        <v>682.3</v>
      </c>
      <c r="K244" s="22"/>
      <c r="L244" s="22">
        <f>'4.37-8-52'!H21</f>
        <v>562.32000000000005</v>
      </c>
      <c r="M244" s="22"/>
      <c r="N244" s="22">
        <f t="shared" ref="N244" si="76">IF(J244=0,"- ",ROUND((L244-J244)*100/J244,2))</f>
        <v>-17.579999999999998</v>
      </c>
    </row>
    <row r="245" spans="1:14" ht="45" x14ac:dyDescent="0.25">
      <c r="A245" s="136" t="s">
        <v>166</v>
      </c>
      <c r="B245" s="9" t="s">
        <v>166</v>
      </c>
      <c r="C245" s="10" t="s">
        <v>167</v>
      </c>
      <c r="D245" s="11" t="s">
        <v>50</v>
      </c>
      <c r="E245" s="12"/>
      <c r="F245" s="13"/>
      <c r="G245" s="13"/>
      <c r="H245" s="13"/>
      <c r="I245" s="13"/>
      <c r="J245" s="14"/>
      <c r="K245" s="13"/>
      <c r="L245" s="13"/>
      <c r="M245" s="13"/>
      <c r="N245" s="13"/>
    </row>
    <row r="246" spans="1:14" ht="15.75" x14ac:dyDescent="0.25">
      <c r="A246" s="1" t="s">
        <v>166</v>
      </c>
      <c r="B246" s="10"/>
      <c r="C246" s="15" t="s">
        <v>13</v>
      </c>
      <c r="D246" s="16" t="s">
        <v>14</v>
      </c>
      <c r="E246" s="17">
        <v>398.3</v>
      </c>
      <c r="F246" s="17"/>
      <c r="G246" s="17">
        <f>'4.37-8-53'!F18</f>
        <v>510.53</v>
      </c>
      <c r="H246" s="17"/>
      <c r="I246" s="17">
        <f>IF(E246=0,"- ",ROUND((G246-E246)*100/E246,2))</f>
        <v>28.18</v>
      </c>
      <c r="J246" s="17">
        <v>5813.94</v>
      </c>
      <c r="K246" s="17"/>
      <c r="L246" s="17">
        <f>'4.37-8-53'!H18</f>
        <v>6431.09</v>
      </c>
      <c r="M246" s="17"/>
      <c r="N246" s="17">
        <f>IF(J246=0,"- ",ROUND((L246-J246)*100/J246,2))</f>
        <v>10.62</v>
      </c>
    </row>
    <row r="247" spans="1:14" ht="15.75" x14ac:dyDescent="0.25">
      <c r="A247" s="1" t="s">
        <v>166</v>
      </c>
      <c r="B247" s="9"/>
      <c r="C247" s="18" t="s">
        <v>15</v>
      </c>
      <c r="D247" s="19" t="s">
        <v>14</v>
      </c>
      <c r="E247" s="20">
        <v>128.4</v>
      </c>
      <c r="F247" s="20">
        <f>IF(E246=0,"",100*E247/E246)</f>
        <v>32.237007280944013</v>
      </c>
      <c r="G247" s="20">
        <f>'4.37-8-53'!F19</f>
        <v>128.4</v>
      </c>
      <c r="H247" s="20">
        <f>IF(G246=0,"",100*G247/G246)</f>
        <v>25.150333966662096</v>
      </c>
      <c r="I247" s="20">
        <f>IF(E247=0,"- ",ROUND((G247-E247)*100/E247,2))</f>
        <v>0</v>
      </c>
      <c r="J247" s="20">
        <v>3186.89</v>
      </c>
      <c r="K247" s="20">
        <f>IF(J246=0,"",100*J247/J246)</f>
        <v>54.814635169953597</v>
      </c>
      <c r="L247" s="20">
        <f>'4.37-8-53'!H19</f>
        <v>3186.84</v>
      </c>
      <c r="M247" s="20">
        <f>IF(L246=0,"",100*L247/L246)</f>
        <v>49.553652646751949</v>
      </c>
      <c r="N247" s="20">
        <f>IF(J247=0,"- ",ROUND((L247-J247)*100/J247,2))</f>
        <v>0</v>
      </c>
    </row>
    <row r="248" spans="1:14" ht="15.75" x14ac:dyDescent="0.25">
      <c r="A248" s="1" t="s">
        <v>166</v>
      </c>
      <c r="B248" s="9"/>
      <c r="C248" s="18" t="s">
        <v>16</v>
      </c>
      <c r="D248" s="19" t="s">
        <v>14</v>
      </c>
      <c r="E248" s="20">
        <v>269.89999999999998</v>
      </c>
      <c r="F248" s="20">
        <f>IF(E246=0,"",100*E248/E246)</f>
        <v>67.762992719055973</v>
      </c>
      <c r="G248" s="20">
        <f>'4.37-8-53'!F20</f>
        <v>382.13</v>
      </c>
      <c r="H248" s="20">
        <f>IF(G246=0,"",100*G248/G246)</f>
        <v>74.849666033337911</v>
      </c>
      <c r="I248" s="20">
        <f t="shared" ref="I248:I249" si="77">IF(E248=0,"- ",ROUND((G248-E248)*100/E248,2))</f>
        <v>41.58</v>
      </c>
      <c r="J248" s="20">
        <v>2627.05</v>
      </c>
      <c r="K248" s="20">
        <f>IF(J246=0,"",100*J248/J246)</f>
        <v>45.18536483004641</v>
      </c>
      <c r="L248" s="20">
        <f>'4.37-8-53'!H20</f>
        <v>3244.25</v>
      </c>
      <c r="M248" s="20">
        <f>IF(L246=0,"",100*L248/L246)</f>
        <v>50.446347353248051</v>
      </c>
      <c r="N248" s="20">
        <f>IF(J248=0,"- ",ROUND((L248-J248)*100/J248,2))</f>
        <v>23.49</v>
      </c>
    </row>
    <row r="249" spans="1:14" ht="15.75" x14ac:dyDescent="0.25">
      <c r="A249" s="1" t="s">
        <v>166</v>
      </c>
      <c r="B249" s="9"/>
      <c r="C249" s="21" t="s">
        <v>17</v>
      </c>
      <c r="D249" s="19" t="s">
        <v>14</v>
      </c>
      <c r="E249" s="22">
        <v>57.27</v>
      </c>
      <c r="F249" s="22"/>
      <c r="G249" s="22">
        <f>'4.37-8-53'!F21</f>
        <v>47.2</v>
      </c>
      <c r="H249" s="22"/>
      <c r="I249" s="22">
        <f t="shared" si="77"/>
        <v>-17.579999999999998</v>
      </c>
      <c r="J249" s="22">
        <v>1421.44</v>
      </c>
      <c r="K249" s="22"/>
      <c r="L249" s="22">
        <f>'4.37-8-53'!H21</f>
        <v>1171.5</v>
      </c>
      <c r="M249" s="22"/>
      <c r="N249" s="22">
        <f t="shared" ref="N249" si="78">IF(J249=0,"- ",ROUND((L249-J249)*100/J249,2))</f>
        <v>-17.579999999999998</v>
      </c>
    </row>
    <row r="250" spans="1:14" ht="45" x14ac:dyDescent="0.25">
      <c r="A250" s="136" t="s">
        <v>168</v>
      </c>
      <c r="B250" s="9" t="s">
        <v>168</v>
      </c>
      <c r="C250" s="10" t="s">
        <v>169</v>
      </c>
      <c r="D250" s="11" t="s">
        <v>50</v>
      </c>
      <c r="E250" s="12"/>
      <c r="F250" s="13"/>
      <c r="G250" s="13"/>
      <c r="H250" s="13"/>
      <c r="I250" s="13"/>
      <c r="J250" s="14"/>
      <c r="K250" s="13"/>
      <c r="L250" s="13"/>
      <c r="M250" s="13"/>
      <c r="N250" s="13"/>
    </row>
    <row r="251" spans="1:14" ht="15.75" x14ac:dyDescent="0.25">
      <c r="A251" s="1" t="s">
        <v>168</v>
      </c>
      <c r="B251" s="10"/>
      <c r="C251" s="15" t="s">
        <v>13</v>
      </c>
      <c r="D251" s="16" t="s">
        <v>14</v>
      </c>
      <c r="E251" s="17">
        <v>409</v>
      </c>
      <c r="F251" s="17"/>
      <c r="G251" s="17">
        <f>'4.37-8-54'!F18</f>
        <v>521.23</v>
      </c>
      <c r="H251" s="17"/>
      <c r="I251" s="17">
        <f>IF(E251=0,"- ",ROUND((G251-E251)*100/E251,2))</f>
        <v>27.44</v>
      </c>
      <c r="J251" s="17">
        <v>6079.51</v>
      </c>
      <c r="K251" s="17"/>
      <c r="L251" s="17">
        <f>'4.37-8-54'!H18</f>
        <v>6696.66</v>
      </c>
      <c r="M251" s="17"/>
      <c r="N251" s="17">
        <f>IF(J251=0,"- ",ROUND((L251-J251)*100/J251,2))</f>
        <v>10.15</v>
      </c>
    </row>
    <row r="252" spans="1:14" ht="15.75" x14ac:dyDescent="0.25">
      <c r="A252" s="1" t="s">
        <v>168</v>
      </c>
      <c r="B252" s="9"/>
      <c r="C252" s="18" t="s">
        <v>15</v>
      </c>
      <c r="D252" s="19" t="s">
        <v>14</v>
      </c>
      <c r="E252" s="20">
        <v>139.1</v>
      </c>
      <c r="F252" s="20">
        <f>IF(E251=0,"",100*E252/E251)</f>
        <v>34.009779951100242</v>
      </c>
      <c r="G252" s="20">
        <f>'4.37-8-54'!F19</f>
        <v>139.1</v>
      </c>
      <c r="H252" s="20">
        <f>IF(G251=0,"",100*G252/G251)</f>
        <v>26.686875275789959</v>
      </c>
      <c r="I252" s="20">
        <f>IF(E252=0,"- ",ROUND((G252-E252)*100/E252,2))</f>
        <v>0</v>
      </c>
      <c r="J252" s="20">
        <v>3452.46</v>
      </c>
      <c r="K252" s="20">
        <f>IF(J251=0,"",100*J252/J251)</f>
        <v>56.788458280354831</v>
      </c>
      <c r="L252" s="20">
        <f>'4.37-8-54'!H19</f>
        <v>3452.41</v>
      </c>
      <c r="M252" s="20">
        <f>IF(L251=0,"",100*L252/L251)</f>
        <v>51.554207619917989</v>
      </c>
      <c r="N252" s="20">
        <f>IF(J252=0,"- ",ROUND((L252-J252)*100/J252,2))</f>
        <v>0</v>
      </c>
    </row>
    <row r="253" spans="1:14" ht="15.75" x14ac:dyDescent="0.25">
      <c r="A253" s="1" t="s">
        <v>168</v>
      </c>
      <c r="B253" s="9"/>
      <c r="C253" s="18" t="s">
        <v>16</v>
      </c>
      <c r="D253" s="19" t="s">
        <v>14</v>
      </c>
      <c r="E253" s="20">
        <v>269.89999999999998</v>
      </c>
      <c r="F253" s="20">
        <f>IF(E251=0,"",100*E253/E251)</f>
        <v>65.990220048899744</v>
      </c>
      <c r="G253" s="20">
        <f>'4.37-8-54'!F20</f>
        <v>382.13</v>
      </c>
      <c r="H253" s="20">
        <f>IF(G251=0,"",100*G253/G251)</f>
        <v>73.313124724210041</v>
      </c>
      <c r="I253" s="20">
        <f t="shared" ref="I253:I254" si="79">IF(E253=0,"- ",ROUND((G253-E253)*100/E253,2))</f>
        <v>41.58</v>
      </c>
      <c r="J253" s="20">
        <v>2627.05</v>
      </c>
      <c r="K253" s="20">
        <f>IF(J251=0,"",100*J253/J251)</f>
        <v>43.211541719645169</v>
      </c>
      <c r="L253" s="20">
        <f>'4.37-8-54'!H20</f>
        <v>3244.25</v>
      </c>
      <c r="M253" s="20">
        <f>IF(L251=0,"",100*L253/L251)</f>
        <v>48.445792380082011</v>
      </c>
      <c r="N253" s="20">
        <f>IF(J253=0,"- ",ROUND((L253-J253)*100/J253,2))</f>
        <v>23.49</v>
      </c>
    </row>
    <row r="254" spans="1:14" ht="15.75" x14ac:dyDescent="0.25">
      <c r="A254" s="1" t="s">
        <v>168</v>
      </c>
      <c r="B254" s="9"/>
      <c r="C254" s="21" t="s">
        <v>17</v>
      </c>
      <c r="D254" s="19" t="s">
        <v>14</v>
      </c>
      <c r="E254" s="22">
        <v>57.27</v>
      </c>
      <c r="F254" s="22"/>
      <c r="G254" s="22">
        <f>'4.37-8-54'!F21</f>
        <v>47.2</v>
      </c>
      <c r="H254" s="22"/>
      <c r="I254" s="22">
        <f t="shared" si="79"/>
        <v>-17.579999999999998</v>
      </c>
      <c r="J254" s="22">
        <v>1421.44</v>
      </c>
      <c r="K254" s="22"/>
      <c r="L254" s="22">
        <f>'4.37-8-54'!H21</f>
        <v>1171.5</v>
      </c>
      <c r="M254" s="22"/>
      <c r="N254" s="22">
        <f t="shared" ref="N254" si="80">IF(J254=0,"- ",ROUND((L254-J254)*100/J254,2))</f>
        <v>-17.579999999999998</v>
      </c>
    </row>
    <row r="255" spans="1:14" ht="45" x14ac:dyDescent="0.25">
      <c r="A255" s="136" t="s">
        <v>170</v>
      </c>
      <c r="B255" s="9" t="s">
        <v>170</v>
      </c>
      <c r="C255" s="10" t="s">
        <v>171</v>
      </c>
      <c r="D255" s="11" t="s">
        <v>50</v>
      </c>
      <c r="E255" s="12"/>
      <c r="F255" s="13"/>
      <c r="G255" s="13"/>
      <c r="H255" s="13"/>
      <c r="I255" s="13"/>
      <c r="J255" s="14"/>
      <c r="K255" s="13"/>
      <c r="L255" s="13"/>
      <c r="M255" s="13"/>
      <c r="N255" s="13"/>
    </row>
    <row r="256" spans="1:14" ht="15.75" x14ac:dyDescent="0.25">
      <c r="A256" s="1" t="s">
        <v>170</v>
      </c>
      <c r="B256" s="10"/>
      <c r="C256" s="15" t="s">
        <v>13</v>
      </c>
      <c r="D256" s="16" t="s">
        <v>14</v>
      </c>
      <c r="E256" s="17">
        <v>570.46</v>
      </c>
      <c r="F256" s="17"/>
      <c r="G256" s="17">
        <f>'4.37-8-55'!F18</f>
        <v>727.58</v>
      </c>
      <c r="H256" s="17"/>
      <c r="I256" s="17">
        <f>IF(E256=0,"- ",ROUND((G256-E256)*100/E256,2))</f>
        <v>27.54</v>
      </c>
      <c r="J256" s="17">
        <v>8458.43</v>
      </c>
      <c r="K256" s="17"/>
      <c r="L256" s="17">
        <f>'4.37-8-55'!H18</f>
        <v>9322.2099999999991</v>
      </c>
      <c r="M256" s="17"/>
      <c r="N256" s="17">
        <f>IF(J256=0,"- ",ROUND((L256-J256)*100/J256,2))</f>
        <v>10.210000000000001</v>
      </c>
    </row>
    <row r="257" spans="1:14" ht="15.75" x14ac:dyDescent="0.25">
      <c r="A257" s="1" t="s">
        <v>170</v>
      </c>
      <c r="B257" s="9"/>
      <c r="C257" s="18" t="s">
        <v>15</v>
      </c>
      <c r="D257" s="19" t="s">
        <v>14</v>
      </c>
      <c r="E257" s="20">
        <v>192.6</v>
      </c>
      <c r="F257" s="20">
        <f>IF(E256=0,"",100*E257/E256)</f>
        <v>33.762226974722154</v>
      </c>
      <c r="G257" s="20">
        <f>'4.37-8-55'!F19</f>
        <v>192.6</v>
      </c>
      <c r="H257" s="20">
        <f>IF(G256=0,"",100*G257/G256)</f>
        <v>26.471315869045327</v>
      </c>
      <c r="I257" s="20">
        <f>IF(E257=0,"- ",ROUND((G257-E257)*100/E257,2))</f>
        <v>0</v>
      </c>
      <c r="J257" s="20">
        <v>4780.33</v>
      </c>
      <c r="K257" s="20">
        <f>IF(J256=0,"",100*J257/J256)</f>
        <v>56.515570856530111</v>
      </c>
      <c r="L257" s="20">
        <f>'4.37-8-55'!H19</f>
        <v>4780.26</v>
      </c>
      <c r="M257" s="20">
        <f>IF(L256=0,"",100*L257/L256)</f>
        <v>51.278184035759764</v>
      </c>
      <c r="N257" s="20">
        <f>IF(J257=0,"- ",ROUND((L257-J257)*100/J257,2))</f>
        <v>0</v>
      </c>
    </row>
    <row r="258" spans="1:14" ht="15.75" x14ac:dyDescent="0.25">
      <c r="A258" s="1" t="s">
        <v>170</v>
      </c>
      <c r="B258" s="9"/>
      <c r="C258" s="18" t="s">
        <v>16</v>
      </c>
      <c r="D258" s="19" t="s">
        <v>14</v>
      </c>
      <c r="E258" s="20">
        <v>377.86</v>
      </c>
      <c r="F258" s="20">
        <f>IF(E256=0,"",100*E258/E256)</f>
        <v>66.237773025277846</v>
      </c>
      <c r="G258" s="20">
        <f>'4.37-8-55'!F20</f>
        <v>534.98</v>
      </c>
      <c r="H258" s="20">
        <f>IF(G256=0,"",100*G258/G256)</f>
        <v>73.528684130954673</v>
      </c>
      <c r="I258" s="20">
        <f t="shared" ref="I258:I259" si="81">IF(E258=0,"- ",ROUND((G258-E258)*100/E258,2))</f>
        <v>41.58</v>
      </c>
      <c r="J258" s="20">
        <v>3678.1</v>
      </c>
      <c r="K258" s="20">
        <f>IF(J256=0,"",100*J258/J256)</f>
        <v>43.484429143469889</v>
      </c>
      <c r="L258" s="20">
        <f>'4.37-8-55'!H20</f>
        <v>4541.9499999999989</v>
      </c>
      <c r="M258" s="20">
        <f>IF(L256=0,"",100*L258/L256)</f>
        <v>48.721815964240228</v>
      </c>
      <c r="N258" s="20">
        <f>IF(J258=0,"- ",ROUND((L258-J258)*100/J258,2))</f>
        <v>23.49</v>
      </c>
    </row>
    <row r="259" spans="1:14" ht="15.75" x14ac:dyDescent="0.25">
      <c r="A259" s="1" t="s">
        <v>170</v>
      </c>
      <c r="B259" s="9"/>
      <c r="C259" s="21" t="s">
        <v>17</v>
      </c>
      <c r="D259" s="19" t="s">
        <v>14</v>
      </c>
      <c r="E259" s="22">
        <v>80.19</v>
      </c>
      <c r="F259" s="22"/>
      <c r="G259" s="22">
        <f>'4.37-8-55'!F21</f>
        <v>66.08</v>
      </c>
      <c r="H259" s="22"/>
      <c r="I259" s="22">
        <f t="shared" si="81"/>
        <v>-17.600000000000001</v>
      </c>
      <c r="J259" s="22">
        <v>1990.32</v>
      </c>
      <c r="K259" s="22"/>
      <c r="L259" s="22">
        <f>'4.37-8-55'!H21</f>
        <v>1640.1</v>
      </c>
      <c r="M259" s="22"/>
      <c r="N259" s="22">
        <f t="shared" ref="N259" si="82">IF(J259=0,"- ",ROUND((L259-J259)*100/J259,2))</f>
        <v>-17.600000000000001</v>
      </c>
    </row>
    <row r="260" spans="1:14" ht="45" x14ac:dyDescent="0.25">
      <c r="A260" s="136" t="s">
        <v>172</v>
      </c>
      <c r="B260" s="9" t="s">
        <v>172</v>
      </c>
      <c r="C260" s="10" t="s">
        <v>173</v>
      </c>
      <c r="D260" s="11" t="s">
        <v>50</v>
      </c>
      <c r="E260" s="12"/>
      <c r="F260" s="13"/>
      <c r="G260" s="13"/>
      <c r="H260" s="13"/>
      <c r="I260" s="13"/>
      <c r="J260" s="14"/>
      <c r="K260" s="13"/>
      <c r="L260" s="13"/>
      <c r="M260" s="13"/>
      <c r="N260" s="13"/>
    </row>
    <row r="261" spans="1:14" ht="15.75" x14ac:dyDescent="0.25">
      <c r="A261" s="1" t="s">
        <v>172</v>
      </c>
      <c r="B261" s="10"/>
      <c r="C261" s="15" t="s">
        <v>13</v>
      </c>
      <c r="D261" s="16" t="s">
        <v>14</v>
      </c>
      <c r="E261" s="17">
        <v>742.91</v>
      </c>
      <c r="F261" s="17"/>
      <c r="G261" s="17">
        <f>'4.37-8-56'!F18</f>
        <v>958.37999999999988</v>
      </c>
      <c r="H261" s="17"/>
      <c r="I261" s="17">
        <f>IF(E261=0,"- ",ROUND((G261-E261)*100/E261,2))</f>
        <v>29</v>
      </c>
      <c r="J261" s="17">
        <v>10621.23</v>
      </c>
      <c r="K261" s="17"/>
      <c r="L261" s="17">
        <f>'4.37-8-56'!H18</f>
        <v>11805.93</v>
      </c>
      <c r="M261" s="17"/>
      <c r="N261" s="17">
        <f>IF(J261=0,"- ",ROUND((L261-J261)*100/J261,2))</f>
        <v>11.15</v>
      </c>
    </row>
    <row r="262" spans="1:14" ht="15.75" x14ac:dyDescent="0.25">
      <c r="A262" s="1" t="s">
        <v>172</v>
      </c>
      <c r="B262" s="9"/>
      <c r="C262" s="18" t="s">
        <v>15</v>
      </c>
      <c r="D262" s="19" t="s">
        <v>14</v>
      </c>
      <c r="E262" s="20">
        <v>224.7</v>
      </c>
      <c r="F262" s="20">
        <f>IF(E261=0,"",100*E262/E261)</f>
        <v>30.245924809196271</v>
      </c>
      <c r="G262" s="20">
        <f>'4.37-8-56'!F19</f>
        <v>224.7</v>
      </c>
      <c r="H262" s="20">
        <f>IF(G261=0,"",100*G262/G261)</f>
        <v>23.445814812496089</v>
      </c>
      <c r="I262" s="20">
        <f>IF(E262=0,"- ",ROUND((G262-E262)*100/E262,2))</f>
        <v>0</v>
      </c>
      <c r="J262" s="20">
        <v>5577.05</v>
      </c>
      <c r="K262" s="20">
        <f>IF(J261=0,"",100*J262/J261)</f>
        <v>52.50851360906411</v>
      </c>
      <c r="L262" s="20">
        <f>'4.37-8-56'!H19</f>
        <v>5576.97</v>
      </c>
      <c r="M262" s="20">
        <f>IF(L261=0,"",100*L262/L261)</f>
        <v>47.238718169597817</v>
      </c>
      <c r="N262" s="20">
        <f>IF(J262=0,"- ",ROUND((L262-J262)*100/J262,2))</f>
        <v>0</v>
      </c>
    </row>
    <row r="263" spans="1:14" ht="15.75" x14ac:dyDescent="0.25">
      <c r="A263" s="1" t="s">
        <v>172</v>
      </c>
      <c r="B263" s="9"/>
      <c r="C263" s="18" t="s">
        <v>16</v>
      </c>
      <c r="D263" s="19" t="s">
        <v>14</v>
      </c>
      <c r="E263" s="20">
        <v>518.21</v>
      </c>
      <c r="F263" s="20">
        <f>IF(E261=0,"",100*E263/E261)</f>
        <v>69.754075190803732</v>
      </c>
      <c r="G263" s="20">
        <f>'4.37-8-56'!F20</f>
        <v>733.68</v>
      </c>
      <c r="H263" s="20">
        <f>IF(G261=0,"",100*G263/G261)</f>
        <v>76.554185187503919</v>
      </c>
      <c r="I263" s="20">
        <f t="shared" ref="I263:I264" si="83">IF(E263=0,"- ",ROUND((G263-E263)*100/E263,2))</f>
        <v>41.58</v>
      </c>
      <c r="J263" s="20">
        <v>5044.18</v>
      </c>
      <c r="K263" s="20">
        <f>IF(J261=0,"",100*J263/J261)</f>
        <v>47.49148639093589</v>
      </c>
      <c r="L263" s="20">
        <f>'4.37-8-56'!H20</f>
        <v>6228.9599999999991</v>
      </c>
      <c r="M263" s="20">
        <f>IF(L261=0,"",100*L263/L261)</f>
        <v>52.761281830402169</v>
      </c>
      <c r="N263" s="20">
        <f>IF(J263=0,"- ",ROUND((L263-J263)*100/J263,2))</f>
        <v>23.49</v>
      </c>
    </row>
    <row r="264" spans="1:14" ht="15.75" x14ac:dyDescent="0.25">
      <c r="A264" s="1" t="s">
        <v>172</v>
      </c>
      <c r="B264" s="9"/>
      <c r="C264" s="21" t="s">
        <v>17</v>
      </c>
      <c r="D264" s="19" t="s">
        <v>14</v>
      </c>
      <c r="E264" s="22">
        <v>109.97</v>
      </c>
      <c r="F264" s="22"/>
      <c r="G264" s="22">
        <f>'4.37-8-56'!F21</f>
        <v>90.62</v>
      </c>
      <c r="H264" s="22"/>
      <c r="I264" s="22">
        <f t="shared" si="83"/>
        <v>-17.600000000000001</v>
      </c>
      <c r="J264" s="22">
        <v>2729.46</v>
      </c>
      <c r="K264" s="22"/>
      <c r="L264" s="22">
        <f>'4.37-8-56'!H21</f>
        <v>2249.2800000000002</v>
      </c>
      <c r="M264" s="22"/>
      <c r="N264" s="22">
        <f t="shared" ref="N264" si="84">IF(J264=0,"- ",ROUND((L264-J264)*100/J264,2))</f>
        <v>-17.59</v>
      </c>
    </row>
    <row r="265" spans="1:14" ht="45" x14ac:dyDescent="0.25">
      <c r="A265" s="136" t="s">
        <v>174</v>
      </c>
      <c r="B265" s="9" t="s">
        <v>174</v>
      </c>
      <c r="C265" s="10" t="s">
        <v>175</v>
      </c>
      <c r="D265" s="11" t="s">
        <v>50</v>
      </c>
      <c r="E265" s="12"/>
      <c r="F265" s="13"/>
      <c r="G265" s="13"/>
      <c r="H265" s="13"/>
      <c r="I265" s="13"/>
      <c r="J265" s="14"/>
      <c r="K265" s="13"/>
      <c r="L265" s="13"/>
      <c r="M265" s="13"/>
      <c r="N265" s="13"/>
    </row>
    <row r="266" spans="1:14" ht="15.75" x14ac:dyDescent="0.25">
      <c r="A266" s="136"/>
      <c r="B266" s="9"/>
      <c r="C266" s="15" t="s">
        <v>13</v>
      </c>
      <c r="D266" s="19" t="s">
        <v>14</v>
      </c>
      <c r="E266" s="12" t="s">
        <v>232</v>
      </c>
      <c r="F266" s="13"/>
      <c r="G266" s="13">
        <f>'4.37-8-57'!F18</f>
        <v>1511.7199999999998</v>
      </c>
      <c r="H266" s="17"/>
      <c r="I266" s="17">
        <f>IF(E266=0,"- ",ROUND((G266-E266)*100/E266,2))</f>
        <v>-12.77</v>
      </c>
      <c r="J266" s="14"/>
      <c r="K266" s="13"/>
      <c r="L266" s="13"/>
      <c r="M266" s="13"/>
      <c r="N266" s="13"/>
    </row>
    <row r="267" spans="1:14" ht="15.75" x14ac:dyDescent="0.25">
      <c r="A267" s="1" t="s">
        <v>174</v>
      </c>
      <c r="B267" s="9"/>
      <c r="C267" s="18" t="s">
        <v>15</v>
      </c>
      <c r="D267" s="19" t="s">
        <v>14</v>
      </c>
      <c r="E267" s="20">
        <v>374.5</v>
      </c>
      <c r="F267" s="20">
        <f>IF(E266=0,"",100*E267/E266)</f>
        <v>21.610548486684554</v>
      </c>
      <c r="G267" s="20">
        <f>'4.37-8-57'!F19</f>
        <v>374.5</v>
      </c>
      <c r="H267" s="20">
        <f>IF(G266=0,"",100*G267/G266)</f>
        <v>24.773106130764958</v>
      </c>
      <c r="I267" s="20">
        <f>IF(E267=0,"- ",ROUND((G267-E267)*100/E267,2))</f>
        <v>0</v>
      </c>
      <c r="J267" s="20">
        <v>9295.09</v>
      </c>
      <c r="K267" s="20" t="s">
        <v>49</v>
      </c>
      <c r="L267" s="20">
        <f>'4.37-8-57'!H19</f>
        <v>9294.9500000000007</v>
      </c>
      <c r="M267" s="20" t="s">
        <v>49</v>
      </c>
      <c r="N267" s="20">
        <f>IF(J267=0,"- ",ROUND((L267-J267)*100/J267,2))</f>
        <v>0</v>
      </c>
    </row>
    <row r="268" spans="1:14" ht="15.75" x14ac:dyDescent="0.25">
      <c r="B268" s="9"/>
      <c r="C268" s="18" t="s">
        <v>16</v>
      </c>
      <c r="D268" s="19" t="s">
        <v>14</v>
      </c>
      <c r="E268" s="169" t="s">
        <v>233</v>
      </c>
      <c r="F268" s="20">
        <f>IF(E266=0,"",100*E268/E266)</f>
        <v>78.389451513315436</v>
      </c>
      <c r="G268" s="169">
        <f>'4.37-8-57'!F20</f>
        <v>1137.2199999999998</v>
      </c>
      <c r="H268" s="20">
        <f>IF(G266=0,"",100*G268/G266)</f>
        <v>75.226893869235042</v>
      </c>
      <c r="I268" s="20">
        <f t="shared" ref="I268:I269" si="85">IF(E268=0,"- ",ROUND((G268-E268)*100/E268,2))</f>
        <v>-16.29</v>
      </c>
      <c r="J268" s="20"/>
      <c r="K268" s="20"/>
      <c r="L268" s="20"/>
      <c r="M268" s="20"/>
      <c r="N268" s="20"/>
    </row>
    <row r="269" spans="1:14" ht="15.75" x14ac:dyDescent="0.25">
      <c r="B269" s="9"/>
      <c r="C269" s="21" t="s">
        <v>17</v>
      </c>
      <c r="D269" s="19" t="s">
        <v>14</v>
      </c>
      <c r="E269" s="169" t="s">
        <v>234</v>
      </c>
      <c r="F269" s="22"/>
      <c r="G269" s="169">
        <f>'4.37-8-57'!F21</f>
        <v>80.540000000000006</v>
      </c>
      <c r="H269" s="22"/>
      <c r="I269" s="22">
        <f t="shared" si="85"/>
        <v>-65.55</v>
      </c>
      <c r="J269" s="20"/>
      <c r="K269" s="20"/>
      <c r="L269" s="20"/>
      <c r="M269" s="20"/>
      <c r="N269" s="20"/>
    </row>
    <row r="270" spans="1:14" ht="60" x14ac:dyDescent="0.25">
      <c r="A270" s="136" t="s">
        <v>176</v>
      </c>
      <c r="B270" s="9" t="s">
        <v>176</v>
      </c>
      <c r="C270" s="10" t="s">
        <v>177</v>
      </c>
      <c r="D270" s="11" t="s">
        <v>50</v>
      </c>
      <c r="E270" s="12"/>
      <c r="F270" s="13"/>
      <c r="G270" s="13"/>
      <c r="H270" s="13"/>
      <c r="I270" s="13"/>
      <c r="J270" s="14"/>
      <c r="K270" s="13"/>
      <c r="L270" s="13"/>
      <c r="M270" s="13"/>
      <c r="N270" s="13"/>
    </row>
    <row r="271" spans="1:14" ht="15.75" x14ac:dyDescent="0.25">
      <c r="A271" s="1" t="s">
        <v>176</v>
      </c>
      <c r="B271" s="10"/>
      <c r="C271" s="15" t="s">
        <v>13</v>
      </c>
      <c r="D271" s="16" t="s">
        <v>14</v>
      </c>
      <c r="E271" s="17">
        <v>2.89</v>
      </c>
      <c r="F271" s="17"/>
      <c r="G271" s="17">
        <f>'4.37-8-58'!F17</f>
        <v>2.89</v>
      </c>
      <c r="H271" s="17"/>
      <c r="I271" s="17">
        <f>IF(E271=0,"- ",ROUND((G271-E271)*100/E271,2))</f>
        <v>0</v>
      </c>
      <c r="J271" s="17">
        <v>71.73</v>
      </c>
      <c r="K271" s="17"/>
      <c r="L271" s="17">
        <f>'4.37-8-58'!H17</f>
        <v>71.7</v>
      </c>
      <c r="M271" s="17"/>
      <c r="N271" s="17">
        <f>IF(J271=0,"- ",ROUND((L271-J271)*100/J271,2))</f>
        <v>-0.04</v>
      </c>
    </row>
    <row r="272" spans="1:14" ht="15.75" x14ac:dyDescent="0.25">
      <c r="A272" s="1" t="s">
        <v>176</v>
      </c>
      <c r="B272" s="9"/>
      <c r="C272" s="18" t="s">
        <v>15</v>
      </c>
      <c r="D272" s="19" t="s">
        <v>14</v>
      </c>
      <c r="E272" s="20">
        <v>2.89</v>
      </c>
      <c r="F272" s="20">
        <f>IF(E271=0,"",100*E272/E271)</f>
        <v>100</v>
      </c>
      <c r="G272" s="20">
        <f>'4.37-8-58'!F18</f>
        <v>2.89</v>
      </c>
      <c r="H272" s="20">
        <f>IF(G271=0,"",100*G272/G271)</f>
        <v>100</v>
      </c>
      <c r="I272" s="20">
        <f>IF(E272=0,"- ",ROUND((G272-E272)*100/E272,2))</f>
        <v>0</v>
      </c>
      <c r="J272" s="20">
        <v>71.73</v>
      </c>
      <c r="K272" s="20">
        <f>IF(J271=0,"",100*J272/J271)</f>
        <v>100</v>
      </c>
      <c r="L272" s="20">
        <f>'4.37-8-58'!H18</f>
        <v>71.7</v>
      </c>
      <c r="M272" s="20">
        <f>IF(L271=0,"",100*L272/L271)</f>
        <v>100</v>
      </c>
      <c r="N272" s="20">
        <f>IF(J272=0,"- ",ROUND((L272-J272)*100/J272,2))</f>
        <v>-0.04</v>
      </c>
    </row>
    <row r="273" spans="1:14" ht="60" x14ac:dyDescent="0.25">
      <c r="A273" s="136" t="s">
        <v>179</v>
      </c>
      <c r="B273" s="9" t="s">
        <v>179</v>
      </c>
      <c r="C273" s="10" t="s">
        <v>180</v>
      </c>
      <c r="D273" s="11" t="s">
        <v>50</v>
      </c>
      <c r="E273" s="12"/>
      <c r="F273" s="13"/>
      <c r="G273" s="13"/>
      <c r="H273" s="13"/>
      <c r="I273" s="13"/>
      <c r="J273" s="14"/>
      <c r="K273" s="13"/>
      <c r="L273" s="13"/>
      <c r="M273" s="13"/>
      <c r="N273" s="13"/>
    </row>
    <row r="274" spans="1:14" ht="15.75" x14ac:dyDescent="0.25">
      <c r="A274" s="1" t="s">
        <v>179</v>
      </c>
      <c r="B274" s="10"/>
      <c r="C274" s="15" t="s">
        <v>13</v>
      </c>
      <c r="D274" s="16" t="s">
        <v>14</v>
      </c>
      <c r="E274" s="17">
        <v>2.89</v>
      </c>
      <c r="F274" s="17"/>
      <c r="G274" s="17">
        <f>'4.37-8-59'!F17</f>
        <v>2.89</v>
      </c>
      <c r="H274" s="17"/>
      <c r="I274" s="17">
        <f>IF(E274=0,"- ",ROUND((G274-E274)*100/E274,2))</f>
        <v>0</v>
      </c>
      <c r="J274" s="17">
        <v>71.73</v>
      </c>
      <c r="K274" s="17"/>
      <c r="L274" s="17">
        <f>'4.37-8-59'!H17</f>
        <v>71.7</v>
      </c>
      <c r="M274" s="17"/>
      <c r="N274" s="17">
        <f>IF(J274=0,"- ",ROUND((L274-J274)*100/J274,2))</f>
        <v>-0.04</v>
      </c>
    </row>
    <row r="275" spans="1:14" ht="15.75" x14ac:dyDescent="0.25">
      <c r="A275" s="1" t="s">
        <v>179</v>
      </c>
      <c r="B275" s="9"/>
      <c r="C275" s="18" t="s">
        <v>15</v>
      </c>
      <c r="D275" s="19" t="s">
        <v>14</v>
      </c>
      <c r="E275" s="20">
        <v>2.89</v>
      </c>
      <c r="F275" s="20">
        <f>IF(E274=0,"",100*E275/E274)</f>
        <v>100</v>
      </c>
      <c r="G275" s="20">
        <f>'4.37-8-59'!F18</f>
        <v>2.89</v>
      </c>
      <c r="H275" s="20">
        <f>IF(G274=0,"",100*G275/G274)</f>
        <v>100</v>
      </c>
      <c r="I275" s="20">
        <f>IF(E275=0,"- ",ROUND((G275-E275)*100/E275,2))</f>
        <v>0</v>
      </c>
      <c r="J275" s="20">
        <v>71.73</v>
      </c>
      <c r="K275" s="20">
        <f>IF(J274=0,"",100*J275/J274)</f>
        <v>100</v>
      </c>
      <c r="L275" s="20">
        <f>'4.37-8-59'!H18</f>
        <v>71.7</v>
      </c>
      <c r="M275" s="20">
        <f>IF(L274=0,"",100*L275/L274)</f>
        <v>100</v>
      </c>
      <c r="N275" s="20">
        <f>IF(J275=0,"- ",ROUND((L275-J275)*100/J275,2))</f>
        <v>-0.04</v>
      </c>
    </row>
    <row r="276" spans="1:14" ht="60" x14ac:dyDescent="0.25">
      <c r="A276" s="136" t="s">
        <v>181</v>
      </c>
      <c r="B276" s="9" t="s">
        <v>181</v>
      </c>
      <c r="C276" s="10" t="s">
        <v>182</v>
      </c>
      <c r="D276" s="11" t="s">
        <v>50</v>
      </c>
      <c r="E276" s="12"/>
      <c r="F276" s="13"/>
      <c r="G276" s="13"/>
      <c r="H276" s="13"/>
      <c r="I276" s="13"/>
      <c r="J276" s="14"/>
      <c r="K276" s="13"/>
      <c r="L276" s="13"/>
      <c r="M276" s="13"/>
      <c r="N276" s="13"/>
    </row>
    <row r="277" spans="1:14" ht="15.75" x14ac:dyDescent="0.25">
      <c r="A277" s="1" t="s">
        <v>181</v>
      </c>
      <c r="B277" s="10"/>
      <c r="C277" s="15" t="s">
        <v>13</v>
      </c>
      <c r="D277" s="16" t="s">
        <v>14</v>
      </c>
      <c r="E277" s="17">
        <v>2.89</v>
      </c>
      <c r="F277" s="17"/>
      <c r="G277" s="17">
        <f>'4.37-8-60'!F17</f>
        <v>2.89</v>
      </c>
      <c r="H277" s="17"/>
      <c r="I277" s="17">
        <f>IF(E277=0,"- ",ROUND((G277-E277)*100/E277,2))</f>
        <v>0</v>
      </c>
      <c r="J277" s="17">
        <v>71.73</v>
      </c>
      <c r="K277" s="17"/>
      <c r="L277" s="17">
        <f>'4.37-8-60'!H17</f>
        <v>71.7</v>
      </c>
      <c r="M277" s="17"/>
      <c r="N277" s="17">
        <f>IF(J277=0,"- ",ROUND((L277-J277)*100/J277,2))</f>
        <v>-0.04</v>
      </c>
    </row>
    <row r="278" spans="1:14" ht="15.75" x14ac:dyDescent="0.25">
      <c r="A278" s="1" t="s">
        <v>181</v>
      </c>
      <c r="B278" s="9"/>
      <c r="C278" s="18" t="s">
        <v>15</v>
      </c>
      <c r="D278" s="19" t="s">
        <v>14</v>
      </c>
      <c r="E278" s="20">
        <v>2.89</v>
      </c>
      <c r="F278" s="20">
        <f>IF(E277=0,"",100*E278/E277)</f>
        <v>100</v>
      </c>
      <c r="G278" s="20">
        <f>'4.37-8-60'!F18</f>
        <v>2.89</v>
      </c>
      <c r="H278" s="20">
        <f>IF(G277=0,"",100*G278/G277)</f>
        <v>100</v>
      </c>
      <c r="I278" s="20">
        <f>IF(E278=0,"- ",ROUND((G278-E278)*100/E278,2))</f>
        <v>0</v>
      </c>
      <c r="J278" s="20">
        <v>71.73</v>
      </c>
      <c r="K278" s="20">
        <f>IF(J277=0,"",100*J278/J277)</f>
        <v>100</v>
      </c>
      <c r="L278" s="20">
        <f>'4.37-8-60'!H18</f>
        <v>71.7</v>
      </c>
      <c r="M278" s="20">
        <f>IF(L277=0,"",100*L278/L277)</f>
        <v>100</v>
      </c>
      <c r="N278" s="20">
        <f>IF(J278=0,"- ",ROUND((L278-J278)*100/J278,2))</f>
        <v>-0.04</v>
      </c>
    </row>
    <row r="279" spans="1:14" ht="60" x14ac:dyDescent="0.25">
      <c r="A279" s="136" t="s">
        <v>183</v>
      </c>
      <c r="B279" s="9" t="s">
        <v>183</v>
      </c>
      <c r="C279" s="10" t="s">
        <v>184</v>
      </c>
      <c r="D279" s="11" t="s">
        <v>50</v>
      </c>
      <c r="E279" s="12"/>
      <c r="F279" s="13"/>
      <c r="G279" s="13"/>
      <c r="H279" s="13"/>
      <c r="I279" s="13"/>
      <c r="J279" s="14"/>
      <c r="K279" s="13"/>
      <c r="L279" s="13"/>
      <c r="M279" s="13"/>
      <c r="N279" s="13"/>
    </row>
    <row r="280" spans="1:14" ht="15.75" x14ac:dyDescent="0.25">
      <c r="A280" s="1" t="s">
        <v>183</v>
      </c>
      <c r="B280" s="10"/>
      <c r="C280" s="15" t="s">
        <v>13</v>
      </c>
      <c r="D280" s="16" t="s">
        <v>14</v>
      </c>
      <c r="E280" s="17">
        <v>5.03</v>
      </c>
      <c r="F280" s="17"/>
      <c r="G280" s="17">
        <f>'4.37-8-61'!F17</f>
        <v>5.03</v>
      </c>
      <c r="H280" s="17"/>
      <c r="I280" s="17">
        <f>IF(E280=0,"- ",ROUND((G280-E280)*100/E280,2))</f>
        <v>0</v>
      </c>
      <c r="J280" s="17">
        <v>124.84</v>
      </c>
      <c r="K280" s="17"/>
      <c r="L280" s="17">
        <f>'4.37-8-61'!H17</f>
        <v>124.82</v>
      </c>
      <c r="M280" s="17"/>
      <c r="N280" s="17">
        <f>IF(J280=0,"- ",ROUND((L280-J280)*100/J280,2))</f>
        <v>-0.02</v>
      </c>
    </row>
    <row r="281" spans="1:14" ht="15.75" x14ac:dyDescent="0.25">
      <c r="A281" s="1" t="s">
        <v>183</v>
      </c>
      <c r="B281" s="9"/>
      <c r="C281" s="18" t="s">
        <v>15</v>
      </c>
      <c r="D281" s="19" t="s">
        <v>14</v>
      </c>
      <c r="E281" s="20">
        <v>5.03</v>
      </c>
      <c r="F281" s="20">
        <f>IF(E280=0,"",100*E281/E280)</f>
        <v>100</v>
      </c>
      <c r="G281" s="20">
        <f>'4.37-8-61'!F18</f>
        <v>5.03</v>
      </c>
      <c r="H281" s="20">
        <f>IF(G280=0,"",100*G281/G280)</f>
        <v>100</v>
      </c>
      <c r="I281" s="20">
        <f>IF(E281=0,"- ",ROUND((G281-E281)*100/E281,2))</f>
        <v>0</v>
      </c>
      <c r="J281" s="20">
        <v>124.84</v>
      </c>
      <c r="K281" s="20">
        <f>IF(J280=0,"",100*J281/J280)</f>
        <v>100</v>
      </c>
      <c r="L281" s="20">
        <f>'4.37-8-61'!H18</f>
        <v>124.82</v>
      </c>
      <c r="M281" s="20">
        <f>IF(L280=0,"",100*L281/L280)</f>
        <v>100</v>
      </c>
      <c r="N281" s="20">
        <f>IF(J281=0,"- ",ROUND((L281-J281)*100/J281,2))</f>
        <v>-0.02</v>
      </c>
    </row>
    <row r="282" spans="1:14" ht="60" x14ac:dyDescent="0.25">
      <c r="A282" s="136" t="s">
        <v>185</v>
      </c>
      <c r="B282" s="9" t="s">
        <v>185</v>
      </c>
      <c r="C282" s="10" t="s">
        <v>186</v>
      </c>
      <c r="D282" s="11" t="s">
        <v>50</v>
      </c>
      <c r="E282" s="12"/>
      <c r="F282" s="13"/>
      <c r="G282" s="13"/>
      <c r="H282" s="13"/>
      <c r="I282" s="13"/>
      <c r="J282" s="14"/>
      <c r="K282" s="13"/>
      <c r="L282" s="13"/>
      <c r="M282" s="13"/>
      <c r="N282" s="13"/>
    </row>
    <row r="283" spans="1:14" ht="15.75" x14ac:dyDescent="0.25">
      <c r="A283" s="1" t="s">
        <v>185</v>
      </c>
      <c r="B283" s="10"/>
      <c r="C283" s="15" t="s">
        <v>13</v>
      </c>
      <c r="D283" s="16" t="s">
        <v>14</v>
      </c>
      <c r="E283" s="17">
        <v>5.35</v>
      </c>
      <c r="F283" s="17"/>
      <c r="G283" s="17">
        <f>'4.37-8-62'!F17</f>
        <v>5.35</v>
      </c>
      <c r="H283" s="17"/>
      <c r="I283" s="17">
        <f>IF(E283=0,"- ",ROUND((G283-E283)*100/E283,2))</f>
        <v>0</v>
      </c>
      <c r="J283" s="17">
        <v>132.79</v>
      </c>
      <c r="K283" s="17"/>
      <c r="L283" s="17">
        <f>'4.37-8-62'!H17</f>
        <v>132.79</v>
      </c>
      <c r="M283" s="17"/>
      <c r="N283" s="17">
        <f>IF(J283=0,"- ",ROUND((L283-J283)*100/J283,2))</f>
        <v>0</v>
      </c>
    </row>
    <row r="284" spans="1:14" ht="15.75" x14ac:dyDescent="0.25">
      <c r="A284" s="1" t="s">
        <v>185</v>
      </c>
      <c r="B284" s="9"/>
      <c r="C284" s="18" t="s">
        <v>15</v>
      </c>
      <c r="D284" s="19" t="s">
        <v>14</v>
      </c>
      <c r="E284" s="20">
        <v>5.35</v>
      </c>
      <c r="F284" s="20">
        <f>IF(E283=0,"",100*E284/E283)</f>
        <v>100</v>
      </c>
      <c r="G284" s="20">
        <f>'4.37-8-62'!F18</f>
        <v>5.35</v>
      </c>
      <c r="H284" s="20">
        <f>IF(G283=0,"",100*G284/G283)</f>
        <v>100</v>
      </c>
      <c r="I284" s="20">
        <f>IF(E284=0,"- ",ROUND((G284-E284)*100/E284,2))</f>
        <v>0</v>
      </c>
      <c r="J284" s="20">
        <v>132.79</v>
      </c>
      <c r="K284" s="20">
        <f>IF(J283=0,"",100*J284/J283)</f>
        <v>100</v>
      </c>
      <c r="L284" s="20">
        <f>'4.37-8-62'!H18</f>
        <v>132.79</v>
      </c>
      <c r="M284" s="20">
        <f>IF(L283=0,"",100*L284/L283)</f>
        <v>100</v>
      </c>
      <c r="N284" s="20">
        <f>IF(J284=0,"- ",ROUND((L284-J284)*100/J284,2))</f>
        <v>0</v>
      </c>
    </row>
    <row r="285" spans="1:14" ht="60" x14ac:dyDescent="0.25">
      <c r="A285" s="136" t="s">
        <v>187</v>
      </c>
      <c r="B285" s="9" t="s">
        <v>187</v>
      </c>
      <c r="C285" s="10" t="s">
        <v>188</v>
      </c>
      <c r="D285" s="11" t="s">
        <v>50</v>
      </c>
      <c r="E285" s="12"/>
      <c r="F285" s="13"/>
      <c r="G285" s="13"/>
      <c r="H285" s="13"/>
      <c r="I285" s="13"/>
      <c r="J285" s="14"/>
      <c r="K285" s="13"/>
      <c r="L285" s="13"/>
      <c r="M285" s="13"/>
      <c r="N285" s="13"/>
    </row>
    <row r="286" spans="1:14" ht="15.75" x14ac:dyDescent="0.25">
      <c r="A286" s="1" t="s">
        <v>187</v>
      </c>
      <c r="B286" s="10"/>
      <c r="C286" s="15" t="s">
        <v>13</v>
      </c>
      <c r="D286" s="16" t="s">
        <v>14</v>
      </c>
      <c r="E286" s="17">
        <v>5.35</v>
      </c>
      <c r="F286" s="17"/>
      <c r="G286" s="17">
        <f>'4.37-8-63'!F17</f>
        <v>5.35</v>
      </c>
      <c r="H286" s="17"/>
      <c r="I286" s="17">
        <f>IF(E286=0,"- ",ROUND((G286-E286)*100/E286,2))</f>
        <v>0</v>
      </c>
      <c r="J286" s="17">
        <v>132.79</v>
      </c>
      <c r="K286" s="17"/>
      <c r="L286" s="17">
        <f>'4.37-8-63'!H17</f>
        <v>132.79</v>
      </c>
      <c r="M286" s="17"/>
      <c r="N286" s="17">
        <f>IF(J286=0,"- ",ROUND((L286-J286)*100/J286,2))</f>
        <v>0</v>
      </c>
    </row>
    <row r="287" spans="1:14" ht="15.75" x14ac:dyDescent="0.25">
      <c r="A287" s="1" t="s">
        <v>187</v>
      </c>
      <c r="B287" s="9"/>
      <c r="C287" s="18" t="s">
        <v>15</v>
      </c>
      <c r="D287" s="19" t="s">
        <v>14</v>
      </c>
      <c r="E287" s="20">
        <v>5.35</v>
      </c>
      <c r="F287" s="20">
        <f>IF(E286=0,"",100*E287/E286)</f>
        <v>100</v>
      </c>
      <c r="G287" s="20">
        <f>'4.37-8-63'!F18</f>
        <v>5.35</v>
      </c>
      <c r="H287" s="20">
        <f>IF(G286=0,"",100*G287/G286)</f>
        <v>100</v>
      </c>
      <c r="I287" s="20">
        <f>IF(E287=0,"- ",ROUND((G287-E287)*100/E287,2))</f>
        <v>0</v>
      </c>
      <c r="J287" s="20">
        <v>132.79</v>
      </c>
      <c r="K287" s="20">
        <f>IF(J286=0,"",100*J287/J286)</f>
        <v>100</v>
      </c>
      <c r="L287" s="20">
        <f>'4.37-8-63'!H18</f>
        <v>132.79</v>
      </c>
      <c r="M287" s="20">
        <f>IF(L286=0,"",100*L287/L286)</f>
        <v>100</v>
      </c>
      <c r="N287" s="20">
        <f>IF(J287=0,"- ",ROUND((L287-J287)*100/J287,2))</f>
        <v>0</v>
      </c>
    </row>
    <row r="288" spans="1:14" ht="60" x14ac:dyDescent="0.25">
      <c r="A288" s="136" t="s">
        <v>189</v>
      </c>
      <c r="B288" s="9" t="s">
        <v>189</v>
      </c>
      <c r="C288" s="10" t="s">
        <v>190</v>
      </c>
      <c r="D288" s="11" t="s">
        <v>50</v>
      </c>
      <c r="E288" s="12"/>
      <c r="F288" s="13"/>
      <c r="G288" s="13"/>
      <c r="H288" s="13"/>
      <c r="I288" s="13"/>
      <c r="J288" s="14"/>
      <c r="K288" s="13"/>
      <c r="L288" s="13"/>
      <c r="M288" s="13"/>
      <c r="N288" s="13"/>
    </row>
    <row r="289" spans="1:14" ht="15.75" x14ac:dyDescent="0.25">
      <c r="A289" s="1" t="s">
        <v>189</v>
      </c>
      <c r="B289" s="10"/>
      <c r="C289" s="15" t="s">
        <v>13</v>
      </c>
      <c r="D289" s="16" t="s">
        <v>14</v>
      </c>
      <c r="E289" s="17">
        <v>5.78</v>
      </c>
      <c r="F289" s="17"/>
      <c r="G289" s="17">
        <f>'4.37-8-64'!F17</f>
        <v>5.78</v>
      </c>
      <c r="H289" s="17"/>
      <c r="I289" s="17">
        <f>IF(E289=0,"- ",ROUND((G289-E289)*100/E289,2))</f>
        <v>0</v>
      </c>
      <c r="J289" s="17">
        <v>143.46</v>
      </c>
      <c r="K289" s="17"/>
      <c r="L289" s="17">
        <f>'4.37-8-64'!H17</f>
        <v>143.41</v>
      </c>
      <c r="M289" s="17"/>
      <c r="N289" s="17">
        <f>IF(J289=0,"- ",ROUND((L289-J289)*100/J289,2))</f>
        <v>-0.03</v>
      </c>
    </row>
    <row r="290" spans="1:14" ht="15.75" x14ac:dyDescent="0.25">
      <c r="A290" s="1" t="s">
        <v>189</v>
      </c>
      <c r="B290" s="9"/>
      <c r="C290" s="18" t="s">
        <v>15</v>
      </c>
      <c r="D290" s="19" t="s">
        <v>14</v>
      </c>
      <c r="E290" s="20">
        <v>5.78</v>
      </c>
      <c r="F290" s="20">
        <f>IF(E289=0,"",100*E290/E289)</f>
        <v>100</v>
      </c>
      <c r="G290" s="20">
        <f>'4.37-8-64'!F18</f>
        <v>5.78</v>
      </c>
      <c r="H290" s="20">
        <f>IF(G289=0,"",100*G290/G289)</f>
        <v>100</v>
      </c>
      <c r="I290" s="20">
        <f>IF(E290=0,"- ",ROUND((G290-E290)*100/E290,2))</f>
        <v>0</v>
      </c>
      <c r="J290" s="20">
        <v>143.46</v>
      </c>
      <c r="K290" s="20">
        <f>IF(J289=0,"",100*J290/J289)</f>
        <v>100</v>
      </c>
      <c r="L290" s="20">
        <f>'4.37-8-64'!H18</f>
        <v>143.41</v>
      </c>
      <c r="M290" s="20">
        <f>IF(L289=0,"",100*L290/L289)</f>
        <v>100</v>
      </c>
      <c r="N290" s="20">
        <f>IF(J290=0,"- ",ROUND((L290-J290)*100/J290,2))</f>
        <v>-0.03</v>
      </c>
    </row>
    <row r="291" spans="1:14" ht="60" x14ac:dyDescent="0.25">
      <c r="A291" s="136" t="s">
        <v>191</v>
      </c>
      <c r="B291" s="9" t="s">
        <v>191</v>
      </c>
      <c r="C291" s="10" t="s">
        <v>192</v>
      </c>
      <c r="D291" s="11" t="s">
        <v>50</v>
      </c>
      <c r="E291" s="12"/>
      <c r="F291" s="13"/>
      <c r="G291" s="13"/>
      <c r="H291" s="13"/>
      <c r="I291" s="13"/>
      <c r="J291" s="14"/>
      <c r="K291" s="13"/>
      <c r="L291" s="13"/>
      <c r="M291" s="13"/>
      <c r="N291" s="13"/>
    </row>
    <row r="292" spans="1:14" ht="15.75" x14ac:dyDescent="0.25">
      <c r="A292" s="1" t="s">
        <v>191</v>
      </c>
      <c r="B292" s="10"/>
      <c r="C292" s="15" t="s">
        <v>13</v>
      </c>
      <c r="D292" s="16" t="s">
        <v>14</v>
      </c>
      <c r="E292" s="17">
        <v>5.78</v>
      </c>
      <c r="F292" s="17"/>
      <c r="G292" s="17">
        <f>'4.37-8-65'!F17</f>
        <v>5.78</v>
      </c>
      <c r="H292" s="17"/>
      <c r="I292" s="17">
        <f>IF(E292=0,"- ",ROUND((G292-E292)*100/E292,2))</f>
        <v>0</v>
      </c>
      <c r="J292" s="17">
        <v>143.46</v>
      </c>
      <c r="K292" s="17"/>
      <c r="L292" s="17">
        <f>'4.37-8-65'!H17</f>
        <v>143.41</v>
      </c>
      <c r="M292" s="17"/>
      <c r="N292" s="17">
        <f>IF(J292=0,"- ",ROUND((L292-J292)*100/J292,2))</f>
        <v>-0.03</v>
      </c>
    </row>
    <row r="293" spans="1:14" ht="15.75" x14ac:dyDescent="0.25">
      <c r="A293" s="1" t="s">
        <v>191</v>
      </c>
      <c r="B293" s="9"/>
      <c r="C293" s="18" t="s">
        <v>15</v>
      </c>
      <c r="D293" s="19" t="s">
        <v>14</v>
      </c>
      <c r="E293" s="20">
        <v>5.78</v>
      </c>
      <c r="F293" s="20">
        <f>IF(E292=0,"",100*E293/E292)</f>
        <v>100</v>
      </c>
      <c r="G293" s="20">
        <f>'4.37-8-65'!F18</f>
        <v>5.78</v>
      </c>
      <c r="H293" s="20">
        <f>IF(G292=0,"",100*G293/G292)</f>
        <v>100</v>
      </c>
      <c r="I293" s="20">
        <f>IF(E293=0,"- ",ROUND((G293-E293)*100/E293,2))</f>
        <v>0</v>
      </c>
      <c r="J293" s="20">
        <v>143.46</v>
      </c>
      <c r="K293" s="20">
        <f>IF(J292=0,"",100*J293/J292)</f>
        <v>100</v>
      </c>
      <c r="L293" s="20">
        <f>'4.37-8-65'!H18</f>
        <v>143.41</v>
      </c>
      <c r="M293" s="20">
        <f>IF(L292=0,"",100*L293/L292)</f>
        <v>100</v>
      </c>
      <c r="N293" s="20">
        <f>IF(J293=0,"- ",ROUND((L293-J293)*100/J293,2))</f>
        <v>-0.03</v>
      </c>
    </row>
    <row r="294" spans="1:14" ht="60" x14ac:dyDescent="0.25">
      <c r="A294" s="136" t="s">
        <v>193</v>
      </c>
      <c r="B294" s="9" t="s">
        <v>193</v>
      </c>
      <c r="C294" s="10" t="s">
        <v>194</v>
      </c>
      <c r="D294" s="11" t="s">
        <v>50</v>
      </c>
      <c r="E294" s="12"/>
      <c r="F294" s="13"/>
      <c r="G294" s="13"/>
      <c r="H294" s="13"/>
      <c r="I294" s="13"/>
      <c r="J294" s="14"/>
      <c r="K294" s="13"/>
      <c r="L294" s="13"/>
      <c r="M294" s="13"/>
      <c r="N294" s="13"/>
    </row>
    <row r="295" spans="1:14" ht="15.75" x14ac:dyDescent="0.25">
      <c r="A295" s="1" t="s">
        <v>193</v>
      </c>
      <c r="B295" s="10"/>
      <c r="C295" s="15" t="s">
        <v>13</v>
      </c>
      <c r="D295" s="16" t="s">
        <v>14</v>
      </c>
      <c r="E295" s="17">
        <v>7.81</v>
      </c>
      <c r="F295" s="17"/>
      <c r="G295" s="17">
        <f>'4.37-8-66'!F17</f>
        <v>7.81</v>
      </c>
      <c r="H295" s="17"/>
      <c r="I295" s="17">
        <f>IF(E295=0,"- ",ROUND((G295-E295)*100/E295,2))</f>
        <v>0</v>
      </c>
      <c r="J295" s="17">
        <v>193.84</v>
      </c>
      <c r="K295" s="17"/>
      <c r="L295" s="17">
        <f>'4.37-8-66'!H17</f>
        <v>193.87</v>
      </c>
      <c r="M295" s="17"/>
      <c r="N295" s="17">
        <f>IF(J295=0,"- ",ROUND((L295-J295)*100/J295,2))</f>
        <v>0.02</v>
      </c>
    </row>
    <row r="296" spans="1:14" ht="15.75" x14ac:dyDescent="0.25">
      <c r="A296" s="1" t="s">
        <v>193</v>
      </c>
      <c r="B296" s="9"/>
      <c r="C296" s="18" t="s">
        <v>15</v>
      </c>
      <c r="D296" s="19" t="s">
        <v>14</v>
      </c>
      <c r="E296" s="20">
        <v>7.81</v>
      </c>
      <c r="F296" s="20">
        <f>IF(E295=0,"",100*E296/E295)</f>
        <v>100</v>
      </c>
      <c r="G296" s="20">
        <f>'4.37-8-66'!F18</f>
        <v>7.81</v>
      </c>
      <c r="H296" s="20">
        <f>IF(G295=0,"",100*G296/G295)</f>
        <v>100</v>
      </c>
      <c r="I296" s="20">
        <f>IF(E296=0,"- ",ROUND((G296-E296)*100/E296,2))</f>
        <v>0</v>
      </c>
      <c r="J296" s="20">
        <v>193.84</v>
      </c>
      <c r="K296" s="20">
        <f>IF(J295=0,"",100*J296/J295)</f>
        <v>100</v>
      </c>
      <c r="L296" s="20">
        <f>'4.37-8-66'!H18</f>
        <v>193.87</v>
      </c>
      <c r="M296" s="20">
        <f>IF(L295=0,"",100*L296/L295)</f>
        <v>100</v>
      </c>
      <c r="N296" s="20">
        <f>IF(J296=0,"- ",ROUND((L296-J296)*100/J296,2))</f>
        <v>0.02</v>
      </c>
    </row>
    <row r="297" spans="1:14" ht="60" x14ac:dyDescent="0.25">
      <c r="A297" s="136" t="s">
        <v>195</v>
      </c>
      <c r="B297" s="9" t="s">
        <v>195</v>
      </c>
      <c r="C297" s="10" t="s">
        <v>196</v>
      </c>
      <c r="D297" s="11" t="s">
        <v>50</v>
      </c>
      <c r="E297" s="12"/>
      <c r="F297" s="13"/>
      <c r="G297" s="13"/>
      <c r="H297" s="13"/>
      <c r="I297" s="13"/>
      <c r="J297" s="14"/>
      <c r="K297" s="13"/>
      <c r="L297" s="13"/>
      <c r="M297" s="13"/>
      <c r="N297" s="13"/>
    </row>
    <row r="298" spans="1:14" ht="15.75" x14ac:dyDescent="0.25">
      <c r="A298" s="1" t="s">
        <v>195</v>
      </c>
      <c r="B298" s="10"/>
      <c r="C298" s="15" t="s">
        <v>13</v>
      </c>
      <c r="D298" s="16" t="s">
        <v>14</v>
      </c>
      <c r="E298" s="17">
        <v>8.24</v>
      </c>
      <c r="F298" s="17"/>
      <c r="G298" s="17">
        <f>'4.37-8-67'!F17</f>
        <v>8.24</v>
      </c>
      <c r="H298" s="17"/>
      <c r="I298" s="17">
        <f>IF(E298=0,"- ",ROUND((G298-E298)*100/E298,2))</f>
        <v>0</v>
      </c>
      <c r="J298" s="17">
        <v>204.52</v>
      </c>
      <c r="K298" s="17"/>
      <c r="L298" s="17">
        <f>'4.37-8-67'!H17</f>
        <v>204.49</v>
      </c>
      <c r="M298" s="17"/>
      <c r="N298" s="17">
        <f>IF(J298=0,"- ",ROUND((L298-J298)*100/J298,2))</f>
        <v>-0.01</v>
      </c>
    </row>
    <row r="299" spans="1:14" ht="15.75" x14ac:dyDescent="0.25">
      <c r="A299" s="1" t="s">
        <v>195</v>
      </c>
      <c r="B299" s="9"/>
      <c r="C299" s="18" t="s">
        <v>15</v>
      </c>
      <c r="D299" s="19" t="s">
        <v>14</v>
      </c>
      <c r="E299" s="20">
        <v>8.24</v>
      </c>
      <c r="F299" s="20">
        <f>IF(E298=0,"",100*E299/E298)</f>
        <v>100</v>
      </c>
      <c r="G299" s="20">
        <f>'4.37-8-67'!F18</f>
        <v>8.24</v>
      </c>
      <c r="H299" s="20">
        <f>IF(G298=0,"",100*G299/G298)</f>
        <v>100</v>
      </c>
      <c r="I299" s="20">
        <f>IF(E299=0,"- ",ROUND((G299-E299)*100/E299,2))</f>
        <v>0</v>
      </c>
      <c r="J299" s="20">
        <v>204.52</v>
      </c>
      <c r="K299" s="20">
        <f>IF(J298=0,"",100*J299/J298)</f>
        <v>100</v>
      </c>
      <c r="L299" s="20">
        <f>'4.37-8-67'!H18</f>
        <v>204.49</v>
      </c>
      <c r="M299" s="20">
        <f>IF(L298=0,"",100*L299/L298)</f>
        <v>100</v>
      </c>
      <c r="N299" s="20">
        <f>IF(J299=0,"- ",ROUND((L299-J299)*100/J299,2))</f>
        <v>-0.01</v>
      </c>
    </row>
    <row r="300" spans="1:14" ht="60" x14ac:dyDescent="0.25">
      <c r="A300" s="136" t="s">
        <v>197</v>
      </c>
      <c r="B300" s="9" t="s">
        <v>197</v>
      </c>
      <c r="C300" s="10" t="s">
        <v>198</v>
      </c>
      <c r="D300" s="11" t="s">
        <v>50</v>
      </c>
      <c r="E300" s="12"/>
      <c r="F300" s="13"/>
      <c r="G300" s="13"/>
      <c r="H300" s="13"/>
      <c r="I300" s="13"/>
      <c r="J300" s="14"/>
      <c r="K300" s="13"/>
      <c r="L300" s="13"/>
      <c r="M300" s="13"/>
      <c r="N300" s="13"/>
    </row>
    <row r="301" spans="1:14" ht="15.75" x14ac:dyDescent="0.25">
      <c r="A301" s="1" t="s">
        <v>197</v>
      </c>
      <c r="B301" s="10"/>
      <c r="C301" s="15" t="s">
        <v>13</v>
      </c>
      <c r="D301" s="16" t="s">
        <v>14</v>
      </c>
      <c r="E301" s="17">
        <v>12.84</v>
      </c>
      <c r="F301" s="17"/>
      <c r="G301" s="17">
        <f>'4.37-8-68'!F17</f>
        <v>12.84</v>
      </c>
      <c r="H301" s="17"/>
      <c r="I301" s="17">
        <f>IF(E301=0,"- ",ROUND((G301-E301)*100/E301,2))</f>
        <v>0</v>
      </c>
      <c r="J301" s="17">
        <v>318.69</v>
      </c>
      <c r="K301" s="17"/>
      <c r="L301" s="17">
        <f>'4.37-8-68'!H17</f>
        <v>318.68</v>
      </c>
      <c r="M301" s="17"/>
      <c r="N301" s="17">
        <f>IF(J301=0,"- ",ROUND((L301-J301)*100/J301,2))</f>
        <v>0</v>
      </c>
    </row>
    <row r="302" spans="1:14" ht="15.75" x14ac:dyDescent="0.25">
      <c r="A302" s="1" t="s">
        <v>197</v>
      </c>
      <c r="B302" s="9"/>
      <c r="C302" s="18" t="s">
        <v>15</v>
      </c>
      <c r="D302" s="19" t="s">
        <v>14</v>
      </c>
      <c r="E302" s="20">
        <v>12.84</v>
      </c>
      <c r="F302" s="20">
        <f>IF(E301=0,"",100*E302/E301)</f>
        <v>100</v>
      </c>
      <c r="G302" s="20">
        <f>'4.37-8-68'!F18</f>
        <v>12.84</v>
      </c>
      <c r="H302" s="20">
        <f>IF(G301=0,"",100*G302/G301)</f>
        <v>100</v>
      </c>
      <c r="I302" s="20">
        <f>IF(E302=0,"- ",ROUND((G302-E302)*100/E302,2))</f>
        <v>0</v>
      </c>
      <c r="J302" s="20">
        <v>318.69</v>
      </c>
      <c r="K302" s="20">
        <f>IF(J301=0,"",100*J302/J301)</f>
        <v>100</v>
      </c>
      <c r="L302" s="20">
        <f>'4.37-8-68'!H18</f>
        <v>318.68</v>
      </c>
      <c r="M302" s="20">
        <f>IF(L301=0,"",100*L302/L301)</f>
        <v>100</v>
      </c>
      <c r="N302" s="20">
        <f>IF(J302=0,"- ",ROUND((L302-J302)*100/J302,2))</f>
        <v>0</v>
      </c>
    </row>
  </sheetData>
  <autoFilter ref="B6:N302"/>
  <mergeCells count="6">
    <mergeCell ref="B2:N2"/>
    <mergeCell ref="B4:B5"/>
    <mergeCell ref="C4:C5"/>
    <mergeCell ref="D4:D5"/>
    <mergeCell ref="E4:I4"/>
    <mergeCell ref="J4:N4"/>
  </mergeCells>
  <conditionalFormatting sqref="C302">
    <cfRule type="duplicateValues" dxfId="76" priority="78"/>
  </conditionalFormatting>
  <conditionalFormatting sqref="C299">
    <cfRule type="duplicateValues" dxfId="75" priority="79"/>
  </conditionalFormatting>
  <conditionalFormatting sqref="C296">
    <cfRule type="duplicateValues" dxfId="74" priority="80"/>
  </conditionalFormatting>
  <conditionalFormatting sqref="C293">
    <cfRule type="duplicateValues" dxfId="73" priority="81"/>
  </conditionalFormatting>
  <conditionalFormatting sqref="C290">
    <cfRule type="duplicateValues" dxfId="72" priority="82"/>
  </conditionalFormatting>
  <conditionalFormatting sqref="C287">
    <cfRule type="duplicateValues" dxfId="71" priority="83"/>
  </conditionalFormatting>
  <conditionalFormatting sqref="C284">
    <cfRule type="duplicateValues" dxfId="70" priority="84"/>
  </conditionalFormatting>
  <conditionalFormatting sqref="C281">
    <cfRule type="duplicateValues" dxfId="69" priority="85"/>
  </conditionalFormatting>
  <conditionalFormatting sqref="C278">
    <cfRule type="duplicateValues" dxfId="68" priority="86"/>
  </conditionalFormatting>
  <conditionalFormatting sqref="C275">
    <cfRule type="duplicateValues" dxfId="67" priority="87"/>
  </conditionalFormatting>
  <conditionalFormatting sqref="C272">
    <cfRule type="duplicateValues" dxfId="66" priority="88"/>
  </conditionalFormatting>
  <conditionalFormatting sqref="C267">
    <cfRule type="duplicateValues" dxfId="65" priority="89"/>
  </conditionalFormatting>
  <conditionalFormatting sqref="C262:C264">
    <cfRule type="duplicateValues" dxfId="64" priority="90"/>
  </conditionalFormatting>
  <conditionalFormatting sqref="C257:C259">
    <cfRule type="duplicateValues" dxfId="63" priority="91"/>
  </conditionalFormatting>
  <conditionalFormatting sqref="C252:C254">
    <cfRule type="duplicateValues" dxfId="62" priority="92"/>
  </conditionalFormatting>
  <conditionalFormatting sqref="C247:C249">
    <cfRule type="duplicateValues" dxfId="61" priority="93"/>
  </conditionalFormatting>
  <conditionalFormatting sqref="C242:C244">
    <cfRule type="duplicateValues" dxfId="60" priority="94"/>
  </conditionalFormatting>
  <conditionalFormatting sqref="C237:C239">
    <cfRule type="duplicateValues" dxfId="59" priority="95"/>
  </conditionalFormatting>
  <conditionalFormatting sqref="C232:C234">
    <cfRule type="duplicateValues" dxfId="58" priority="96"/>
  </conditionalFormatting>
  <conditionalFormatting sqref="C227:C229">
    <cfRule type="duplicateValues" dxfId="57" priority="97"/>
  </conditionalFormatting>
  <conditionalFormatting sqref="C222:C224">
    <cfRule type="duplicateValues" dxfId="56" priority="98"/>
  </conditionalFormatting>
  <conditionalFormatting sqref="C217:C219">
    <cfRule type="duplicateValues" dxfId="55" priority="99"/>
  </conditionalFormatting>
  <conditionalFormatting sqref="C212">
    <cfRule type="duplicateValues" dxfId="54" priority="100"/>
  </conditionalFormatting>
  <conditionalFormatting sqref="C207">
    <cfRule type="duplicateValues" dxfId="53" priority="101"/>
  </conditionalFormatting>
  <conditionalFormatting sqref="C202:C204">
    <cfRule type="duplicateValues" dxfId="52" priority="102"/>
  </conditionalFormatting>
  <conditionalFormatting sqref="C197:C199">
    <cfRule type="duplicateValues" dxfId="51" priority="103"/>
  </conditionalFormatting>
  <conditionalFormatting sqref="C192:C194">
    <cfRule type="duplicateValues" dxfId="50" priority="104"/>
  </conditionalFormatting>
  <conditionalFormatting sqref="C187:C189">
    <cfRule type="duplicateValues" dxfId="49" priority="105"/>
  </conditionalFormatting>
  <conditionalFormatting sqref="C182:C184">
    <cfRule type="duplicateValues" dxfId="48" priority="106"/>
  </conditionalFormatting>
  <conditionalFormatting sqref="C177:C179">
    <cfRule type="duplicateValues" dxfId="47" priority="107"/>
  </conditionalFormatting>
  <conditionalFormatting sqref="C172:C174">
    <cfRule type="duplicateValues" dxfId="46" priority="108"/>
  </conditionalFormatting>
  <conditionalFormatting sqref="C167:C169">
    <cfRule type="duplicateValues" dxfId="45" priority="109"/>
  </conditionalFormatting>
  <conditionalFormatting sqref="C162:C164">
    <cfRule type="duplicateValues" dxfId="44" priority="110"/>
  </conditionalFormatting>
  <conditionalFormatting sqref="C157:C159">
    <cfRule type="duplicateValues" dxfId="43" priority="111"/>
  </conditionalFormatting>
  <conditionalFormatting sqref="C154">
    <cfRule type="duplicateValues" dxfId="42" priority="112"/>
  </conditionalFormatting>
  <conditionalFormatting sqref="C151">
    <cfRule type="duplicateValues" dxfId="41" priority="113"/>
  </conditionalFormatting>
  <conditionalFormatting sqref="C148">
    <cfRule type="duplicateValues" dxfId="40" priority="114"/>
  </conditionalFormatting>
  <conditionalFormatting sqref="C145">
    <cfRule type="duplicateValues" dxfId="39" priority="115"/>
  </conditionalFormatting>
  <conditionalFormatting sqref="C142">
    <cfRule type="duplicateValues" dxfId="38" priority="116"/>
  </conditionalFormatting>
  <conditionalFormatting sqref="C139">
    <cfRule type="duplicateValues" dxfId="37" priority="117"/>
  </conditionalFormatting>
  <conditionalFormatting sqref="C136">
    <cfRule type="duplicateValues" dxfId="36" priority="118"/>
  </conditionalFormatting>
  <conditionalFormatting sqref="C133">
    <cfRule type="duplicateValues" dxfId="35" priority="119"/>
  </conditionalFormatting>
  <conditionalFormatting sqref="C130">
    <cfRule type="duplicateValues" dxfId="34" priority="120"/>
  </conditionalFormatting>
  <conditionalFormatting sqref="C127">
    <cfRule type="duplicateValues" dxfId="33" priority="121"/>
  </conditionalFormatting>
  <conditionalFormatting sqref="C124">
    <cfRule type="duplicateValues" dxfId="32" priority="122"/>
  </conditionalFormatting>
  <conditionalFormatting sqref="C119">
    <cfRule type="duplicateValues" dxfId="31" priority="123"/>
  </conditionalFormatting>
  <conditionalFormatting sqref="C114:C116">
    <cfRule type="duplicateValues" dxfId="30" priority="124"/>
  </conditionalFormatting>
  <conditionalFormatting sqref="C109:C111">
    <cfRule type="duplicateValues" dxfId="29" priority="125"/>
  </conditionalFormatting>
  <conditionalFormatting sqref="C104:C106">
    <cfRule type="duplicateValues" dxfId="28" priority="126"/>
  </conditionalFormatting>
  <conditionalFormatting sqref="C99:C101">
    <cfRule type="duplicateValues" dxfId="27" priority="127"/>
  </conditionalFormatting>
  <conditionalFormatting sqref="C94:C96">
    <cfRule type="duplicateValues" dxfId="26" priority="128"/>
  </conditionalFormatting>
  <conditionalFormatting sqref="C89:C91">
    <cfRule type="duplicateValues" dxfId="25" priority="129"/>
  </conditionalFormatting>
  <conditionalFormatting sqref="C84:C86">
    <cfRule type="duplicateValues" dxfId="24" priority="130"/>
  </conditionalFormatting>
  <conditionalFormatting sqref="C79:C81">
    <cfRule type="duplicateValues" dxfId="23" priority="131"/>
  </conditionalFormatting>
  <conditionalFormatting sqref="C74:C76">
    <cfRule type="duplicateValues" dxfId="22" priority="132"/>
  </conditionalFormatting>
  <conditionalFormatting sqref="C69:C71">
    <cfRule type="duplicateValues" dxfId="21" priority="133"/>
  </conditionalFormatting>
  <conditionalFormatting sqref="C64">
    <cfRule type="duplicateValues" dxfId="20" priority="134"/>
  </conditionalFormatting>
  <conditionalFormatting sqref="C59">
    <cfRule type="duplicateValues" dxfId="19" priority="135"/>
  </conditionalFormatting>
  <conditionalFormatting sqref="C54:C56">
    <cfRule type="duplicateValues" dxfId="18" priority="136"/>
  </conditionalFormatting>
  <conditionalFormatting sqref="C49:C51">
    <cfRule type="duplicateValues" dxfId="17" priority="137"/>
  </conditionalFormatting>
  <conditionalFormatting sqref="C44:C46">
    <cfRule type="duplicateValues" dxfId="16" priority="138"/>
  </conditionalFormatting>
  <conditionalFormatting sqref="C39:C41">
    <cfRule type="duplicateValues" dxfId="15" priority="139"/>
  </conditionalFormatting>
  <conditionalFormatting sqref="C34:C36">
    <cfRule type="duplicateValues" dxfId="14" priority="140"/>
  </conditionalFormatting>
  <conditionalFormatting sqref="C29:C31">
    <cfRule type="duplicateValues" dxfId="13" priority="141"/>
  </conditionalFormatting>
  <conditionalFormatting sqref="C24:C26">
    <cfRule type="duplicateValues" dxfId="12" priority="142"/>
  </conditionalFormatting>
  <conditionalFormatting sqref="C19:C21">
    <cfRule type="duplicateValues" dxfId="11" priority="143"/>
  </conditionalFormatting>
  <conditionalFormatting sqref="C14:C16">
    <cfRule type="duplicateValues" dxfId="10" priority="144"/>
  </conditionalFormatting>
  <conditionalFormatting sqref="C9:C11">
    <cfRule type="duplicateValues" dxfId="9" priority="145"/>
  </conditionalFormatting>
  <conditionalFormatting sqref="C268:C269">
    <cfRule type="duplicateValues" dxfId="5" priority="6"/>
  </conditionalFormatting>
  <conditionalFormatting sqref="C208:C209">
    <cfRule type="duplicateValues" dxfId="4" priority="5"/>
  </conditionalFormatting>
  <conditionalFormatting sqref="C213:C214">
    <cfRule type="duplicateValues" dxfId="3" priority="4"/>
  </conditionalFormatting>
  <conditionalFormatting sqref="C120:C121">
    <cfRule type="duplicateValues" dxfId="2" priority="3"/>
  </conditionalFormatting>
  <conditionalFormatting sqref="C60:C61">
    <cfRule type="duplicateValues" dxfId="1" priority="2"/>
  </conditionalFormatting>
  <conditionalFormatting sqref="C65:C66">
    <cfRule type="duplicateValues" dxfId="0" priority="1"/>
  </conditionalFormatting>
  <pageMargins left="0.59055118110236227" right="0.39370078740157483" top="0.78740157480314965" bottom="0.59055118110236227" header="0.31496062992125984" footer="0.31496062992125984"/>
  <pageSetup paperSize="9" scale="79" orientation="landscape" useFirstPageNumber="1" r:id="rId1"/>
  <headerFooter differentFirst="1">
    <oddFooter>&amp;R&amp;"Times New Roman,обычный"&amp;P</oddFooter>
  </headerFooter>
  <colBreaks count="1" manualBreakCount="1">
    <brk id="14" min="1" max="13" man="1"/>
  </col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outlinePr summaryBelow="0"/>
  </sheetPr>
  <dimension ref="A1:AC239"/>
  <sheetViews>
    <sheetView tabSelected="1" view="pageBreakPreview" zoomScaleNormal="100" zoomScaleSheetLayoutView="100" workbookViewId="0">
      <selection activeCell="E214" sqref="E214"/>
    </sheetView>
  </sheetViews>
  <sheetFormatPr defaultRowHeight="12.75" x14ac:dyDescent="0.2"/>
  <cols>
    <col min="1" max="1" width="12.5703125" style="97" customWidth="1"/>
    <col min="2" max="2" width="56.28515625" style="97" customWidth="1"/>
    <col min="3" max="3" width="10" style="97" bestFit="1" customWidth="1"/>
    <col min="4" max="8" width="11.42578125" style="77" customWidth="1"/>
    <col min="9" max="26" width="9.140625" style="77"/>
    <col min="27" max="27" width="136" style="78" hidden="1" customWidth="1"/>
    <col min="28" max="28" width="123.42578125" style="78" hidden="1" customWidth="1"/>
    <col min="29" max="29" width="77.7109375" style="77" hidden="1" customWidth="1"/>
    <col min="30" max="16384" width="9.140625" style="77"/>
  </cols>
  <sheetData>
    <row r="1" spans="1:28" x14ac:dyDescent="0.2">
      <c r="H1" s="108" t="s">
        <v>219</v>
      </c>
    </row>
    <row r="2" spans="1:28" ht="15.75" x14ac:dyDescent="0.2">
      <c r="A2" s="151" t="s">
        <v>212</v>
      </c>
      <c r="B2" s="151"/>
      <c r="C2" s="151"/>
      <c r="D2" s="151"/>
      <c r="E2" s="151"/>
      <c r="F2" s="151"/>
      <c r="G2" s="151"/>
      <c r="H2" s="151"/>
    </row>
    <row r="3" spans="1:28" s="74" customFormat="1" x14ac:dyDescent="0.2">
      <c r="A3" s="160" t="s">
        <v>29</v>
      </c>
      <c r="B3" s="160"/>
      <c r="C3" s="160"/>
      <c r="D3" s="160"/>
      <c r="E3" s="160"/>
      <c r="F3" s="160"/>
      <c r="G3" s="160"/>
      <c r="H3" s="160"/>
      <c r="AA3" s="75" t="str">
        <f>A3</f>
        <v>Сборник 37. Оборудование общего назначения</v>
      </c>
      <c r="AB3" s="76"/>
    </row>
    <row r="4" spans="1:28" s="74" customFormat="1" x14ac:dyDescent="0.2">
      <c r="A4" s="160" t="s">
        <v>30</v>
      </c>
      <c r="B4" s="160"/>
      <c r="C4" s="160"/>
      <c r="D4" s="160"/>
      <c r="E4" s="160"/>
      <c r="F4" s="160"/>
      <c r="G4" s="160"/>
      <c r="H4" s="160"/>
      <c r="AA4" s="75" t="str">
        <f t="shared" ref="AA4:AA6" si="0">A4</f>
        <v>Отдел 1.2. Такелажные работы</v>
      </c>
      <c r="AB4" s="76"/>
    </row>
    <row r="5" spans="1:28" s="74" customFormat="1" x14ac:dyDescent="0.2">
      <c r="A5" s="160" t="s">
        <v>31</v>
      </c>
      <c r="B5" s="160"/>
      <c r="C5" s="160"/>
      <c r="D5" s="160"/>
      <c r="E5" s="160"/>
      <c r="F5" s="160"/>
      <c r="G5" s="160"/>
      <c r="H5" s="160"/>
      <c r="AA5" s="75" t="str">
        <f t="shared" si="0"/>
        <v>Раздел 1.2.2. Установка и снятие талей и лебедок</v>
      </c>
      <c r="AB5" s="76"/>
    </row>
    <row r="6" spans="1:28" s="74" customFormat="1" x14ac:dyDescent="0.2">
      <c r="A6" s="160" t="s">
        <v>32</v>
      </c>
      <c r="B6" s="160"/>
      <c r="C6" s="160"/>
      <c r="D6" s="160"/>
      <c r="E6" s="160"/>
      <c r="F6" s="160"/>
      <c r="G6" s="160"/>
      <c r="H6" s="160"/>
      <c r="AA6" s="75" t="str">
        <f t="shared" si="0"/>
        <v>Таблица 37-8. Установка и снятие электролебедок</v>
      </c>
      <c r="AB6" s="76"/>
    </row>
    <row r="7" spans="1:28" x14ac:dyDescent="0.2">
      <c r="A7" s="77"/>
      <c r="B7" s="77"/>
      <c r="C7" s="77"/>
    </row>
    <row r="8" spans="1:28" x14ac:dyDescent="0.2">
      <c r="A8" s="98" t="s">
        <v>202</v>
      </c>
      <c r="B8" s="74"/>
      <c r="C8" s="77"/>
    </row>
    <row r="9" spans="1:28" x14ac:dyDescent="0.2">
      <c r="A9" s="80" t="s">
        <v>33</v>
      </c>
      <c r="B9" s="154" t="s">
        <v>34</v>
      </c>
      <c r="C9" s="154"/>
      <c r="D9" s="154"/>
      <c r="E9" s="154"/>
      <c r="F9" s="154"/>
      <c r="G9" s="154"/>
      <c r="H9" s="154"/>
      <c r="AB9" s="81" t="str">
        <f t="shared" ref="AB9:AB40" si="1">B9</f>
        <v>Установка без подъема электролебедки тяговым усилием до 12,5 кН (1,25 тс)</v>
      </c>
    </row>
    <row r="10" spans="1:28" x14ac:dyDescent="0.2">
      <c r="A10" s="80" t="s">
        <v>55</v>
      </c>
      <c r="B10" s="154" t="s">
        <v>56</v>
      </c>
      <c r="C10" s="154"/>
      <c r="D10" s="154"/>
      <c r="E10" s="154"/>
      <c r="F10" s="154"/>
      <c r="G10" s="154"/>
      <c r="H10" s="154"/>
      <c r="AB10" s="81" t="str">
        <f t="shared" si="1"/>
        <v>Установка без подъема электролебедки тяговым усилием от 12,5 кН (1,25 тс) до 15 кН (1,5 тс)</v>
      </c>
    </row>
    <row r="11" spans="1:28" x14ac:dyDescent="0.2">
      <c r="A11" s="80" t="s">
        <v>57</v>
      </c>
      <c r="B11" s="154" t="s">
        <v>58</v>
      </c>
      <c r="C11" s="154"/>
      <c r="D11" s="154"/>
      <c r="E11" s="154"/>
      <c r="F11" s="154"/>
      <c r="G11" s="154"/>
      <c r="H11" s="154"/>
      <c r="AB11" s="81" t="str">
        <f t="shared" si="1"/>
        <v>Установка без подъема электролебедки тяговым усилием от 15 кН (1,5 тс) до 20 кН (2,0 тс)</v>
      </c>
    </row>
    <row r="12" spans="1:28" x14ac:dyDescent="0.2">
      <c r="A12" s="80" t="s">
        <v>59</v>
      </c>
      <c r="B12" s="154" t="s">
        <v>60</v>
      </c>
      <c r="C12" s="154"/>
      <c r="D12" s="154"/>
      <c r="E12" s="154"/>
      <c r="F12" s="154"/>
      <c r="G12" s="154"/>
      <c r="H12" s="154"/>
      <c r="AB12" s="81" t="str">
        <f t="shared" si="1"/>
        <v>Установка без подъема электролебедки тяговым усилием от 20 кН (2 тс) до 25 кН (2,5 тс)</v>
      </c>
    </row>
    <row r="13" spans="1:28" x14ac:dyDescent="0.2">
      <c r="A13" s="80" t="s">
        <v>61</v>
      </c>
      <c r="B13" s="154" t="s">
        <v>62</v>
      </c>
      <c r="C13" s="154"/>
      <c r="D13" s="154"/>
      <c r="E13" s="154"/>
      <c r="F13" s="154"/>
      <c r="G13" s="154"/>
      <c r="H13" s="154"/>
      <c r="AB13" s="81" t="str">
        <f t="shared" si="1"/>
        <v>Установка без подъема электролебедки тяговым усилием от 25 кН (2,5 тс) до 32 кН (3,2 тс)</v>
      </c>
    </row>
    <row r="14" spans="1:28" x14ac:dyDescent="0.2">
      <c r="A14" s="80" t="s">
        <v>63</v>
      </c>
      <c r="B14" s="154" t="s">
        <v>64</v>
      </c>
      <c r="C14" s="154"/>
      <c r="D14" s="154"/>
      <c r="E14" s="154"/>
      <c r="F14" s="154"/>
      <c r="G14" s="154"/>
      <c r="H14" s="154"/>
      <c r="AB14" s="81" t="str">
        <f t="shared" si="1"/>
        <v>Установка без подъема электролебедки тяговым усилием от 32 кН (3,2 тс) до 50 кН (5,0 тс)</v>
      </c>
    </row>
    <row r="15" spans="1:28" x14ac:dyDescent="0.2">
      <c r="A15" s="80" t="s">
        <v>65</v>
      </c>
      <c r="B15" s="154" t="s">
        <v>66</v>
      </c>
      <c r="C15" s="154"/>
      <c r="D15" s="154"/>
      <c r="E15" s="154"/>
      <c r="F15" s="154"/>
      <c r="G15" s="154"/>
      <c r="H15" s="154"/>
      <c r="AB15" s="81" t="str">
        <f t="shared" si="1"/>
        <v>Установка без подъема электролебедки тяговым усилием от 50 кН (5 тс) до 70 кН (7,0 тс)</v>
      </c>
    </row>
    <row r="16" spans="1:28" x14ac:dyDescent="0.2">
      <c r="A16" s="80" t="s">
        <v>67</v>
      </c>
      <c r="B16" s="154" t="s">
        <v>68</v>
      </c>
      <c r="C16" s="154"/>
      <c r="D16" s="154"/>
      <c r="E16" s="154"/>
      <c r="F16" s="154"/>
      <c r="G16" s="154"/>
      <c r="H16" s="154"/>
      <c r="AB16" s="81" t="str">
        <f t="shared" si="1"/>
        <v>Установка без подъема электролебедки тяговым усилием от 70 кН (7 тс) до 80 кН (8,0 тс)</v>
      </c>
    </row>
    <row r="17" spans="1:28" x14ac:dyDescent="0.2">
      <c r="A17" s="80" t="s">
        <v>69</v>
      </c>
      <c r="B17" s="154" t="s">
        <v>70</v>
      </c>
      <c r="C17" s="154"/>
      <c r="D17" s="154"/>
      <c r="E17" s="154"/>
      <c r="F17" s="154"/>
      <c r="G17" s="154"/>
      <c r="H17" s="154"/>
      <c r="AB17" s="81" t="str">
        <f t="shared" si="1"/>
        <v>Установка без подъема электролебедки тяговым усилием от 80 кН (8 тс) до 100 кН (10 тс)</v>
      </c>
    </row>
    <row r="18" spans="1:28" x14ac:dyDescent="0.2">
      <c r="A18" s="80" t="s">
        <v>71</v>
      </c>
      <c r="B18" s="154" t="s">
        <v>72</v>
      </c>
      <c r="C18" s="154"/>
      <c r="D18" s="154"/>
      <c r="E18" s="154"/>
      <c r="F18" s="154"/>
      <c r="G18" s="154"/>
      <c r="H18" s="154"/>
      <c r="AB18" s="81" t="str">
        <f t="shared" si="1"/>
        <v>Установка без подъема электролебедки тяговым усилием от 100 кН (10 тс) до 125 кН (12,5 тс)</v>
      </c>
    </row>
    <row r="19" spans="1:28" x14ac:dyDescent="0.2">
      <c r="A19" s="80" t="s">
        <v>73</v>
      </c>
      <c r="B19" s="154" t="s">
        <v>74</v>
      </c>
      <c r="C19" s="154"/>
      <c r="D19" s="154"/>
      <c r="E19" s="154"/>
      <c r="F19" s="154"/>
      <c r="G19" s="154"/>
      <c r="H19" s="154"/>
      <c r="AB19" s="81" t="str">
        <f t="shared" si="1"/>
        <v>Установка без подъема электролебедки тяговым усилием от 125 кН (1,25 тс) до 160 кН (16 тс)</v>
      </c>
    </row>
    <row r="20" spans="1:28" x14ac:dyDescent="0.2">
      <c r="A20" s="80" t="s">
        <v>79</v>
      </c>
      <c r="B20" s="154" t="s">
        <v>80</v>
      </c>
      <c r="C20" s="154"/>
      <c r="D20" s="154"/>
      <c r="E20" s="154"/>
      <c r="F20" s="154"/>
      <c r="G20" s="154"/>
      <c r="H20" s="154"/>
      <c r="AB20" s="81" t="str">
        <f t="shared" si="1"/>
        <v>Установка без подъема электролебедки тяговым усилием от 160 кН (16 тс) до 320 кН (32 тс)</v>
      </c>
    </row>
    <row r="21" spans="1:28" x14ac:dyDescent="0.2">
      <c r="A21" s="80" t="s">
        <v>81</v>
      </c>
      <c r="B21" s="154" t="s">
        <v>82</v>
      </c>
      <c r="C21" s="154"/>
      <c r="D21" s="154"/>
      <c r="E21" s="154"/>
      <c r="F21" s="154"/>
      <c r="G21" s="154"/>
      <c r="H21" s="154"/>
      <c r="AB21" s="81" t="str">
        <f t="shared" si="1"/>
        <v>Установка с подъемом на высоту до 3 м электролебедки тяговым усилием до 12,5 кН (1,25 тс)</v>
      </c>
    </row>
    <row r="22" spans="1:28" x14ac:dyDescent="0.2">
      <c r="A22" s="80" t="s">
        <v>85</v>
      </c>
      <c r="B22" s="154" t="s">
        <v>86</v>
      </c>
      <c r="C22" s="154"/>
      <c r="D22" s="154"/>
      <c r="E22" s="154"/>
      <c r="F22" s="154"/>
      <c r="G22" s="154"/>
      <c r="H22" s="154"/>
      <c r="AB22" s="81" t="str">
        <f t="shared" si="1"/>
        <v>Установка с подъемом на высоту до 3 м электролебедки тяговым усилием от 12,5 кН (1,25 тс) до 15 кН (1,5 тс)</v>
      </c>
    </row>
    <row r="23" spans="1:28" x14ac:dyDescent="0.2">
      <c r="A23" s="80" t="s">
        <v>87</v>
      </c>
      <c r="B23" s="154" t="s">
        <v>88</v>
      </c>
      <c r="C23" s="154"/>
      <c r="D23" s="154"/>
      <c r="E23" s="154"/>
      <c r="F23" s="154"/>
      <c r="G23" s="154"/>
      <c r="H23" s="154"/>
      <c r="AB23" s="81" t="str">
        <f t="shared" si="1"/>
        <v>Установка с подъемом на высоту до 3 м электролебедки тяговым усилием от 15 кН (1,5 тс) до 20 кН (2,0 тс)</v>
      </c>
    </row>
    <row r="24" spans="1:28" x14ac:dyDescent="0.2">
      <c r="A24" s="80" t="s">
        <v>89</v>
      </c>
      <c r="B24" s="154" t="s">
        <v>90</v>
      </c>
      <c r="C24" s="154"/>
      <c r="D24" s="154"/>
      <c r="E24" s="154"/>
      <c r="F24" s="154"/>
      <c r="G24" s="154"/>
      <c r="H24" s="154"/>
      <c r="AB24" s="81" t="str">
        <f t="shared" si="1"/>
        <v>Установка с подъемом на высоту до 3 м электролебедки тяговым усилием от 20 кН (2 тс) до 25 кН (2,5 тс)</v>
      </c>
    </row>
    <row r="25" spans="1:28" x14ac:dyDescent="0.2">
      <c r="A25" s="80" t="s">
        <v>91</v>
      </c>
      <c r="B25" s="154" t="s">
        <v>92</v>
      </c>
      <c r="C25" s="154"/>
      <c r="D25" s="154"/>
      <c r="E25" s="154"/>
      <c r="F25" s="154"/>
      <c r="G25" s="154"/>
      <c r="H25" s="154"/>
      <c r="AB25" s="81" t="str">
        <f t="shared" si="1"/>
        <v>Установка с подъемом на высоту до 3 м электролебедки тяговым усилием от 25 кН (2,5 тс) до 32 кН (3,2 тс)</v>
      </c>
    </row>
    <row r="26" spans="1:28" x14ac:dyDescent="0.2">
      <c r="A26" s="80" t="s">
        <v>93</v>
      </c>
      <c r="B26" s="154" t="s">
        <v>94</v>
      </c>
      <c r="C26" s="154"/>
      <c r="D26" s="154"/>
      <c r="E26" s="154"/>
      <c r="F26" s="154"/>
      <c r="G26" s="154"/>
      <c r="H26" s="154"/>
      <c r="AB26" s="81" t="str">
        <f t="shared" si="1"/>
        <v>Установка с подъемом на высоту до 3 м электролебедки тяговым усилием от 32 кН (3,2 тс) до 50 кН (5,0 тс)</v>
      </c>
    </row>
    <row r="27" spans="1:28" x14ac:dyDescent="0.2">
      <c r="A27" s="80" t="s">
        <v>95</v>
      </c>
      <c r="B27" s="154" t="s">
        <v>96</v>
      </c>
      <c r="C27" s="154"/>
      <c r="D27" s="154"/>
      <c r="E27" s="154"/>
      <c r="F27" s="154"/>
      <c r="G27" s="154"/>
      <c r="H27" s="154"/>
      <c r="AB27" s="81" t="str">
        <f t="shared" si="1"/>
        <v>Установка с подъемом на высоту до 3 м электролебедки тяговым усилием от 50 кН (5 тс) до 70 кН (7,0 тс)</v>
      </c>
    </row>
    <row r="28" spans="1:28" x14ac:dyDescent="0.2">
      <c r="A28" s="80" t="s">
        <v>97</v>
      </c>
      <c r="B28" s="154" t="s">
        <v>98</v>
      </c>
      <c r="C28" s="154"/>
      <c r="D28" s="154"/>
      <c r="E28" s="154"/>
      <c r="F28" s="154"/>
      <c r="G28" s="154"/>
      <c r="H28" s="154"/>
      <c r="AB28" s="81" t="str">
        <f t="shared" si="1"/>
        <v>Установка с подъемом на высоту до 3 м электролебедки тяговым усилием от 70 кН (7 тс) до 80 кН (8,0 тс)</v>
      </c>
    </row>
    <row r="29" spans="1:28" x14ac:dyDescent="0.2">
      <c r="A29" s="80" t="s">
        <v>99</v>
      </c>
      <c r="B29" s="154" t="s">
        <v>100</v>
      </c>
      <c r="C29" s="154"/>
      <c r="D29" s="154"/>
      <c r="E29" s="154"/>
      <c r="F29" s="154"/>
      <c r="G29" s="154"/>
      <c r="H29" s="154"/>
      <c r="AB29" s="81" t="str">
        <f t="shared" si="1"/>
        <v>Установка с подъемом на высоту до 3 м электролебедки тяговым усилием от 80 кН (8 тс) до 100 кН (10 тс)</v>
      </c>
    </row>
    <row r="30" spans="1:28" x14ac:dyDescent="0.2">
      <c r="A30" s="80" t="s">
        <v>101</v>
      </c>
      <c r="B30" s="154" t="s">
        <v>102</v>
      </c>
      <c r="C30" s="154"/>
      <c r="D30" s="154"/>
      <c r="E30" s="154"/>
      <c r="F30" s="154"/>
      <c r="G30" s="154"/>
      <c r="H30" s="154"/>
      <c r="AB30" s="81" t="str">
        <f t="shared" si="1"/>
        <v>Установка с подъемом на высоту до 3 м электролебедки тяговым усилием от 100 кН (10 тс) до 125 кН (12,5 тс)</v>
      </c>
    </row>
    <row r="31" spans="1:28" x14ac:dyDescent="0.2">
      <c r="A31" s="80" t="s">
        <v>103</v>
      </c>
      <c r="B31" s="154" t="s">
        <v>104</v>
      </c>
      <c r="C31" s="154"/>
      <c r="D31" s="154"/>
      <c r="E31" s="154"/>
      <c r="F31" s="154"/>
      <c r="G31" s="154"/>
      <c r="H31" s="154"/>
      <c r="AB31" s="81" t="str">
        <f t="shared" si="1"/>
        <v>Установка с подъемом на высоту до 3 м электролебедки тяговым усилием от 125 кН (12,5 тс) до 160 кН (16 тс)</v>
      </c>
    </row>
    <row r="32" spans="1:28" ht="25.5" x14ac:dyDescent="0.2">
      <c r="A32" s="80" t="s">
        <v>105</v>
      </c>
      <c r="B32" s="154" t="s">
        <v>106</v>
      </c>
      <c r="C32" s="154"/>
      <c r="D32" s="154"/>
      <c r="E32" s="154"/>
      <c r="F32" s="154"/>
      <c r="G32" s="154"/>
      <c r="H32" s="154"/>
      <c r="AB32" s="81" t="str">
        <f t="shared" si="1"/>
        <v>Добавлять на каждый следующий 1 м подъема свыше 3 м при установке электролебедки тяговым усилием до 12,5 кН (1,25 тс) (к норме и расценке 4.37-8-13)</v>
      </c>
    </row>
    <row r="33" spans="1:28" ht="25.5" x14ac:dyDescent="0.2">
      <c r="A33" s="80" t="s">
        <v>107</v>
      </c>
      <c r="B33" s="154" t="s">
        <v>108</v>
      </c>
      <c r="C33" s="154"/>
      <c r="D33" s="154"/>
      <c r="E33" s="154"/>
      <c r="F33" s="154"/>
      <c r="G33" s="154"/>
      <c r="H33" s="154"/>
      <c r="AB33" s="81" t="str">
        <f t="shared" si="1"/>
        <v>Добавлять на каждый следующий 1 м подъема свыше 3 м при установке электролебедки тяговым усилием от 12,5 кН (1,25 тс) до 15 кН (1,5 тс) (к норме и расценке 4.37-8-14)</v>
      </c>
    </row>
    <row r="34" spans="1:28" ht="25.5" x14ac:dyDescent="0.2">
      <c r="A34" s="80" t="s">
        <v>109</v>
      </c>
      <c r="B34" s="154" t="s">
        <v>110</v>
      </c>
      <c r="C34" s="154"/>
      <c r="D34" s="154"/>
      <c r="E34" s="154"/>
      <c r="F34" s="154"/>
      <c r="G34" s="154"/>
      <c r="H34" s="154"/>
      <c r="AB34" s="81" t="str">
        <f t="shared" si="1"/>
        <v>Добавлять на каждый следующий 1 м подъема свыше 3 м при установке электролебедки тяговым усилием от 15 кН (1,5 тс) до 20 кН (2 тс) (к норме и расценке 4.37-8-15)</v>
      </c>
    </row>
    <row r="35" spans="1:28" ht="25.5" x14ac:dyDescent="0.2">
      <c r="A35" s="80" t="s">
        <v>111</v>
      </c>
      <c r="B35" s="154" t="s">
        <v>112</v>
      </c>
      <c r="C35" s="154"/>
      <c r="D35" s="154"/>
      <c r="E35" s="154"/>
      <c r="F35" s="154"/>
      <c r="G35" s="154"/>
      <c r="H35" s="154"/>
      <c r="AB35" s="81" t="str">
        <f t="shared" si="1"/>
        <v>Добавлять на каждый следующий 1 м подъема свыше 3 м при установке электролебедки тяговым усилием от 20 кН (2 тс) до 25 кН (2,5 тс) (к норме и расценке 4.37-8-16)</v>
      </c>
    </row>
    <row r="36" spans="1:28" ht="25.5" x14ac:dyDescent="0.2">
      <c r="A36" s="80" t="s">
        <v>113</v>
      </c>
      <c r="B36" s="154" t="s">
        <v>114</v>
      </c>
      <c r="C36" s="154"/>
      <c r="D36" s="154"/>
      <c r="E36" s="154"/>
      <c r="F36" s="154"/>
      <c r="G36" s="154"/>
      <c r="H36" s="154"/>
      <c r="AB36" s="81" t="str">
        <f t="shared" si="1"/>
        <v>Добавлять на каждый следующий 1 м подъема свыше 3 м при установке электролебедки тяговым усилием от 25 кН (2,5 тс) до 32 кН (3,2 тс) (к норме и расценке 4.37-8-17)</v>
      </c>
    </row>
    <row r="37" spans="1:28" ht="25.5" x14ac:dyDescent="0.2">
      <c r="A37" s="80" t="s">
        <v>115</v>
      </c>
      <c r="B37" s="154" t="s">
        <v>116</v>
      </c>
      <c r="C37" s="154"/>
      <c r="D37" s="154"/>
      <c r="E37" s="154"/>
      <c r="F37" s="154"/>
      <c r="G37" s="154"/>
      <c r="H37" s="154"/>
      <c r="AB37" s="81" t="str">
        <f t="shared" si="1"/>
        <v>Добавлять на каждый следующий 1 м подъема свыше 3 м при установке электролебедки тяговым усилием от 32 кН (3,2 тс) до 50 кН (5 тс) (к норме и расценке 4.37-8-18)</v>
      </c>
    </row>
    <row r="38" spans="1:28" ht="25.5" x14ac:dyDescent="0.2">
      <c r="A38" s="80" t="s">
        <v>117</v>
      </c>
      <c r="B38" s="154" t="s">
        <v>118</v>
      </c>
      <c r="C38" s="154"/>
      <c r="D38" s="154"/>
      <c r="E38" s="154"/>
      <c r="F38" s="154"/>
      <c r="G38" s="154"/>
      <c r="H38" s="154"/>
      <c r="AB38" s="81" t="str">
        <f t="shared" si="1"/>
        <v>Добавлять на каждый следующий 1 м подъема свыше 3 м при установке электролебедки тяговым усилием от 50 кН (5 тс) до 70 кН (7 тс) (к норме и расценке 4.37-8-19)</v>
      </c>
    </row>
    <row r="39" spans="1:28" ht="25.5" x14ac:dyDescent="0.2">
      <c r="A39" s="80" t="s">
        <v>119</v>
      </c>
      <c r="B39" s="154" t="s">
        <v>120</v>
      </c>
      <c r="C39" s="154"/>
      <c r="D39" s="154"/>
      <c r="E39" s="154"/>
      <c r="F39" s="154"/>
      <c r="G39" s="154"/>
      <c r="H39" s="154"/>
      <c r="AB39" s="81" t="str">
        <f t="shared" si="1"/>
        <v>Добавлять на каждый следующий 1 м подъема свыше 3 м при установке электролебедки тяговым усилием от 70 кН (7 тс) до 80 кН (8 тс) (к норме и расценке 4.37-8-20)</v>
      </c>
    </row>
    <row r="40" spans="1:28" ht="25.5" x14ac:dyDescent="0.2">
      <c r="A40" s="80" t="s">
        <v>121</v>
      </c>
      <c r="B40" s="154" t="s">
        <v>122</v>
      </c>
      <c r="C40" s="154"/>
      <c r="D40" s="154"/>
      <c r="E40" s="154"/>
      <c r="F40" s="154"/>
      <c r="G40" s="154"/>
      <c r="H40" s="154"/>
      <c r="AB40" s="81" t="str">
        <f t="shared" si="1"/>
        <v>Добавлять на каждый следующий 1 м подъема свыше 3 м при установке электролебедки тяговым усилием от 80 кН (8 тс) до 100 кН (10 тс) (к норме и расценке 4.37-8-21)</v>
      </c>
    </row>
    <row r="41" spans="1:28" ht="25.5" x14ac:dyDescent="0.2">
      <c r="A41" s="80" t="s">
        <v>123</v>
      </c>
      <c r="B41" s="154" t="s">
        <v>124</v>
      </c>
      <c r="C41" s="154"/>
      <c r="D41" s="154"/>
      <c r="E41" s="154"/>
      <c r="F41" s="154"/>
      <c r="G41" s="154"/>
      <c r="H41" s="154"/>
      <c r="AB41" s="81" t="str">
        <f t="shared" ref="AB41:AB76" si="2">B41</f>
        <v>Добавлять на каждый следующий 1 м подъема свыше 3 м при установке электролебедки тяговым усилием от 100 кН (10 тс) до 125 кН (12,5 тс) (к норме и расценке 4.37-8-22)</v>
      </c>
    </row>
    <row r="42" spans="1:28" ht="25.5" x14ac:dyDescent="0.2">
      <c r="A42" s="80" t="s">
        <v>125</v>
      </c>
      <c r="B42" s="154" t="s">
        <v>126</v>
      </c>
      <c r="C42" s="154"/>
      <c r="D42" s="154"/>
      <c r="E42" s="154"/>
      <c r="F42" s="154"/>
      <c r="G42" s="154"/>
      <c r="H42" s="154"/>
      <c r="AB42" s="81" t="str">
        <f t="shared" si="2"/>
        <v>Добавлять на каждый следующий 1 м подъема свыше 3 м при установке электролебедки тяговым усилием от 125 кН (12,5 тс) до 160 кН (16 тс) (к норме и расценке 4.37-8-23)</v>
      </c>
    </row>
    <row r="43" spans="1:28" x14ac:dyDescent="0.2">
      <c r="A43" s="80" t="s">
        <v>127</v>
      </c>
      <c r="B43" s="154" t="s">
        <v>128</v>
      </c>
      <c r="C43" s="154"/>
      <c r="D43" s="154"/>
      <c r="E43" s="154"/>
      <c r="F43" s="154"/>
      <c r="G43" s="154"/>
      <c r="H43" s="154"/>
      <c r="AB43" s="81" t="str">
        <f t="shared" si="2"/>
        <v>Снятие электролебедки тяговым усилием до 12,5 кН (1,25 тс)</v>
      </c>
    </row>
    <row r="44" spans="1:28" x14ac:dyDescent="0.2">
      <c r="A44" s="80" t="s">
        <v>131</v>
      </c>
      <c r="B44" s="154" t="s">
        <v>132</v>
      </c>
      <c r="C44" s="154"/>
      <c r="D44" s="154"/>
      <c r="E44" s="154"/>
      <c r="F44" s="154"/>
      <c r="G44" s="154"/>
      <c r="H44" s="154"/>
      <c r="AB44" s="81" t="str">
        <f t="shared" si="2"/>
        <v>Снятие электролебедки тяговым усилием от 12,5 кН (1,25 тс) до 15 кН (1,5 тс)</v>
      </c>
    </row>
    <row r="45" spans="1:28" x14ac:dyDescent="0.2">
      <c r="A45" s="80" t="s">
        <v>133</v>
      </c>
      <c r="B45" s="154" t="s">
        <v>134</v>
      </c>
      <c r="C45" s="154"/>
      <c r="D45" s="154"/>
      <c r="E45" s="154"/>
      <c r="F45" s="154"/>
      <c r="G45" s="154"/>
      <c r="H45" s="154"/>
      <c r="AB45" s="81" t="str">
        <f t="shared" si="2"/>
        <v>Снятие электролебедки тяговым усилием от 15 кН (1,5 тс) до 20 кН (2,0 тс)</v>
      </c>
    </row>
    <row r="46" spans="1:28" x14ac:dyDescent="0.2">
      <c r="A46" s="80" t="s">
        <v>135</v>
      </c>
      <c r="B46" s="154" t="s">
        <v>136</v>
      </c>
      <c r="C46" s="154"/>
      <c r="D46" s="154"/>
      <c r="E46" s="154"/>
      <c r="F46" s="154"/>
      <c r="G46" s="154"/>
      <c r="H46" s="154"/>
      <c r="AB46" s="81" t="str">
        <f t="shared" si="2"/>
        <v>Снятие электролебедки тяговым усилием от 20 кН (2 тс) до 25 кН (2,5 тс)</v>
      </c>
    </row>
    <row r="47" spans="1:28" x14ac:dyDescent="0.2">
      <c r="A47" s="80" t="s">
        <v>137</v>
      </c>
      <c r="B47" s="154" t="s">
        <v>138</v>
      </c>
      <c r="C47" s="154"/>
      <c r="D47" s="154"/>
      <c r="E47" s="154"/>
      <c r="F47" s="154"/>
      <c r="G47" s="154"/>
      <c r="H47" s="154"/>
      <c r="AB47" s="81" t="str">
        <f t="shared" si="2"/>
        <v>Снятие электролебедки тяговым усилием от 25 кН (2,5 тс) до 32 кН (3,2 тс)</v>
      </c>
    </row>
    <row r="48" spans="1:28" x14ac:dyDescent="0.2">
      <c r="A48" s="80" t="s">
        <v>139</v>
      </c>
      <c r="B48" s="154" t="s">
        <v>140</v>
      </c>
      <c r="C48" s="154"/>
      <c r="D48" s="154"/>
      <c r="E48" s="154"/>
      <c r="F48" s="154"/>
      <c r="G48" s="154"/>
      <c r="H48" s="154"/>
      <c r="AB48" s="81" t="str">
        <f t="shared" si="2"/>
        <v>Снятие электролебедки тяговым усилием от 32 кН (3,2 тс) до 50 кН (5,0 тс)</v>
      </c>
    </row>
    <row r="49" spans="1:28" x14ac:dyDescent="0.2">
      <c r="A49" s="80" t="s">
        <v>141</v>
      </c>
      <c r="B49" s="154" t="s">
        <v>142</v>
      </c>
      <c r="C49" s="154"/>
      <c r="D49" s="154"/>
      <c r="E49" s="154"/>
      <c r="F49" s="154"/>
      <c r="G49" s="154"/>
      <c r="H49" s="154"/>
      <c r="AB49" s="81" t="str">
        <f t="shared" si="2"/>
        <v>Снятие электролебедки тяговым усилием от 50 кН (5 тс) до 70 кН (7,0 тс)</v>
      </c>
    </row>
    <row r="50" spans="1:28" x14ac:dyDescent="0.2">
      <c r="A50" s="80" t="s">
        <v>143</v>
      </c>
      <c r="B50" s="154" t="s">
        <v>144</v>
      </c>
      <c r="C50" s="154"/>
      <c r="D50" s="154"/>
      <c r="E50" s="154"/>
      <c r="F50" s="154"/>
      <c r="G50" s="154"/>
      <c r="H50" s="154"/>
      <c r="AB50" s="81" t="str">
        <f t="shared" si="2"/>
        <v>Снятие электролебедки тяговым усилием от 70 кН (7 тс) до 80 кН (8,0 тс)</v>
      </c>
    </row>
    <row r="51" spans="1:28" x14ac:dyDescent="0.2">
      <c r="A51" s="80" t="s">
        <v>145</v>
      </c>
      <c r="B51" s="154" t="s">
        <v>146</v>
      </c>
      <c r="C51" s="154"/>
      <c r="D51" s="154"/>
      <c r="E51" s="154"/>
      <c r="F51" s="154"/>
      <c r="G51" s="154"/>
      <c r="H51" s="154"/>
      <c r="AB51" s="81" t="str">
        <f t="shared" si="2"/>
        <v>Снятие электролебедки тяговым усилием от 80 кН (8 тс) до 100 кН (10 тс)</v>
      </c>
    </row>
    <row r="52" spans="1:28" x14ac:dyDescent="0.2">
      <c r="A52" s="80" t="s">
        <v>147</v>
      </c>
      <c r="B52" s="154" t="s">
        <v>148</v>
      </c>
      <c r="C52" s="154"/>
      <c r="D52" s="154"/>
      <c r="E52" s="154"/>
      <c r="F52" s="154"/>
      <c r="G52" s="154"/>
      <c r="H52" s="154"/>
      <c r="AB52" s="81" t="str">
        <f t="shared" si="2"/>
        <v>Снятие электролебедки тяговым усилием от 100 кН (10 тс) до 125 кН (12,5 тс)</v>
      </c>
    </row>
    <row r="53" spans="1:28" x14ac:dyDescent="0.2">
      <c r="A53" s="80" t="s">
        <v>149</v>
      </c>
      <c r="B53" s="154" t="s">
        <v>150</v>
      </c>
      <c r="C53" s="154"/>
      <c r="D53" s="154"/>
      <c r="E53" s="154"/>
      <c r="F53" s="154"/>
      <c r="G53" s="154"/>
      <c r="H53" s="154"/>
      <c r="AB53" s="81" t="str">
        <f t="shared" si="2"/>
        <v>Снятие электролебедки тяговым усилием от 125 кН (12,5 тс) до 160 кН (16 тс)</v>
      </c>
    </row>
    <row r="54" spans="1:28" x14ac:dyDescent="0.2">
      <c r="A54" s="80" t="s">
        <v>151</v>
      </c>
      <c r="B54" s="154" t="s">
        <v>152</v>
      </c>
      <c r="C54" s="154"/>
      <c r="D54" s="154"/>
      <c r="E54" s="154"/>
      <c r="F54" s="154"/>
      <c r="G54" s="154"/>
      <c r="H54" s="154"/>
      <c r="AB54" s="81" t="str">
        <f t="shared" si="2"/>
        <v>Снятие электролебедки тяговым усилием от 160 кН (16 тс) до 320 кН (32 тс)</v>
      </c>
    </row>
    <row r="55" spans="1:28" x14ac:dyDescent="0.2">
      <c r="A55" s="80" t="s">
        <v>153</v>
      </c>
      <c r="B55" s="154" t="s">
        <v>154</v>
      </c>
      <c r="C55" s="154"/>
      <c r="D55" s="154"/>
      <c r="E55" s="154"/>
      <c r="F55" s="154"/>
      <c r="G55" s="154"/>
      <c r="H55" s="154"/>
      <c r="AB55" s="81" t="str">
        <f t="shared" si="2"/>
        <v>Снятие с высоты до 3 м электролебедки тяговым усилием до 12,5 кН (1,25 тс)</v>
      </c>
    </row>
    <row r="56" spans="1:28" x14ac:dyDescent="0.2">
      <c r="A56" s="80" t="s">
        <v>156</v>
      </c>
      <c r="B56" s="154" t="s">
        <v>157</v>
      </c>
      <c r="C56" s="154"/>
      <c r="D56" s="154"/>
      <c r="E56" s="154"/>
      <c r="F56" s="154"/>
      <c r="G56" s="154"/>
      <c r="H56" s="154"/>
      <c r="AB56" s="81" t="str">
        <f t="shared" si="2"/>
        <v>Снятие с высоты до 3 м электролебедки тяговым усилием от 12,5 кН (1,25 тс) до 15 кН (1,5 тс)</v>
      </c>
    </row>
    <row r="57" spans="1:28" x14ac:dyDescent="0.2">
      <c r="A57" s="80" t="s">
        <v>158</v>
      </c>
      <c r="B57" s="154" t="s">
        <v>159</v>
      </c>
      <c r="C57" s="154"/>
      <c r="D57" s="154"/>
      <c r="E57" s="154"/>
      <c r="F57" s="154"/>
      <c r="G57" s="154"/>
      <c r="H57" s="154"/>
      <c r="AB57" s="81" t="str">
        <f t="shared" si="2"/>
        <v>Снятие с высоты до 3 м электролебедки тяговым усилием от 15 кН (1,5 тс) до 20 кН (2,0 тс)</v>
      </c>
    </row>
    <row r="58" spans="1:28" x14ac:dyDescent="0.2">
      <c r="A58" s="80" t="s">
        <v>160</v>
      </c>
      <c r="B58" s="154" t="s">
        <v>161</v>
      </c>
      <c r="C58" s="154"/>
      <c r="D58" s="154"/>
      <c r="E58" s="154"/>
      <c r="F58" s="154"/>
      <c r="G58" s="154"/>
      <c r="H58" s="154"/>
      <c r="AB58" s="81" t="str">
        <f t="shared" si="2"/>
        <v>Снятие с высоты до 3 м электролебедки тяговым усилием от 20 кН (2 тс) до 25 кН (2,5 тс)</v>
      </c>
    </row>
    <row r="59" spans="1:28" x14ac:dyDescent="0.2">
      <c r="A59" s="80" t="s">
        <v>162</v>
      </c>
      <c r="B59" s="154" t="s">
        <v>163</v>
      </c>
      <c r="C59" s="154"/>
      <c r="D59" s="154"/>
      <c r="E59" s="154"/>
      <c r="F59" s="154"/>
      <c r="G59" s="154"/>
      <c r="H59" s="154"/>
      <c r="AB59" s="81" t="str">
        <f t="shared" si="2"/>
        <v>Снятие с высоты до 3 м электролебедки тяговым усилием от 25 кН (2,5 тс) до 32 кН (3,2 тс)</v>
      </c>
    </row>
    <row r="60" spans="1:28" x14ac:dyDescent="0.2">
      <c r="A60" s="80" t="s">
        <v>164</v>
      </c>
      <c r="B60" s="154" t="s">
        <v>165</v>
      </c>
      <c r="C60" s="154"/>
      <c r="D60" s="154"/>
      <c r="E60" s="154"/>
      <c r="F60" s="154"/>
      <c r="G60" s="154"/>
      <c r="H60" s="154"/>
      <c r="AB60" s="81" t="str">
        <f t="shared" si="2"/>
        <v>Снятие с высоты до 3 м электролебедки тяговым усилием от 32 кН (3,2 тс) до 50 кН (5,0 тс)</v>
      </c>
    </row>
    <row r="61" spans="1:28" x14ac:dyDescent="0.2">
      <c r="A61" s="80" t="s">
        <v>166</v>
      </c>
      <c r="B61" s="154" t="s">
        <v>167</v>
      </c>
      <c r="C61" s="154"/>
      <c r="D61" s="154"/>
      <c r="E61" s="154"/>
      <c r="F61" s="154"/>
      <c r="G61" s="154"/>
      <c r="H61" s="154"/>
      <c r="AB61" s="81" t="str">
        <f t="shared" si="2"/>
        <v>Снятие с высоты до 3 м электролебедки тяговым усилием от 50 кН (5 тс) до 70 кН (7,0 тс)</v>
      </c>
    </row>
    <row r="62" spans="1:28" x14ac:dyDescent="0.2">
      <c r="A62" s="80" t="s">
        <v>168</v>
      </c>
      <c r="B62" s="154" t="s">
        <v>169</v>
      </c>
      <c r="C62" s="154"/>
      <c r="D62" s="154"/>
      <c r="E62" s="154"/>
      <c r="F62" s="154"/>
      <c r="G62" s="154"/>
      <c r="H62" s="154"/>
      <c r="AB62" s="81" t="str">
        <f t="shared" si="2"/>
        <v>Снятие с высоты до 3 м электролебедки тяговым усилием от 70 кН (7 тс) до 80 кН (8,0 тс)</v>
      </c>
    </row>
    <row r="63" spans="1:28" x14ac:dyDescent="0.2">
      <c r="A63" s="80" t="s">
        <v>170</v>
      </c>
      <c r="B63" s="154" t="s">
        <v>171</v>
      </c>
      <c r="C63" s="154"/>
      <c r="D63" s="154"/>
      <c r="E63" s="154"/>
      <c r="F63" s="154"/>
      <c r="G63" s="154"/>
      <c r="H63" s="154"/>
      <c r="AB63" s="81" t="str">
        <f t="shared" si="2"/>
        <v>Снятие с высоты до 3 м электролебедки тяговым усилием от 80 кН (8 тс) до 100 кН (10 тс)</v>
      </c>
    </row>
    <row r="64" spans="1:28" x14ac:dyDescent="0.2">
      <c r="A64" s="80" t="s">
        <v>172</v>
      </c>
      <c r="B64" s="154" t="s">
        <v>173</v>
      </c>
      <c r="C64" s="154"/>
      <c r="D64" s="154"/>
      <c r="E64" s="154"/>
      <c r="F64" s="154"/>
      <c r="G64" s="154"/>
      <c r="H64" s="154"/>
      <c r="AB64" s="81" t="str">
        <f t="shared" si="2"/>
        <v>Снятие с высоты до 3 м электролебедки тяговым усилием от 100 кН (10 тс) до 125 кН (12,5 тс)</v>
      </c>
    </row>
    <row r="65" spans="1:28" x14ac:dyDescent="0.2">
      <c r="A65" s="80" t="s">
        <v>174</v>
      </c>
      <c r="B65" s="154" t="s">
        <v>175</v>
      </c>
      <c r="C65" s="154"/>
      <c r="D65" s="154"/>
      <c r="E65" s="154"/>
      <c r="F65" s="154"/>
      <c r="G65" s="154"/>
      <c r="H65" s="154"/>
      <c r="AB65" s="81" t="str">
        <f t="shared" si="2"/>
        <v>Снятие с высоты до 3 м электролебедки тяговым усилием от 125 кН (12,5 тс) до 160 кН (16 тс)</v>
      </c>
    </row>
    <row r="66" spans="1:28" x14ac:dyDescent="0.2">
      <c r="A66" s="80" t="s">
        <v>176</v>
      </c>
      <c r="B66" s="154" t="s">
        <v>177</v>
      </c>
      <c r="C66" s="154"/>
      <c r="D66" s="154"/>
      <c r="E66" s="154"/>
      <c r="F66" s="154"/>
      <c r="G66" s="154"/>
      <c r="H66" s="154"/>
      <c r="AB66" s="81" t="str">
        <f t="shared" si="2"/>
        <v>Добавлять на каждый следующий 1 м свыше 3 м при снятии электролебедки тяговым усилием до 12,5 кН (1,25 тс) (к норме и расценке 4.37-8-47)</v>
      </c>
    </row>
    <row r="67" spans="1:28" ht="25.5" x14ac:dyDescent="0.2">
      <c r="A67" s="80" t="s">
        <v>179</v>
      </c>
      <c r="B67" s="154" t="s">
        <v>180</v>
      </c>
      <c r="C67" s="154"/>
      <c r="D67" s="154"/>
      <c r="E67" s="154"/>
      <c r="F67" s="154"/>
      <c r="G67" s="154"/>
      <c r="H67" s="154"/>
      <c r="AB67" s="81" t="str">
        <f t="shared" si="2"/>
        <v>Добавлять на каждый следующий 1 м свыше 3 м при снятии электролебедки тяговым усилием от 12,5 кН (1,25 тс) до 15 кН (1,5 тс) (к норме и расценке 4.37-8-48)</v>
      </c>
    </row>
    <row r="68" spans="1:28" ht="25.5" x14ac:dyDescent="0.2">
      <c r="A68" s="80" t="s">
        <v>181</v>
      </c>
      <c r="B68" s="154" t="s">
        <v>182</v>
      </c>
      <c r="C68" s="154"/>
      <c r="D68" s="154"/>
      <c r="E68" s="154"/>
      <c r="F68" s="154"/>
      <c r="G68" s="154"/>
      <c r="H68" s="154"/>
      <c r="AB68" s="81" t="str">
        <f t="shared" si="2"/>
        <v>Добавлять на каждый следующий 1 м свыше 3 м при снятии электролебедки тяговым усилием от 15 кН (1,5 тс) до 20 кН (2,0 тс) (к норме и расценке 4.37-8-49)</v>
      </c>
    </row>
    <row r="69" spans="1:28" ht="25.5" x14ac:dyDescent="0.2">
      <c r="A69" s="80" t="s">
        <v>183</v>
      </c>
      <c r="B69" s="154" t="s">
        <v>184</v>
      </c>
      <c r="C69" s="154"/>
      <c r="D69" s="154"/>
      <c r="E69" s="154"/>
      <c r="F69" s="154"/>
      <c r="G69" s="154"/>
      <c r="H69" s="154"/>
      <c r="AB69" s="81" t="str">
        <f t="shared" si="2"/>
        <v>Добавлять на каждый следующий 1 м свыше 3 м при снятии электролебедки тяговым усилием от 20 кН (2 тс) до 25 кН (2,5 тс) (к норме и расценке 4.37-8-50)</v>
      </c>
    </row>
    <row r="70" spans="1:28" ht="25.5" x14ac:dyDescent="0.2">
      <c r="A70" s="80" t="s">
        <v>185</v>
      </c>
      <c r="B70" s="154" t="s">
        <v>186</v>
      </c>
      <c r="C70" s="154"/>
      <c r="D70" s="154"/>
      <c r="E70" s="154"/>
      <c r="F70" s="154"/>
      <c r="G70" s="154"/>
      <c r="H70" s="154"/>
      <c r="AB70" s="81" t="str">
        <f t="shared" si="2"/>
        <v>Добавлять на каждый следующий 1 м свыше 3 м при снятии электролебедки тяговым усилием от 25 кН (2,5 тс) до 32 кН (3,2 тс) (к норме и расценке 4.37-8-51)</v>
      </c>
    </row>
    <row r="71" spans="1:28" ht="25.5" x14ac:dyDescent="0.2">
      <c r="A71" s="80" t="s">
        <v>187</v>
      </c>
      <c r="B71" s="154" t="s">
        <v>188</v>
      </c>
      <c r="C71" s="154"/>
      <c r="D71" s="154"/>
      <c r="E71" s="154"/>
      <c r="F71" s="154"/>
      <c r="G71" s="154"/>
      <c r="H71" s="154"/>
      <c r="AB71" s="81" t="str">
        <f t="shared" si="2"/>
        <v>Добавлять на каждый следующий 1 м свыше 3 м при снятии электролебедки тяговым усилием от 32 кН (3,2 тс) до 50 кН (5,0 тс) (к норме и расценке 4.37-8-52)</v>
      </c>
    </row>
    <row r="72" spans="1:28" ht="25.5" x14ac:dyDescent="0.2">
      <c r="A72" s="80" t="s">
        <v>189</v>
      </c>
      <c r="B72" s="154" t="s">
        <v>190</v>
      </c>
      <c r="C72" s="154"/>
      <c r="D72" s="154"/>
      <c r="E72" s="154"/>
      <c r="F72" s="154"/>
      <c r="G72" s="154"/>
      <c r="H72" s="154"/>
      <c r="AB72" s="81" t="str">
        <f t="shared" si="2"/>
        <v>Добавлять на каждый следующий 1 м свыше 3 м при снятии электролебедки тяговым усилием от 50 кН (5 тс) до 70 кН (7,0 тс) (к норме и расценке 4.37-8-53)</v>
      </c>
    </row>
    <row r="73" spans="1:28" ht="25.5" x14ac:dyDescent="0.2">
      <c r="A73" s="80" t="s">
        <v>191</v>
      </c>
      <c r="B73" s="154" t="s">
        <v>192</v>
      </c>
      <c r="C73" s="154"/>
      <c r="D73" s="154"/>
      <c r="E73" s="154"/>
      <c r="F73" s="154"/>
      <c r="G73" s="154"/>
      <c r="H73" s="154"/>
      <c r="AB73" s="81" t="str">
        <f t="shared" si="2"/>
        <v>Добавлять на каждый следующий 1 м свыше 3 м при снятии электролебедки тяговым усилием от 70 кН (7 тс) до 80 кН (8 тс) (к норме и расценке 4.37-8-54)</v>
      </c>
    </row>
    <row r="74" spans="1:28" ht="25.5" x14ac:dyDescent="0.2">
      <c r="A74" s="80" t="s">
        <v>193</v>
      </c>
      <c r="B74" s="154" t="s">
        <v>194</v>
      </c>
      <c r="C74" s="154"/>
      <c r="D74" s="154"/>
      <c r="E74" s="154"/>
      <c r="F74" s="154"/>
      <c r="G74" s="154"/>
      <c r="H74" s="154"/>
      <c r="AB74" s="81" t="str">
        <f t="shared" si="2"/>
        <v>Добавлять на каждый следующий 1 м свыше 3 м при снятии электролебедки тяговым усилием от 80 кН (8 тс) до 100 кН (10 тс) (к норме и расценке 4.37-8-55)</v>
      </c>
    </row>
    <row r="75" spans="1:28" ht="25.5" x14ac:dyDescent="0.2">
      <c r="A75" s="80" t="s">
        <v>195</v>
      </c>
      <c r="B75" s="154" t="s">
        <v>196</v>
      </c>
      <c r="C75" s="154"/>
      <c r="D75" s="154"/>
      <c r="E75" s="154"/>
      <c r="F75" s="154"/>
      <c r="G75" s="154"/>
      <c r="H75" s="154"/>
      <c r="AB75" s="81" t="str">
        <f t="shared" si="2"/>
        <v>Добавлять на каждый следующий 1 м свыше 3 м при снятии электролебедки тяговым усилием от 100 кН (10 тс) до 125 кН (12,5 тс) (к норме и расценке 4.37-8-56)</v>
      </c>
    </row>
    <row r="76" spans="1:28" ht="25.5" x14ac:dyDescent="0.2">
      <c r="A76" s="80" t="s">
        <v>197</v>
      </c>
      <c r="B76" s="154" t="s">
        <v>198</v>
      </c>
      <c r="C76" s="154"/>
      <c r="D76" s="154"/>
      <c r="E76" s="154"/>
      <c r="F76" s="154"/>
      <c r="G76" s="154"/>
      <c r="H76" s="154"/>
      <c r="AB76" s="81" t="str">
        <f t="shared" si="2"/>
        <v>Добавлять на каждый следующий 1 м свыше 3 м при снятии электролебедки тяговым усилием от 125 кН (12,5 тс) до 160 кН (16 тс) (к норме и расценке 4.37-8-57)</v>
      </c>
    </row>
    <row r="77" spans="1:28" x14ac:dyDescent="0.2">
      <c r="A77" s="77"/>
      <c r="B77" s="77"/>
      <c r="C77" s="77"/>
    </row>
    <row r="78" spans="1:28" x14ac:dyDescent="0.2">
      <c r="A78" s="98" t="s">
        <v>51</v>
      </c>
      <c r="B78" s="74"/>
      <c r="C78" s="77"/>
    </row>
    <row r="79" spans="1:28" x14ac:dyDescent="0.2">
      <c r="A79" s="155" t="s">
        <v>203</v>
      </c>
      <c r="B79" s="154" t="s">
        <v>52</v>
      </c>
      <c r="C79" s="154"/>
      <c r="D79" s="154"/>
      <c r="E79" s="154"/>
      <c r="F79" s="154"/>
      <c r="G79" s="154"/>
      <c r="H79" s="154"/>
      <c r="AB79" s="81" t="str">
        <f t="shared" ref="AB79:AB80" si="3">B79</f>
        <v>1. Установка лебедки</v>
      </c>
    </row>
    <row r="80" spans="1:28" x14ac:dyDescent="0.2">
      <c r="A80" s="158"/>
      <c r="B80" s="154" t="s">
        <v>53</v>
      </c>
      <c r="C80" s="154"/>
      <c r="D80" s="154"/>
      <c r="E80" s="154"/>
      <c r="F80" s="154"/>
      <c r="G80" s="154"/>
      <c r="H80" s="154"/>
      <c r="AB80" s="81" t="str">
        <f t="shared" si="3"/>
        <v>2. Крепление лебедки</v>
      </c>
    </row>
    <row r="81" spans="1:28" x14ac:dyDescent="0.2">
      <c r="A81" s="156"/>
      <c r="B81" s="154" t="s">
        <v>54</v>
      </c>
      <c r="C81" s="154"/>
      <c r="D81" s="154"/>
      <c r="E81" s="154"/>
      <c r="F81" s="154"/>
      <c r="G81" s="154"/>
      <c r="H81" s="154"/>
      <c r="AB81" s="81" t="str">
        <f>B81</f>
        <v>3. Опробование лебедки</v>
      </c>
    </row>
    <row r="82" spans="1:28" x14ac:dyDescent="0.2">
      <c r="A82" s="155" t="s">
        <v>204</v>
      </c>
      <c r="B82" s="154" t="s">
        <v>83</v>
      </c>
      <c r="C82" s="154"/>
      <c r="D82" s="154"/>
      <c r="E82" s="154"/>
      <c r="F82" s="154"/>
      <c r="G82" s="154"/>
      <c r="H82" s="154"/>
      <c r="AB82" s="81" t="str">
        <f t="shared" ref="AB82:AB84" si="4">B82</f>
        <v>1. Подъем лебедки</v>
      </c>
    </row>
    <row r="83" spans="1:28" x14ac:dyDescent="0.2">
      <c r="A83" s="158"/>
      <c r="B83" s="154" t="s">
        <v>84</v>
      </c>
      <c r="C83" s="154"/>
      <c r="D83" s="154"/>
      <c r="E83" s="154"/>
      <c r="F83" s="154"/>
      <c r="G83" s="154"/>
      <c r="H83" s="154"/>
      <c r="AB83" s="81" t="str">
        <f t="shared" si="4"/>
        <v>2. Закрепление лебедки</v>
      </c>
    </row>
    <row r="84" spans="1:28" x14ac:dyDescent="0.2">
      <c r="A84" s="156"/>
      <c r="B84" s="154" t="s">
        <v>54</v>
      </c>
      <c r="C84" s="154"/>
      <c r="D84" s="154"/>
      <c r="E84" s="154"/>
      <c r="F84" s="154"/>
      <c r="G84" s="154"/>
      <c r="H84" s="154"/>
      <c r="AB84" s="81" t="str">
        <f t="shared" si="4"/>
        <v>3. Опробование лебедки</v>
      </c>
    </row>
    <row r="85" spans="1:28" ht="25.5" x14ac:dyDescent="0.2">
      <c r="A85" s="99" t="s">
        <v>205</v>
      </c>
      <c r="B85" s="154" t="s">
        <v>83</v>
      </c>
      <c r="C85" s="154"/>
      <c r="D85" s="154"/>
      <c r="E85" s="154"/>
      <c r="F85" s="154"/>
      <c r="G85" s="154"/>
      <c r="H85" s="154"/>
      <c r="AB85" s="81" t="str">
        <f>B85</f>
        <v>1. Подъем лебедки</v>
      </c>
    </row>
    <row r="86" spans="1:28" x14ac:dyDescent="0.2">
      <c r="A86" s="155" t="s">
        <v>206</v>
      </c>
      <c r="B86" s="154" t="s">
        <v>129</v>
      </c>
      <c r="C86" s="154"/>
      <c r="D86" s="154"/>
      <c r="E86" s="154"/>
      <c r="F86" s="154"/>
      <c r="G86" s="154"/>
      <c r="H86" s="154"/>
      <c r="AB86" s="81" t="str">
        <f t="shared" ref="AB86:AB89" si="5">B86</f>
        <v>1. Раскрепление лебедки</v>
      </c>
    </row>
    <row r="87" spans="1:28" x14ac:dyDescent="0.2">
      <c r="A87" s="156"/>
      <c r="B87" s="154" t="s">
        <v>130</v>
      </c>
      <c r="C87" s="154"/>
      <c r="D87" s="154"/>
      <c r="E87" s="154"/>
      <c r="F87" s="154"/>
      <c r="G87" s="154"/>
      <c r="H87" s="154"/>
      <c r="AB87" s="81" t="str">
        <f t="shared" si="5"/>
        <v>2. Снятие лебедки</v>
      </c>
    </row>
    <row r="88" spans="1:28" x14ac:dyDescent="0.2">
      <c r="A88" s="155" t="s">
        <v>207</v>
      </c>
      <c r="B88" s="154" t="s">
        <v>129</v>
      </c>
      <c r="C88" s="154"/>
      <c r="D88" s="154"/>
      <c r="E88" s="154"/>
      <c r="F88" s="154"/>
      <c r="G88" s="154"/>
      <c r="H88" s="154"/>
      <c r="AB88" s="81" t="str">
        <f t="shared" si="5"/>
        <v>1. Раскрепление лебедки</v>
      </c>
    </row>
    <row r="89" spans="1:28" x14ac:dyDescent="0.2">
      <c r="A89" s="156"/>
      <c r="B89" s="154" t="s">
        <v>155</v>
      </c>
      <c r="C89" s="154"/>
      <c r="D89" s="154"/>
      <c r="E89" s="154"/>
      <c r="F89" s="154"/>
      <c r="G89" s="154"/>
      <c r="H89" s="154"/>
      <c r="AB89" s="81" t="str">
        <f t="shared" si="5"/>
        <v>2. Опускание лебедки</v>
      </c>
    </row>
    <row r="90" spans="1:28" ht="25.5" x14ac:dyDescent="0.2">
      <c r="A90" s="99" t="s">
        <v>208</v>
      </c>
      <c r="B90" s="154" t="s">
        <v>178</v>
      </c>
      <c r="C90" s="154"/>
      <c r="D90" s="154"/>
      <c r="E90" s="154"/>
      <c r="F90" s="154"/>
      <c r="G90" s="154"/>
      <c r="H90" s="154"/>
      <c r="AB90" s="81" t="str">
        <f>B90</f>
        <v>1. Опускание лебедки</v>
      </c>
    </row>
    <row r="91" spans="1:28" x14ac:dyDescent="0.2">
      <c r="A91" s="77"/>
      <c r="B91" s="77"/>
      <c r="C91" s="77"/>
    </row>
    <row r="92" spans="1:28" s="84" customFormat="1" ht="25.5" x14ac:dyDescent="0.25">
      <c r="A92" s="82" t="str">
        <f>"Шифр"&amp;CHAR(10)&amp;"ресурса"</f>
        <v>Шифр
ресурса</v>
      </c>
      <c r="B92" s="83" t="s">
        <v>199</v>
      </c>
      <c r="C92" s="83" t="s">
        <v>2</v>
      </c>
      <c r="D92" s="83" t="s">
        <v>33</v>
      </c>
      <c r="E92" s="83" t="s">
        <v>55</v>
      </c>
      <c r="F92" s="83" t="s">
        <v>57</v>
      </c>
      <c r="G92" s="83" t="s">
        <v>59</v>
      </c>
      <c r="H92" s="83" t="s">
        <v>61</v>
      </c>
      <c r="AA92" s="85"/>
      <c r="AB92" s="85"/>
    </row>
    <row r="93" spans="1:28" x14ac:dyDescent="0.2">
      <c r="A93" s="86"/>
      <c r="B93" s="87" t="s">
        <v>13</v>
      </c>
      <c r="C93" s="88" t="s">
        <v>14</v>
      </c>
      <c r="D93" s="89">
        <v>213.07999999999998</v>
      </c>
      <c r="E93" s="89">
        <v>216.29</v>
      </c>
      <c r="F93" s="89">
        <v>219.5</v>
      </c>
      <c r="G93" s="89">
        <v>226.98999999999998</v>
      </c>
      <c r="H93" s="89">
        <v>233.40999999999997</v>
      </c>
    </row>
    <row r="94" spans="1:28" x14ac:dyDescent="0.2">
      <c r="A94" s="86"/>
      <c r="B94" s="90" t="s">
        <v>15</v>
      </c>
      <c r="C94" s="91" t="s">
        <v>14</v>
      </c>
      <c r="D94" s="92">
        <v>44.94</v>
      </c>
      <c r="E94" s="92">
        <v>48.15</v>
      </c>
      <c r="F94" s="92">
        <v>51.36</v>
      </c>
      <c r="G94" s="92">
        <v>58.85</v>
      </c>
      <c r="H94" s="92">
        <v>65.27</v>
      </c>
    </row>
    <row r="95" spans="1:28" x14ac:dyDescent="0.2">
      <c r="A95" s="86"/>
      <c r="B95" s="90" t="s">
        <v>200</v>
      </c>
      <c r="C95" s="91" t="s">
        <v>14</v>
      </c>
      <c r="D95" s="92">
        <v>168.14</v>
      </c>
      <c r="E95" s="92">
        <v>168.14</v>
      </c>
      <c r="F95" s="92">
        <v>168.14</v>
      </c>
      <c r="G95" s="92">
        <v>168.14</v>
      </c>
      <c r="H95" s="92">
        <v>168.14</v>
      </c>
    </row>
    <row r="96" spans="1:28" x14ac:dyDescent="0.2">
      <c r="A96" s="93"/>
      <c r="B96" s="94" t="s">
        <v>17</v>
      </c>
      <c r="C96" s="91" t="s">
        <v>14</v>
      </c>
      <c r="D96" s="92">
        <v>20.77</v>
      </c>
      <c r="E96" s="92">
        <v>20.77</v>
      </c>
      <c r="F96" s="92">
        <v>20.77</v>
      </c>
      <c r="G96" s="92">
        <v>20.77</v>
      </c>
      <c r="H96" s="92">
        <v>20.77</v>
      </c>
    </row>
    <row r="97" spans="1:15" x14ac:dyDescent="0.2">
      <c r="A97" s="93"/>
      <c r="B97" s="87" t="s">
        <v>201</v>
      </c>
      <c r="C97" s="88" t="s">
        <v>38</v>
      </c>
      <c r="D97" s="89">
        <v>4.2</v>
      </c>
      <c r="E97" s="89">
        <v>4.5</v>
      </c>
      <c r="F97" s="89">
        <v>4.8</v>
      </c>
      <c r="G97" s="89">
        <v>5.5</v>
      </c>
      <c r="H97" s="89">
        <v>6.1</v>
      </c>
    </row>
    <row r="98" spans="1:15" x14ac:dyDescent="0.2">
      <c r="A98" s="93"/>
      <c r="B98" s="100" t="s">
        <v>209</v>
      </c>
      <c r="C98" s="91"/>
      <c r="D98" s="95"/>
      <c r="E98" s="95"/>
      <c r="F98" s="95"/>
      <c r="G98" s="95"/>
      <c r="H98" s="95"/>
    </row>
    <row r="99" spans="1:15" x14ac:dyDescent="0.2">
      <c r="A99" s="93" t="s">
        <v>41</v>
      </c>
      <c r="B99" s="96" t="s">
        <v>42</v>
      </c>
      <c r="C99" s="91" t="s">
        <v>43</v>
      </c>
      <c r="D99" s="95">
        <v>1.1000000000000001</v>
      </c>
      <c r="E99" s="95">
        <v>1.1000000000000001</v>
      </c>
      <c r="F99" s="95">
        <v>1.1000000000000001</v>
      </c>
      <c r="G99" s="95">
        <v>1.1000000000000001</v>
      </c>
      <c r="H99" s="95">
        <v>1.1000000000000001</v>
      </c>
    </row>
    <row r="100" spans="1:15" x14ac:dyDescent="0.2">
      <c r="A100" s="93"/>
      <c r="B100" s="100" t="s">
        <v>45</v>
      </c>
      <c r="C100" s="91"/>
      <c r="D100" s="95"/>
      <c r="E100" s="95"/>
      <c r="F100" s="95"/>
      <c r="G100" s="95"/>
      <c r="H100" s="95"/>
    </row>
    <row r="101" spans="1:15" x14ac:dyDescent="0.2">
      <c r="A101" s="93" t="s">
        <v>46</v>
      </c>
      <c r="B101" s="96" t="s">
        <v>47</v>
      </c>
      <c r="C101" s="91" t="s">
        <v>48</v>
      </c>
      <c r="D101" s="95">
        <v>1</v>
      </c>
      <c r="E101" s="95">
        <v>1</v>
      </c>
      <c r="F101" s="95">
        <v>1</v>
      </c>
      <c r="G101" s="95">
        <v>1</v>
      </c>
      <c r="H101" s="95">
        <v>1</v>
      </c>
    </row>
    <row r="102" spans="1:15" x14ac:dyDescent="0.2">
      <c r="A102" s="79"/>
      <c r="B102" s="77"/>
      <c r="C102" s="77"/>
      <c r="H102" s="103"/>
    </row>
    <row r="103" spans="1:15" x14ac:dyDescent="0.2">
      <c r="A103" s="79"/>
      <c r="B103" s="77"/>
      <c r="C103" s="77"/>
      <c r="H103" s="103" t="s">
        <v>210</v>
      </c>
    </row>
    <row r="104" spans="1:15" ht="25.5" x14ac:dyDescent="0.2">
      <c r="A104" s="104" t="str">
        <f>"Шифр"&amp;CHAR(10)&amp;"ресурса"</f>
        <v>Шифр
ресурса</v>
      </c>
      <c r="B104" s="83" t="s">
        <v>199</v>
      </c>
      <c r="C104" s="83" t="s">
        <v>2</v>
      </c>
      <c r="D104" s="83" t="s">
        <v>63</v>
      </c>
      <c r="E104" s="83" t="s">
        <v>65</v>
      </c>
      <c r="F104" s="83" t="s">
        <v>67</v>
      </c>
      <c r="G104" s="83" t="s">
        <v>69</v>
      </c>
      <c r="H104" s="83" t="s">
        <v>71</v>
      </c>
      <c r="I104" s="84"/>
      <c r="J104" s="84"/>
      <c r="K104" s="84"/>
      <c r="L104" s="84"/>
      <c r="M104" s="84"/>
      <c r="N104" s="84"/>
      <c r="O104" s="84"/>
    </row>
    <row r="105" spans="1:15" x14ac:dyDescent="0.2">
      <c r="A105" s="86"/>
      <c r="B105" s="87" t="s">
        <v>13</v>
      </c>
      <c r="C105" s="88" t="s">
        <v>14</v>
      </c>
      <c r="D105" s="89">
        <v>273.29999999999995</v>
      </c>
      <c r="E105" s="89">
        <v>526.57999999999993</v>
      </c>
      <c r="F105" s="89">
        <v>542.63</v>
      </c>
      <c r="G105" s="89">
        <v>754.33</v>
      </c>
      <c r="H105" s="89">
        <v>1010.35</v>
      </c>
    </row>
    <row r="106" spans="1:15" x14ac:dyDescent="0.2">
      <c r="A106" s="86"/>
      <c r="B106" s="90" t="s">
        <v>15</v>
      </c>
      <c r="C106" s="91" t="s">
        <v>14</v>
      </c>
      <c r="D106" s="92">
        <v>89.88</v>
      </c>
      <c r="E106" s="92">
        <v>144.44999999999999</v>
      </c>
      <c r="F106" s="92">
        <v>160.5</v>
      </c>
      <c r="G106" s="92">
        <v>219.35</v>
      </c>
      <c r="H106" s="92">
        <v>246.1</v>
      </c>
    </row>
    <row r="107" spans="1:15" x14ac:dyDescent="0.2">
      <c r="A107" s="86"/>
      <c r="B107" s="90" t="s">
        <v>200</v>
      </c>
      <c r="C107" s="91" t="s">
        <v>14</v>
      </c>
      <c r="D107" s="92">
        <v>183.42</v>
      </c>
      <c r="E107" s="92">
        <v>382.13</v>
      </c>
      <c r="F107" s="92">
        <v>382.13</v>
      </c>
      <c r="G107" s="92">
        <v>534.98</v>
      </c>
      <c r="H107" s="92">
        <v>764.25</v>
      </c>
    </row>
    <row r="108" spans="1:15" x14ac:dyDescent="0.2">
      <c r="A108" s="93"/>
      <c r="B108" s="94" t="s">
        <v>17</v>
      </c>
      <c r="C108" s="91" t="s">
        <v>14</v>
      </c>
      <c r="D108" s="92">
        <v>22.66</v>
      </c>
      <c r="E108" s="92">
        <v>47.2</v>
      </c>
      <c r="F108" s="92">
        <v>47.2</v>
      </c>
      <c r="G108" s="92">
        <v>66.08</v>
      </c>
      <c r="H108" s="92">
        <v>94.4</v>
      </c>
    </row>
    <row r="109" spans="1:15" x14ac:dyDescent="0.2">
      <c r="A109" s="93"/>
      <c r="B109" s="87" t="s">
        <v>201</v>
      </c>
      <c r="C109" s="88" t="s">
        <v>38</v>
      </c>
      <c r="D109" s="89">
        <v>8.4</v>
      </c>
      <c r="E109" s="89">
        <v>13.5</v>
      </c>
      <c r="F109" s="89">
        <v>15</v>
      </c>
      <c r="G109" s="89">
        <v>20.5</v>
      </c>
      <c r="H109" s="89">
        <v>23</v>
      </c>
    </row>
    <row r="110" spans="1:15" x14ac:dyDescent="0.2">
      <c r="A110" s="93"/>
      <c r="B110" s="100" t="s">
        <v>209</v>
      </c>
      <c r="C110" s="91"/>
      <c r="D110" s="95"/>
      <c r="E110" s="95"/>
      <c r="F110" s="95"/>
      <c r="G110" s="95"/>
      <c r="H110" s="95"/>
    </row>
    <row r="111" spans="1:15" x14ac:dyDescent="0.2">
      <c r="A111" s="93" t="s">
        <v>41</v>
      </c>
      <c r="B111" s="96" t="s">
        <v>42</v>
      </c>
      <c r="C111" s="91" t="s">
        <v>43</v>
      </c>
      <c r="D111" s="95">
        <v>1.2</v>
      </c>
      <c r="E111" s="95">
        <v>2.5</v>
      </c>
      <c r="F111" s="95">
        <v>2.5</v>
      </c>
      <c r="G111" s="95">
        <v>3.5</v>
      </c>
      <c r="H111" s="95">
        <v>5</v>
      </c>
    </row>
    <row r="112" spans="1:15" x14ac:dyDescent="0.2">
      <c r="A112" s="93"/>
      <c r="B112" s="100" t="s">
        <v>45</v>
      </c>
      <c r="C112" s="91"/>
      <c r="D112" s="95"/>
      <c r="E112" s="95"/>
      <c r="F112" s="95"/>
      <c r="G112" s="95"/>
      <c r="H112" s="95"/>
    </row>
    <row r="113" spans="1:15" x14ac:dyDescent="0.2">
      <c r="A113" s="93" t="s">
        <v>46</v>
      </c>
      <c r="B113" s="96" t="s">
        <v>47</v>
      </c>
      <c r="C113" s="91" t="s">
        <v>48</v>
      </c>
      <c r="D113" s="95">
        <v>1</v>
      </c>
      <c r="E113" s="95">
        <v>1</v>
      </c>
      <c r="F113" s="95">
        <v>1</v>
      </c>
      <c r="G113" s="95">
        <v>1</v>
      </c>
      <c r="H113" s="95">
        <v>1</v>
      </c>
    </row>
    <row r="114" spans="1:15" x14ac:dyDescent="0.2">
      <c r="A114" s="79"/>
      <c r="B114" s="77"/>
      <c r="C114" s="77"/>
      <c r="H114" s="103"/>
    </row>
    <row r="115" spans="1:15" x14ac:dyDescent="0.2">
      <c r="A115" s="79"/>
      <c r="B115" s="77"/>
      <c r="C115" s="77"/>
      <c r="H115" s="103" t="s">
        <v>210</v>
      </c>
    </row>
    <row r="116" spans="1:15" ht="25.5" x14ac:dyDescent="0.2">
      <c r="A116" s="104" t="str">
        <f>"Шифр"&amp;CHAR(10)&amp;"ресурса"</f>
        <v>Шифр
ресурса</v>
      </c>
      <c r="B116" s="83" t="s">
        <v>199</v>
      </c>
      <c r="C116" s="83" t="s">
        <v>2</v>
      </c>
      <c r="D116" s="83" t="s">
        <v>73</v>
      </c>
      <c r="E116" s="83" t="s">
        <v>79</v>
      </c>
      <c r="F116" s="83" t="s">
        <v>81</v>
      </c>
      <c r="G116" s="83" t="s">
        <v>85</v>
      </c>
      <c r="H116" s="83" t="s">
        <v>87</v>
      </c>
      <c r="I116" s="84"/>
      <c r="J116" s="84"/>
      <c r="K116" s="84"/>
      <c r="L116" s="84"/>
      <c r="M116" s="84"/>
      <c r="N116" s="84"/>
      <c r="O116" s="84"/>
    </row>
    <row r="117" spans="1:15" x14ac:dyDescent="0.2">
      <c r="A117" s="86"/>
      <c r="B117" s="87" t="s">
        <v>13</v>
      </c>
      <c r="C117" s="88" t="s">
        <v>14</v>
      </c>
      <c r="D117" s="105">
        <v>1522.4199999999998</v>
      </c>
      <c r="E117" s="105">
        <v>2564.8999999999996</v>
      </c>
      <c r="F117" s="89">
        <v>223.77999999999997</v>
      </c>
      <c r="G117" s="89">
        <v>230.2</v>
      </c>
      <c r="H117" s="89">
        <v>238.76</v>
      </c>
    </row>
    <row r="118" spans="1:15" x14ac:dyDescent="0.2">
      <c r="A118" s="86"/>
      <c r="B118" s="90" t="s">
        <v>15</v>
      </c>
      <c r="C118" s="91" t="s">
        <v>14</v>
      </c>
      <c r="D118" s="92">
        <v>385.2</v>
      </c>
      <c r="E118" s="92">
        <v>1380.3</v>
      </c>
      <c r="F118" s="92">
        <v>55.64</v>
      </c>
      <c r="G118" s="92">
        <v>62.06</v>
      </c>
      <c r="H118" s="92">
        <v>70.62</v>
      </c>
    </row>
    <row r="119" spans="1:15" x14ac:dyDescent="0.2">
      <c r="A119" s="86"/>
      <c r="B119" s="90" t="s">
        <v>200</v>
      </c>
      <c r="C119" s="91" t="s">
        <v>14</v>
      </c>
      <c r="D119" s="106">
        <v>1137.2199999999998</v>
      </c>
      <c r="E119" s="106">
        <v>1184.5999999999999</v>
      </c>
      <c r="F119" s="92">
        <v>168.14</v>
      </c>
      <c r="G119" s="92">
        <v>168.14</v>
      </c>
      <c r="H119" s="92">
        <v>168.14</v>
      </c>
    </row>
    <row r="120" spans="1:15" x14ac:dyDescent="0.2">
      <c r="A120" s="93"/>
      <c r="B120" s="94" t="s">
        <v>17</v>
      </c>
      <c r="C120" s="91" t="s">
        <v>14</v>
      </c>
      <c r="D120" s="106">
        <v>80.540000000000006</v>
      </c>
      <c r="E120" s="106">
        <v>83.9</v>
      </c>
      <c r="F120" s="92">
        <v>20.77</v>
      </c>
      <c r="G120" s="92">
        <v>20.77</v>
      </c>
      <c r="H120" s="92">
        <v>20.77</v>
      </c>
    </row>
    <row r="121" spans="1:15" x14ac:dyDescent="0.2">
      <c r="A121" s="93"/>
      <c r="B121" s="87" t="s">
        <v>201</v>
      </c>
      <c r="C121" s="88" t="s">
        <v>38</v>
      </c>
      <c r="D121" s="89">
        <v>36</v>
      </c>
      <c r="E121" s="89">
        <v>129</v>
      </c>
      <c r="F121" s="89">
        <v>5.2</v>
      </c>
      <c r="G121" s="89">
        <v>5.8</v>
      </c>
      <c r="H121" s="89">
        <v>6.6</v>
      </c>
    </row>
    <row r="122" spans="1:15" x14ac:dyDescent="0.2">
      <c r="A122" s="93"/>
      <c r="B122" s="100" t="s">
        <v>209</v>
      </c>
      <c r="C122" s="91"/>
      <c r="D122" s="95"/>
      <c r="E122" s="95"/>
      <c r="F122" s="95"/>
      <c r="G122" s="95"/>
      <c r="H122" s="95"/>
    </row>
    <row r="123" spans="1:15" x14ac:dyDescent="0.2">
      <c r="A123" s="93" t="s">
        <v>75</v>
      </c>
      <c r="B123" s="96" t="s">
        <v>76</v>
      </c>
      <c r="C123" s="91" t="s">
        <v>43</v>
      </c>
      <c r="D123" s="95">
        <v>4.8</v>
      </c>
      <c r="E123" s="95">
        <v>5</v>
      </c>
      <c r="F123" s="95">
        <v>0</v>
      </c>
      <c r="G123" s="95">
        <v>0</v>
      </c>
      <c r="H123" s="95">
        <v>0</v>
      </c>
    </row>
    <row r="124" spans="1:15" x14ac:dyDescent="0.2">
      <c r="A124" s="93" t="s">
        <v>41</v>
      </c>
      <c r="B124" s="96" t="s">
        <v>42</v>
      </c>
      <c r="C124" s="91" t="s">
        <v>43</v>
      </c>
      <c r="D124" s="95">
        <v>0</v>
      </c>
      <c r="E124" s="95">
        <v>0</v>
      </c>
      <c r="F124" s="95">
        <v>1.1000000000000001</v>
      </c>
      <c r="G124" s="95">
        <v>1.1000000000000001</v>
      </c>
      <c r="H124" s="95">
        <v>1.1000000000000001</v>
      </c>
    </row>
    <row r="125" spans="1:15" x14ac:dyDescent="0.2">
      <c r="A125" s="173" t="s">
        <v>220</v>
      </c>
      <c r="B125" s="174" t="s">
        <v>221</v>
      </c>
      <c r="C125" s="91" t="s">
        <v>43</v>
      </c>
      <c r="D125" s="107">
        <v>4.8</v>
      </c>
      <c r="E125" s="107">
        <v>5</v>
      </c>
      <c r="F125" s="95">
        <v>0</v>
      </c>
      <c r="G125" s="95">
        <v>0</v>
      </c>
      <c r="H125" s="95">
        <v>0</v>
      </c>
    </row>
    <row r="126" spans="1:15" x14ac:dyDescent="0.2">
      <c r="A126" s="93"/>
      <c r="B126" s="100" t="s">
        <v>45</v>
      </c>
      <c r="C126" s="91"/>
      <c r="D126" s="95"/>
      <c r="E126" s="95"/>
      <c r="F126" s="95"/>
      <c r="G126" s="95"/>
      <c r="H126" s="95"/>
    </row>
    <row r="127" spans="1:15" x14ac:dyDescent="0.2">
      <c r="A127" s="93" t="s">
        <v>46</v>
      </c>
      <c r="B127" s="96" t="s">
        <v>47</v>
      </c>
      <c r="C127" s="91" t="s">
        <v>48</v>
      </c>
      <c r="D127" s="95">
        <v>1</v>
      </c>
      <c r="E127" s="95">
        <v>1</v>
      </c>
      <c r="F127" s="95">
        <v>1</v>
      </c>
      <c r="G127" s="95">
        <v>1</v>
      </c>
      <c r="H127" s="95">
        <v>1</v>
      </c>
    </row>
    <row r="128" spans="1:15" x14ac:dyDescent="0.2">
      <c r="A128" s="79"/>
      <c r="B128" s="77"/>
      <c r="C128" s="77"/>
      <c r="H128" s="103"/>
    </row>
    <row r="129" spans="1:15" x14ac:dyDescent="0.2">
      <c r="A129" s="79"/>
      <c r="B129" s="77"/>
      <c r="C129" s="77"/>
      <c r="H129" s="103" t="s">
        <v>210</v>
      </c>
    </row>
    <row r="130" spans="1:15" ht="25.5" x14ac:dyDescent="0.2">
      <c r="A130" s="104" t="str">
        <f>"Шифр"&amp;CHAR(10)&amp;"ресурса"</f>
        <v>Шифр
ресурса</v>
      </c>
      <c r="B130" s="83" t="s">
        <v>199</v>
      </c>
      <c r="C130" s="83" t="s">
        <v>2</v>
      </c>
      <c r="D130" s="83" t="s">
        <v>89</v>
      </c>
      <c r="E130" s="83" t="s">
        <v>91</v>
      </c>
      <c r="F130" s="83" t="s">
        <v>93</v>
      </c>
      <c r="G130" s="83" t="s">
        <v>95</v>
      </c>
      <c r="H130" s="83" t="s">
        <v>97</v>
      </c>
      <c r="I130" s="84"/>
      <c r="J130" s="84"/>
      <c r="K130" s="84"/>
      <c r="L130" s="84"/>
      <c r="M130" s="84"/>
      <c r="N130" s="84"/>
      <c r="O130" s="84"/>
    </row>
    <row r="131" spans="1:15" x14ac:dyDescent="0.2">
      <c r="A131" s="86"/>
      <c r="B131" s="87" t="s">
        <v>13</v>
      </c>
      <c r="C131" s="88" t="s">
        <v>14</v>
      </c>
      <c r="D131" s="89">
        <v>250.52999999999997</v>
      </c>
      <c r="E131" s="89">
        <v>265.51</v>
      </c>
      <c r="F131" s="89">
        <v>322.52</v>
      </c>
      <c r="G131" s="89">
        <v>585.43000000000006</v>
      </c>
      <c r="H131" s="89">
        <v>622.88</v>
      </c>
    </row>
    <row r="132" spans="1:15" x14ac:dyDescent="0.2">
      <c r="A132" s="86"/>
      <c r="B132" s="90" t="s">
        <v>15</v>
      </c>
      <c r="C132" s="91" t="s">
        <v>14</v>
      </c>
      <c r="D132" s="92">
        <v>82.39</v>
      </c>
      <c r="E132" s="92">
        <v>97.37</v>
      </c>
      <c r="F132" s="92">
        <v>139.1</v>
      </c>
      <c r="G132" s="92">
        <v>203.3</v>
      </c>
      <c r="H132" s="92">
        <v>240.75</v>
      </c>
    </row>
    <row r="133" spans="1:15" x14ac:dyDescent="0.2">
      <c r="A133" s="86"/>
      <c r="B133" s="90" t="s">
        <v>200</v>
      </c>
      <c r="C133" s="91" t="s">
        <v>14</v>
      </c>
      <c r="D133" s="92">
        <v>168.14</v>
      </c>
      <c r="E133" s="92">
        <v>168.14</v>
      </c>
      <c r="F133" s="92">
        <v>183.42</v>
      </c>
      <c r="G133" s="92">
        <v>382.13</v>
      </c>
      <c r="H133" s="92">
        <v>382.13</v>
      </c>
    </row>
    <row r="134" spans="1:15" x14ac:dyDescent="0.2">
      <c r="A134" s="93"/>
      <c r="B134" s="94" t="s">
        <v>17</v>
      </c>
      <c r="C134" s="91" t="s">
        <v>14</v>
      </c>
      <c r="D134" s="92">
        <v>20.77</v>
      </c>
      <c r="E134" s="92">
        <v>20.77</v>
      </c>
      <c r="F134" s="92">
        <v>22.66</v>
      </c>
      <c r="G134" s="92">
        <v>47.2</v>
      </c>
      <c r="H134" s="92">
        <v>47.2</v>
      </c>
    </row>
    <row r="135" spans="1:15" x14ac:dyDescent="0.2">
      <c r="A135" s="93"/>
      <c r="B135" s="87" t="s">
        <v>201</v>
      </c>
      <c r="C135" s="88" t="s">
        <v>38</v>
      </c>
      <c r="D135" s="89">
        <v>7.7</v>
      </c>
      <c r="E135" s="89">
        <v>9.1</v>
      </c>
      <c r="F135" s="89">
        <v>13</v>
      </c>
      <c r="G135" s="89">
        <v>19</v>
      </c>
      <c r="H135" s="89">
        <v>22.5</v>
      </c>
    </row>
    <row r="136" spans="1:15" x14ac:dyDescent="0.2">
      <c r="A136" s="93"/>
      <c r="B136" s="100" t="s">
        <v>209</v>
      </c>
      <c r="C136" s="91"/>
      <c r="D136" s="95"/>
      <c r="E136" s="95"/>
      <c r="F136" s="95"/>
      <c r="G136" s="95"/>
      <c r="H136" s="95"/>
    </row>
    <row r="137" spans="1:15" x14ac:dyDescent="0.2">
      <c r="A137" s="93" t="s">
        <v>41</v>
      </c>
      <c r="B137" s="96" t="s">
        <v>42</v>
      </c>
      <c r="C137" s="91" t="s">
        <v>43</v>
      </c>
      <c r="D137" s="95">
        <v>1.1000000000000001</v>
      </c>
      <c r="E137" s="95">
        <v>1.1000000000000001</v>
      </c>
      <c r="F137" s="95">
        <v>1.2</v>
      </c>
      <c r="G137" s="95">
        <v>2.5</v>
      </c>
      <c r="H137" s="95">
        <v>2.5</v>
      </c>
    </row>
    <row r="138" spans="1:15" x14ac:dyDescent="0.2">
      <c r="A138" s="93"/>
      <c r="B138" s="100" t="s">
        <v>45</v>
      </c>
      <c r="C138" s="91"/>
      <c r="D138" s="95"/>
      <c r="E138" s="95"/>
      <c r="F138" s="95"/>
      <c r="G138" s="95"/>
      <c r="H138" s="95"/>
    </row>
    <row r="139" spans="1:15" x14ac:dyDescent="0.2">
      <c r="A139" s="93" t="s">
        <v>46</v>
      </c>
      <c r="B139" s="96" t="s">
        <v>47</v>
      </c>
      <c r="C139" s="91" t="s">
        <v>48</v>
      </c>
      <c r="D139" s="95">
        <v>1</v>
      </c>
      <c r="E139" s="95">
        <v>1</v>
      </c>
      <c r="F139" s="95">
        <v>1</v>
      </c>
      <c r="G139" s="95">
        <v>1</v>
      </c>
      <c r="H139" s="95">
        <v>1</v>
      </c>
    </row>
    <row r="140" spans="1:15" x14ac:dyDescent="0.2">
      <c r="A140" s="79"/>
      <c r="B140" s="77"/>
      <c r="C140" s="77"/>
      <c r="H140" s="103"/>
    </row>
    <row r="141" spans="1:15" x14ac:dyDescent="0.2">
      <c r="A141" s="79"/>
      <c r="B141" s="77"/>
      <c r="C141" s="77"/>
      <c r="H141" s="103" t="s">
        <v>210</v>
      </c>
    </row>
    <row r="142" spans="1:15" ht="25.5" x14ac:dyDescent="0.2">
      <c r="A142" s="104" t="str">
        <f>"Шифр"&amp;CHAR(10)&amp;"ресурса"</f>
        <v>Шифр
ресурса</v>
      </c>
      <c r="B142" s="83" t="s">
        <v>199</v>
      </c>
      <c r="C142" s="83" t="s">
        <v>2</v>
      </c>
      <c r="D142" s="83" t="s">
        <v>99</v>
      </c>
      <c r="E142" s="83" t="s">
        <v>101</v>
      </c>
      <c r="F142" s="83" t="s">
        <v>103</v>
      </c>
      <c r="G142" s="83" t="s">
        <v>105</v>
      </c>
      <c r="H142" s="83" t="s">
        <v>107</v>
      </c>
      <c r="I142" s="84"/>
      <c r="J142" s="84"/>
      <c r="K142" s="84"/>
      <c r="L142" s="84"/>
      <c r="M142" s="84"/>
      <c r="N142" s="84"/>
      <c r="O142" s="84"/>
    </row>
    <row r="143" spans="1:15" x14ac:dyDescent="0.2">
      <c r="A143" s="86"/>
      <c r="B143" s="87" t="s">
        <v>13</v>
      </c>
      <c r="C143" s="88" t="s">
        <v>14</v>
      </c>
      <c r="D143" s="89">
        <v>839.93000000000006</v>
      </c>
      <c r="E143" s="89">
        <v>1133.4000000000001</v>
      </c>
      <c r="F143" s="105">
        <v>1672.2199999999998</v>
      </c>
      <c r="G143" s="89">
        <v>1.71</v>
      </c>
      <c r="H143" s="89">
        <v>2.0299999999999998</v>
      </c>
    </row>
    <row r="144" spans="1:15" x14ac:dyDescent="0.2">
      <c r="A144" s="86"/>
      <c r="B144" s="90" t="s">
        <v>15</v>
      </c>
      <c r="C144" s="91" t="s">
        <v>14</v>
      </c>
      <c r="D144" s="92">
        <v>304.95</v>
      </c>
      <c r="E144" s="92">
        <v>369.15</v>
      </c>
      <c r="F144" s="92">
        <v>535</v>
      </c>
      <c r="G144" s="92">
        <v>1.71</v>
      </c>
      <c r="H144" s="92">
        <v>2.0299999999999998</v>
      </c>
    </row>
    <row r="145" spans="1:15" x14ac:dyDescent="0.2">
      <c r="A145" s="86"/>
      <c r="B145" s="90" t="s">
        <v>200</v>
      </c>
      <c r="C145" s="91" t="s">
        <v>14</v>
      </c>
      <c r="D145" s="92">
        <v>534.98</v>
      </c>
      <c r="E145" s="92">
        <v>764.25</v>
      </c>
      <c r="F145" s="106">
        <v>1137.2199999999998</v>
      </c>
      <c r="G145" s="92">
        <v>0</v>
      </c>
      <c r="H145" s="92">
        <v>0</v>
      </c>
    </row>
    <row r="146" spans="1:15" x14ac:dyDescent="0.2">
      <c r="A146" s="93"/>
      <c r="B146" s="94" t="s">
        <v>17</v>
      </c>
      <c r="C146" s="91" t="s">
        <v>14</v>
      </c>
      <c r="D146" s="92">
        <v>66.08</v>
      </c>
      <c r="E146" s="92">
        <v>94.4</v>
      </c>
      <c r="F146" s="106">
        <v>80.540000000000006</v>
      </c>
      <c r="G146" s="92">
        <v>0</v>
      </c>
      <c r="H146" s="92">
        <v>0</v>
      </c>
    </row>
    <row r="147" spans="1:15" x14ac:dyDescent="0.2">
      <c r="A147" s="93"/>
      <c r="B147" s="87" t="s">
        <v>201</v>
      </c>
      <c r="C147" s="88" t="s">
        <v>38</v>
      </c>
      <c r="D147" s="89">
        <v>28.5</v>
      </c>
      <c r="E147" s="89">
        <v>34.5</v>
      </c>
      <c r="F147" s="89">
        <v>50</v>
      </c>
      <c r="G147" s="89">
        <v>0.16</v>
      </c>
      <c r="H147" s="89">
        <v>0.19</v>
      </c>
    </row>
    <row r="148" spans="1:15" x14ac:dyDescent="0.2">
      <c r="A148" s="93"/>
      <c r="B148" s="100" t="s">
        <v>209</v>
      </c>
      <c r="C148" s="91"/>
      <c r="D148" s="95"/>
      <c r="E148" s="95"/>
      <c r="F148" s="95"/>
      <c r="G148" s="95"/>
      <c r="H148" s="95"/>
    </row>
    <row r="149" spans="1:15" x14ac:dyDescent="0.2">
      <c r="A149" s="93" t="s">
        <v>75</v>
      </c>
      <c r="B149" s="96" t="s">
        <v>76</v>
      </c>
      <c r="C149" s="91" t="s">
        <v>43</v>
      </c>
      <c r="D149" s="95">
        <v>0</v>
      </c>
      <c r="E149" s="95">
        <v>0</v>
      </c>
      <c r="F149" s="95">
        <v>4.8</v>
      </c>
      <c r="G149" s="95">
        <v>0</v>
      </c>
      <c r="H149" s="95">
        <v>0</v>
      </c>
    </row>
    <row r="150" spans="1:15" x14ac:dyDescent="0.2">
      <c r="A150" s="93" t="s">
        <v>41</v>
      </c>
      <c r="B150" s="96" t="s">
        <v>42</v>
      </c>
      <c r="C150" s="91" t="s">
        <v>43</v>
      </c>
      <c r="D150" s="95">
        <v>3.5</v>
      </c>
      <c r="E150" s="95">
        <v>5</v>
      </c>
      <c r="F150" s="95">
        <v>0</v>
      </c>
      <c r="G150" s="95">
        <v>0</v>
      </c>
      <c r="H150" s="95">
        <v>0</v>
      </c>
    </row>
    <row r="151" spans="1:15" x14ac:dyDescent="0.2">
      <c r="A151" s="101" t="s">
        <v>220</v>
      </c>
      <c r="B151" s="102" t="s">
        <v>221</v>
      </c>
      <c r="C151" s="91" t="s">
        <v>43</v>
      </c>
      <c r="D151" s="95">
        <v>0</v>
      </c>
      <c r="E151" s="95">
        <v>0</v>
      </c>
      <c r="F151" s="107">
        <v>4.8</v>
      </c>
      <c r="G151" s="95">
        <v>0</v>
      </c>
      <c r="H151" s="95">
        <v>0</v>
      </c>
    </row>
    <row r="152" spans="1:15" x14ac:dyDescent="0.2">
      <c r="A152" s="93"/>
      <c r="B152" s="100" t="s">
        <v>45</v>
      </c>
      <c r="C152" s="91"/>
      <c r="D152" s="95"/>
      <c r="E152" s="95"/>
      <c r="F152" s="95"/>
      <c r="G152" s="95"/>
      <c r="H152" s="95"/>
    </row>
    <row r="153" spans="1:15" x14ac:dyDescent="0.2">
      <c r="A153" s="93" t="s">
        <v>46</v>
      </c>
      <c r="B153" s="96" t="s">
        <v>47</v>
      </c>
      <c r="C153" s="91" t="s">
        <v>48</v>
      </c>
      <c r="D153" s="95">
        <v>1</v>
      </c>
      <c r="E153" s="95">
        <v>1</v>
      </c>
      <c r="F153" s="95">
        <v>1</v>
      </c>
      <c r="G153" s="95">
        <v>0</v>
      </c>
      <c r="H153" s="95">
        <v>0</v>
      </c>
    </row>
    <row r="154" spans="1:15" x14ac:dyDescent="0.2">
      <c r="A154" s="79"/>
      <c r="B154" s="77"/>
      <c r="C154" s="77"/>
      <c r="H154" s="103"/>
    </row>
    <row r="155" spans="1:15" x14ac:dyDescent="0.2">
      <c r="A155" s="79"/>
      <c r="B155" s="77"/>
      <c r="C155" s="77"/>
      <c r="H155" s="103" t="s">
        <v>210</v>
      </c>
    </row>
    <row r="156" spans="1:15" ht="25.5" x14ac:dyDescent="0.2">
      <c r="A156" s="104" t="str">
        <f>"Шифр"&amp;CHAR(10)&amp;"ресурса"</f>
        <v>Шифр
ресурса</v>
      </c>
      <c r="B156" s="83" t="s">
        <v>199</v>
      </c>
      <c r="C156" s="83" t="s">
        <v>2</v>
      </c>
      <c r="D156" s="83" t="s">
        <v>109</v>
      </c>
      <c r="E156" s="83" t="s">
        <v>111</v>
      </c>
      <c r="F156" s="83" t="s">
        <v>113</v>
      </c>
      <c r="G156" s="83" t="s">
        <v>115</v>
      </c>
      <c r="H156" s="83" t="s">
        <v>117</v>
      </c>
      <c r="I156" s="84"/>
      <c r="J156" s="84"/>
      <c r="K156" s="84"/>
      <c r="L156" s="84"/>
      <c r="M156" s="84"/>
      <c r="N156" s="84"/>
      <c r="O156" s="84"/>
    </row>
    <row r="157" spans="1:15" x14ac:dyDescent="0.2">
      <c r="A157" s="86"/>
      <c r="B157" s="87" t="s">
        <v>13</v>
      </c>
      <c r="C157" s="88" t="s">
        <v>14</v>
      </c>
      <c r="D157" s="89">
        <v>2.35</v>
      </c>
      <c r="E157" s="89">
        <v>2.89</v>
      </c>
      <c r="F157" s="89">
        <v>3.53</v>
      </c>
      <c r="G157" s="89">
        <v>5.03</v>
      </c>
      <c r="H157" s="89">
        <v>6.53</v>
      </c>
    </row>
    <row r="158" spans="1:15" x14ac:dyDescent="0.2">
      <c r="A158" s="86"/>
      <c r="B158" s="90" t="s">
        <v>15</v>
      </c>
      <c r="C158" s="91" t="s">
        <v>14</v>
      </c>
      <c r="D158" s="92">
        <v>2.35</v>
      </c>
      <c r="E158" s="92">
        <v>2.89</v>
      </c>
      <c r="F158" s="92">
        <v>3.53</v>
      </c>
      <c r="G158" s="92">
        <v>5.03</v>
      </c>
      <c r="H158" s="92">
        <v>6.53</v>
      </c>
    </row>
    <row r="159" spans="1:15" x14ac:dyDescent="0.2">
      <c r="A159" s="93"/>
      <c r="B159" s="87" t="s">
        <v>201</v>
      </c>
      <c r="C159" s="88" t="s">
        <v>38</v>
      </c>
      <c r="D159" s="89">
        <v>0.22</v>
      </c>
      <c r="E159" s="89">
        <v>0.27</v>
      </c>
      <c r="F159" s="89">
        <v>0.33</v>
      </c>
      <c r="G159" s="89">
        <v>0.47</v>
      </c>
      <c r="H159" s="89">
        <v>0.61</v>
      </c>
    </row>
    <row r="160" spans="1:15" x14ac:dyDescent="0.2">
      <c r="A160" s="79"/>
      <c r="B160" s="77"/>
      <c r="C160" s="77"/>
      <c r="H160" s="103"/>
    </row>
    <row r="161" spans="1:15" x14ac:dyDescent="0.2">
      <c r="A161" s="79"/>
      <c r="B161" s="77"/>
      <c r="C161" s="77"/>
      <c r="H161" s="103" t="s">
        <v>210</v>
      </c>
    </row>
    <row r="162" spans="1:15" ht="25.5" x14ac:dyDescent="0.2">
      <c r="A162" s="104" t="str">
        <f>"Шифр"&amp;CHAR(10)&amp;"ресурса"</f>
        <v>Шифр
ресурса</v>
      </c>
      <c r="B162" s="83" t="s">
        <v>199</v>
      </c>
      <c r="C162" s="83" t="s">
        <v>2</v>
      </c>
      <c r="D162" s="83" t="s">
        <v>119</v>
      </c>
      <c r="E162" s="83" t="s">
        <v>121</v>
      </c>
      <c r="F162" s="83" t="s">
        <v>123</v>
      </c>
      <c r="G162" s="83" t="s">
        <v>125</v>
      </c>
      <c r="H162" s="83" t="s">
        <v>127</v>
      </c>
      <c r="I162" s="84"/>
      <c r="J162" s="84"/>
      <c r="K162" s="84"/>
      <c r="L162" s="84"/>
      <c r="M162" s="84"/>
      <c r="N162" s="84"/>
      <c r="O162" s="84"/>
    </row>
    <row r="163" spans="1:15" x14ac:dyDescent="0.2">
      <c r="A163" s="86"/>
      <c r="B163" s="87" t="s">
        <v>13</v>
      </c>
      <c r="C163" s="88" t="s">
        <v>14</v>
      </c>
      <c r="D163" s="89">
        <v>7.17</v>
      </c>
      <c r="E163" s="89">
        <v>8.67</v>
      </c>
      <c r="F163" s="89">
        <v>10.17</v>
      </c>
      <c r="G163" s="89">
        <v>11.77</v>
      </c>
      <c r="H163" s="89">
        <v>203.45</v>
      </c>
    </row>
    <row r="164" spans="1:15" x14ac:dyDescent="0.2">
      <c r="A164" s="86"/>
      <c r="B164" s="90" t="s">
        <v>15</v>
      </c>
      <c r="C164" s="91" t="s">
        <v>14</v>
      </c>
      <c r="D164" s="92">
        <v>7.17</v>
      </c>
      <c r="E164" s="92">
        <v>8.67</v>
      </c>
      <c r="F164" s="92">
        <v>10.17</v>
      </c>
      <c r="G164" s="92">
        <v>11.77</v>
      </c>
      <c r="H164" s="92">
        <v>35.31</v>
      </c>
    </row>
    <row r="165" spans="1:15" x14ac:dyDescent="0.2">
      <c r="A165" s="86"/>
      <c r="B165" s="90" t="s">
        <v>200</v>
      </c>
      <c r="C165" s="91" t="s">
        <v>14</v>
      </c>
      <c r="D165" s="92">
        <v>0</v>
      </c>
      <c r="E165" s="92">
        <v>0</v>
      </c>
      <c r="F165" s="92">
        <v>0</v>
      </c>
      <c r="G165" s="92">
        <v>0</v>
      </c>
      <c r="H165" s="92">
        <v>168.14</v>
      </c>
    </row>
    <row r="166" spans="1:15" x14ac:dyDescent="0.2">
      <c r="A166" s="93"/>
      <c r="B166" s="94" t="s">
        <v>17</v>
      </c>
      <c r="C166" s="91" t="s">
        <v>14</v>
      </c>
      <c r="D166" s="92">
        <v>0</v>
      </c>
      <c r="E166" s="92">
        <v>0</v>
      </c>
      <c r="F166" s="92">
        <v>0</v>
      </c>
      <c r="G166" s="92">
        <v>0</v>
      </c>
      <c r="H166" s="92">
        <v>20.77</v>
      </c>
    </row>
    <row r="167" spans="1:15" x14ac:dyDescent="0.2">
      <c r="A167" s="93"/>
      <c r="B167" s="87" t="s">
        <v>201</v>
      </c>
      <c r="C167" s="88" t="s">
        <v>38</v>
      </c>
      <c r="D167" s="89">
        <v>0.67</v>
      </c>
      <c r="E167" s="89">
        <v>0.81</v>
      </c>
      <c r="F167" s="89">
        <v>0.95</v>
      </c>
      <c r="G167" s="89">
        <v>1.1000000000000001</v>
      </c>
      <c r="H167" s="89">
        <v>3.3</v>
      </c>
    </row>
    <row r="168" spans="1:15" x14ac:dyDescent="0.2">
      <c r="A168" s="93"/>
      <c r="B168" s="100" t="s">
        <v>209</v>
      </c>
      <c r="C168" s="91"/>
      <c r="D168" s="95"/>
      <c r="E168" s="95"/>
      <c r="F168" s="95"/>
      <c r="G168" s="95"/>
      <c r="H168" s="95"/>
    </row>
    <row r="169" spans="1:15" x14ac:dyDescent="0.2">
      <c r="A169" s="93" t="s">
        <v>41</v>
      </c>
      <c r="B169" s="96" t="s">
        <v>42</v>
      </c>
      <c r="C169" s="91" t="s">
        <v>43</v>
      </c>
      <c r="D169" s="95">
        <v>0</v>
      </c>
      <c r="E169" s="95">
        <v>0</v>
      </c>
      <c r="F169" s="95">
        <v>0</v>
      </c>
      <c r="G169" s="95">
        <v>0</v>
      </c>
      <c r="H169" s="95">
        <v>1.1000000000000001</v>
      </c>
    </row>
    <row r="170" spans="1:15" x14ac:dyDescent="0.2">
      <c r="A170" s="79"/>
      <c r="B170" s="77"/>
      <c r="C170" s="77"/>
      <c r="H170" s="103"/>
    </row>
    <row r="171" spans="1:15" x14ac:dyDescent="0.2">
      <c r="A171" s="79"/>
      <c r="B171" s="77"/>
      <c r="C171" s="77"/>
      <c r="H171" s="103" t="s">
        <v>210</v>
      </c>
    </row>
    <row r="172" spans="1:15" ht="25.5" x14ac:dyDescent="0.2">
      <c r="A172" s="104" t="str">
        <f>"Шифр"&amp;CHAR(10)&amp;"ресурса"</f>
        <v>Шифр
ресурса</v>
      </c>
      <c r="B172" s="83" t="s">
        <v>199</v>
      </c>
      <c r="C172" s="83" t="s">
        <v>2</v>
      </c>
      <c r="D172" s="83" t="s">
        <v>131</v>
      </c>
      <c r="E172" s="83" t="s">
        <v>133</v>
      </c>
      <c r="F172" s="83" t="s">
        <v>135</v>
      </c>
      <c r="G172" s="83" t="s">
        <v>137</v>
      </c>
      <c r="H172" s="83" t="s">
        <v>139</v>
      </c>
      <c r="I172" s="84"/>
      <c r="J172" s="84"/>
      <c r="K172" s="84"/>
      <c r="L172" s="84"/>
      <c r="M172" s="84"/>
      <c r="N172" s="84"/>
      <c r="O172" s="84"/>
    </row>
    <row r="173" spans="1:15" x14ac:dyDescent="0.2">
      <c r="A173" s="86"/>
      <c r="B173" s="87" t="s">
        <v>13</v>
      </c>
      <c r="C173" s="88" t="s">
        <v>14</v>
      </c>
      <c r="D173" s="89">
        <v>203.45</v>
      </c>
      <c r="E173" s="89">
        <v>203.45</v>
      </c>
      <c r="F173" s="89">
        <v>205.58999999999997</v>
      </c>
      <c r="G173" s="89">
        <v>207.73</v>
      </c>
      <c r="H173" s="89">
        <v>233.70999999999998</v>
      </c>
    </row>
    <row r="174" spans="1:15" x14ac:dyDescent="0.2">
      <c r="A174" s="86"/>
      <c r="B174" s="90" t="s">
        <v>15</v>
      </c>
      <c r="C174" s="91" t="s">
        <v>14</v>
      </c>
      <c r="D174" s="92">
        <v>35.31</v>
      </c>
      <c r="E174" s="92">
        <v>35.31</v>
      </c>
      <c r="F174" s="92">
        <v>37.450000000000003</v>
      </c>
      <c r="G174" s="92">
        <v>39.590000000000003</v>
      </c>
      <c r="H174" s="92">
        <v>50.29</v>
      </c>
    </row>
    <row r="175" spans="1:15" x14ac:dyDescent="0.2">
      <c r="A175" s="86"/>
      <c r="B175" s="90" t="s">
        <v>200</v>
      </c>
      <c r="C175" s="91" t="s">
        <v>14</v>
      </c>
      <c r="D175" s="92">
        <v>168.14</v>
      </c>
      <c r="E175" s="92">
        <v>168.14</v>
      </c>
      <c r="F175" s="92">
        <v>168.14</v>
      </c>
      <c r="G175" s="92">
        <v>168.14</v>
      </c>
      <c r="H175" s="92">
        <v>183.42</v>
      </c>
    </row>
    <row r="176" spans="1:15" x14ac:dyDescent="0.2">
      <c r="A176" s="93"/>
      <c r="B176" s="94" t="s">
        <v>17</v>
      </c>
      <c r="C176" s="91" t="s">
        <v>14</v>
      </c>
      <c r="D176" s="92">
        <v>20.77</v>
      </c>
      <c r="E176" s="92">
        <v>20.77</v>
      </c>
      <c r="F176" s="92">
        <v>20.77</v>
      </c>
      <c r="G176" s="92">
        <v>20.77</v>
      </c>
      <c r="H176" s="92">
        <v>22.66</v>
      </c>
    </row>
    <row r="177" spans="1:15" x14ac:dyDescent="0.2">
      <c r="A177" s="93"/>
      <c r="B177" s="87" t="s">
        <v>201</v>
      </c>
      <c r="C177" s="88" t="s">
        <v>38</v>
      </c>
      <c r="D177" s="89">
        <v>3.3</v>
      </c>
      <c r="E177" s="89">
        <v>3.3</v>
      </c>
      <c r="F177" s="89">
        <v>3.5</v>
      </c>
      <c r="G177" s="89">
        <v>3.7</v>
      </c>
      <c r="H177" s="89">
        <v>4.7</v>
      </c>
    </row>
    <row r="178" spans="1:15" x14ac:dyDescent="0.2">
      <c r="A178" s="93"/>
      <c r="B178" s="100" t="s">
        <v>209</v>
      </c>
      <c r="C178" s="91"/>
      <c r="D178" s="95"/>
      <c r="E178" s="95"/>
      <c r="F178" s="95"/>
      <c r="G178" s="95"/>
      <c r="H178" s="95"/>
    </row>
    <row r="179" spans="1:15" x14ac:dyDescent="0.2">
      <c r="A179" s="93" t="s">
        <v>41</v>
      </c>
      <c r="B179" s="96" t="s">
        <v>42</v>
      </c>
      <c r="C179" s="91" t="s">
        <v>43</v>
      </c>
      <c r="D179" s="95">
        <v>1.1000000000000001</v>
      </c>
      <c r="E179" s="95">
        <v>1.1000000000000001</v>
      </c>
      <c r="F179" s="95">
        <v>1.1000000000000001</v>
      </c>
      <c r="G179" s="95">
        <v>1.1000000000000001</v>
      </c>
      <c r="H179" s="95">
        <v>1.2</v>
      </c>
    </row>
    <row r="180" spans="1:15" x14ac:dyDescent="0.2">
      <c r="A180" s="79"/>
      <c r="B180" s="77"/>
      <c r="C180" s="77"/>
      <c r="H180" s="103"/>
    </row>
    <row r="181" spans="1:15" x14ac:dyDescent="0.2">
      <c r="A181" s="79"/>
      <c r="B181" s="77"/>
      <c r="C181" s="77"/>
      <c r="H181" s="103" t="s">
        <v>210</v>
      </c>
    </row>
    <row r="182" spans="1:15" ht="25.5" x14ac:dyDescent="0.2">
      <c r="A182" s="104" t="str">
        <f>"Шифр"&amp;CHAR(10)&amp;"ресурса"</f>
        <v>Шифр
ресурса</v>
      </c>
      <c r="B182" s="83" t="s">
        <v>199</v>
      </c>
      <c r="C182" s="83" t="s">
        <v>2</v>
      </c>
      <c r="D182" s="83" t="s">
        <v>141</v>
      </c>
      <c r="E182" s="83" t="s">
        <v>143</v>
      </c>
      <c r="F182" s="83" t="s">
        <v>145</v>
      </c>
      <c r="G182" s="83" t="s">
        <v>147</v>
      </c>
      <c r="H182" s="83" t="s">
        <v>149</v>
      </c>
      <c r="I182" s="84"/>
      <c r="J182" s="84"/>
      <c r="K182" s="84"/>
      <c r="L182" s="84"/>
      <c r="M182" s="84"/>
      <c r="N182" s="84"/>
      <c r="O182" s="84"/>
    </row>
    <row r="183" spans="1:15" x14ac:dyDescent="0.2">
      <c r="A183" s="86"/>
      <c r="B183" s="87" t="s">
        <v>13</v>
      </c>
      <c r="C183" s="88" t="s">
        <v>14</v>
      </c>
      <c r="D183" s="89">
        <v>474.15</v>
      </c>
      <c r="E183" s="89">
        <v>481.64</v>
      </c>
      <c r="F183" s="89">
        <v>674.08</v>
      </c>
      <c r="G183" s="89">
        <v>894.18</v>
      </c>
      <c r="H183" s="105">
        <v>1404.7199999999998</v>
      </c>
    </row>
    <row r="184" spans="1:15" x14ac:dyDescent="0.2">
      <c r="A184" s="86"/>
      <c r="B184" s="90" t="s">
        <v>15</v>
      </c>
      <c r="C184" s="91" t="s">
        <v>14</v>
      </c>
      <c r="D184" s="92">
        <v>92.02</v>
      </c>
      <c r="E184" s="92">
        <v>99.51</v>
      </c>
      <c r="F184" s="92">
        <v>139.1</v>
      </c>
      <c r="G184" s="92">
        <v>160.5</v>
      </c>
      <c r="H184" s="92">
        <v>267.5</v>
      </c>
    </row>
    <row r="185" spans="1:15" x14ac:dyDescent="0.2">
      <c r="A185" s="86"/>
      <c r="B185" s="90" t="s">
        <v>200</v>
      </c>
      <c r="C185" s="91" t="s">
        <v>14</v>
      </c>
      <c r="D185" s="92">
        <v>382.13</v>
      </c>
      <c r="E185" s="92">
        <v>382.13</v>
      </c>
      <c r="F185" s="92">
        <v>534.98</v>
      </c>
      <c r="G185" s="92">
        <v>733.68</v>
      </c>
      <c r="H185" s="106">
        <v>1137.2199999999998</v>
      </c>
    </row>
    <row r="186" spans="1:15" x14ac:dyDescent="0.2">
      <c r="A186" s="93"/>
      <c r="B186" s="94" t="s">
        <v>17</v>
      </c>
      <c r="C186" s="91" t="s">
        <v>14</v>
      </c>
      <c r="D186" s="92">
        <v>47.2</v>
      </c>
      <c r="E186" s="92">
        <v>47.2</v>
      </c>
      <c r="F186" s="92">
        <v>66.08</v>
      </c>
      <c r="G186" s="92">
        <v>90.62</v>
      </c>
      <c r="H186" s="106">
        <v>80.540000000000006</v>
      </c>
    </row>
    <row r="187" spans="1:15" x14ac:dyDescent="0.2">
      <c r="A187" s="93"/>
      <c r="B187" s="87" t="s">
        <v>201</v>
      </c>
      <c r="C187" s="88" t="s">
        <v>38</v>
      </c>
      <c r="D187" s="89">
        <v>8.6</v>
      </c>
      <c r="E187" s="89">
        <v>9.3000000000000007</v>
      </c>
      <c r="F187" s="89">
        <v>13</v>
      </c>
      <c r="G187" s="89">
        <v>15</v>
      </c>
      <c r="H187" s="89">
        <v>25</v>
      </c>
    </row>
    <row r="188" spans="1:15" x14ac:dyDescent="0.2">
      <c r="A188" s="93"/>
      <c r="B188" s="100" t="s">
        <v>209</v>
      </c>
      <c r="C188" s="91"/>
      <c r="D188" s="95"/>
      <c r="E188" s="95"/>
      <c r="F188" s="95"/>
      <c r="G188" s="95"/>
      <c r="H188" s="95"/>
    </row>
    <row r="189" spans="1:15" x14ac:dyDescent="0.2">
      <c r="A189" s="93" t="s">
        <v>75</v>
      </c>
      <c r="B189" s="96" t="s">
        <v>76</v>
      </c>
      <c r="C189" s="91" t="s">
        <v>43</v>
      </c>
      <c r="D189" s="95">
        <v>0</v>
      </c>
      <c r="E189" s="95">
        <v>0</v>
      </c>
      <c r="F189" s="95">
        <v>0</v>
      </c>
      <c r="G189" s="95">
        <v>0</v>
      </c>
      <c r="H189" s="95">
        <v>4.8</v>
      </c>
    </row>
    <row r="190" spans="1:15" x14ac:dyDescent="0.2">
      <c r="A190" s="93" t="s">
        <v>41</v>
      </c>
      <c r="B190" s="96" t="s">
        <v>42</v>
      </c>
      <c r="C190" s="91" t="s">
        <v>43</v>
      </c>
      <c r="D190" s="95">
        <v>2.5</v>
      </c>
      <c r="E190" s="95">
        <v>2.5</v>
      </c>
      <c r="F190" s="95">
        <v>3.5</v>
      </c>
      <c r="G190" s="95">
        <v>4.8</v>
      </c>
      <c r="H190" s="95">
        <v>0</v>
      </c>
    </row>
    <row r="191" spans="1:15" x14ac:dyDescent="0.2">
      <c r="A191" s="101" t="s">
        <v>220</v>
      </c>
      <c r="B191" s="102" t="s">
        <v>221</v>
      </c>
      <c r="C191" s="91" t="s">
        <v>43</v>
      </c>
      <c r="D191" s="95">
        <v>0</v>
      </c>
      <c r="E191" s="95">
        <v>0</v>
      </c>
      <c r="F191" s="95">
        <v>0</v>
      </c>
      <c r="G191" s="95">
        <v>0</v>
      </c>
      <c r="H191" s="107">
        <v>4.8</v>
      </c>
    </row>
    <row r="192" spans="1:15" x14ac:dyDescent="0.2">
      <c r="A192" s="79"/>
      <c r="B192" s="77"/>
      <c r="C192" s="77"/>
      <c r="H192" s="103"/>
    </row>
    <row r="193" spans="1:15" x14ac:dyDescent="0.2">
      <c r="A193" s="79"/>
      <c r="B193" s="77"/>
      <c r="C193" s="77"/>
      <c r="H193" s="103" t="s">
        <v>210</v>
      </c>
    </row>
    <row r="194" spans="1:15" ht="25.5" x14ac:dyDescent="0.2">
      <c r="A194" s="104" t="str">
        <f>"Шифр"&amp;CHAR(10)&amp;"ресурса"</f>
        <v>Шифр
ресурса</v>
      </c>
      <c r="B194" s="83" t="s">
        <v>199</v>
      </c>
      <c r="C194" s="83" t="s">
        <v>2</v>
      </c>
      <c r="D194" s="83" t="s">
        <v>151</v>
      </c>
      <c r="E194" s="83" t="s">
        <v>153</v>
      </c>
      <c r="F194" s="83" t="s">
        <v>156</v>
      </c>
      <c r="G194" s="83" t="s">
        <v>158</v>
      </c>
      <c r="H194" s="83" t="s">
        <v>160</v>
      </c>
      <c r="I194" s="84"/>
      <c r="J194" s="84"/>
      <c r="K194" s="84"/>
      <c r="L194" s="84"/>
      <c r="M194" s="84"/>
      <c r="N194" s="84"/>
      <c r="O194" s="84"/>
    </row>
    <row r="195" spans="1:15" x14ac:dyDescent="0.2">
      <c r="A195" s="86"/>
      <c r="B195" s="87" t="s">
        <v>13</v>
      </c>
      <c r="C195" s="88" t="s">
        <v>14</v>
      </c>
      <c r="D195" s="105">
        <v>2083.3999999999996</v>
      </c>
      <c r="E195" s="89">
        <v>217.35999999999999</v>
      </c>
      <c r="F195" s="89">
        <v>217.35999999999999</v>
      </c>
      <c r="G195" s="89">
        <v>217.35999999999999</v>
      </c>
      <c r="H195" s="89">
        <v>220.57</v>
      </c>
    </row>
    <row r="196" spans="1:15" x14ac:dyDescent="0.2">
      <c r="A196" s="86"/>
      <c r="B196" s="90" t="s">
        <v>15</v>
      </c>
      <c r="C196" s="91" t="s">
        <v>14</v>
      </c>
      <c r="D196" s="92">
        <v>898.8</v>
      </c>
      <c r="E196" s="92">
        <v>49.22</v>
      </c>
      <c r="F196" s="92">
        <v>49.22</v>
      </c>
      <c r="G196" s="92">
        <v>49.22</v>
      </c>
      <c r="H196" s="92">
        <v>52.43</v>
      </c>
    </row>
    <row r="197" spans="1:15" x14ac:dyDescent="0.2">
      <c r="A197" s="86"/>
      <c r="B197" s="90" t="s">
        <v>200</v>
      </c>
      <c r="C197" s="91" t="s">
        <v>14</v>
      </c>
      <c r="D197" s="106">
        <v>1184.5999999999999</v>
      </c>
      <c r="E197" s="92">
        <v>168.14</v>
      </c>
      <c r="F197" s="92">
        <v>168.14</v>
      </c>
      <c r="G197" s="92">
        <v>168.14</v>
      </c>
      <c r="H197" s="92">
        <v>168.14</v>
      </c>
    </row>
    <row r="198" spans="1:15" x14ac:dyDescent="0.2">
      <c r="A198" s="93"/>
      <c r="B198" s="94" t="s">
        <v>17</v>
      </c>
      <c r="C198" s="91" t="s">
        <v>14</v>
      </c>
      <c r="D198" s="106">
        <v>83.9</v>
      </c>
      <c r="E198" s="92">
        <v>20.77</v>
      </c>
      <c r="F198" s="92">
        <v>20.77</v>
      </c>
      <c r="G198" s="92">
        <v>20.77</v>
      </c>
      <c r="H198" s="92">
        <v>20.77</v>
      </c>
    </row>
    <row r="199" spans="1:15" x14ac:dyDescent="0.2">
      <c r="A199" s="93"/>
      <c r="B199" s="87" t="s">
        <v>201</v>
      </c>
      <c r="C199" s="88" t="s">
        <v>38</v>
      </c>
      <c r="D199" s="89">
        <v>84</v>
      </c>
      <c r="E199" s="89">
        <v>4.5999999999999996</v>
      </c>
      <c r="F199" s="89">
        <v>4.5999999999999996</v>
      </c>
      <c r="G199" s="89">
        <v>4.5999999999999996</v>
      </c>
      <c r="H199" s="89">
        <v>4.9000000000000004</v>
      </c>
    </row>
    <row r="200" spans="1:15" x14ac:dyDescent="0.2">
      <c r="A200" s="93"/>
      <c r="B200" s="100" t="s">
        <v>209</v>
      </c>
      <c r="C200" s="91"/>
      <c r="D200" s="95"/>
      <c r="E200" s="95"/>
      <c r="F200" s="95"/>
      <c r="G200" s="95"/>
      <c r="H200" s="95"/>
    </row>
    <row r="201" spans="1:15" x14ac:dyDescent="0.2">
      <c r="A201" s="93" t="s">
        <v>75</v>
      </c>
      <c r="B201" s="96" t="s">
        <v>76</v>
      </c>
      <c r="C201" s="91" t="s">
        <v>43</v>
      </c>
      <c r="D201" s="95">
        <v>5</v>
      </c>
      <c r="E201" s="95">
        <v>0</v>
      </c>
      <c r="F201" s="95">
        <v>0</v>
      </c>
      <c r="G201" s="95">
        <v>0</v>
      </c>
      <c r="H201" s="95">
        <v>0</v>
      </c>
    </row>
    <row r="202" spans="1:15" x14ac:dyDescent="0.2">
      <c r="A202" s="93" t="s">
        <v>41</v>
      </c>
      <c r="B202" s="96" t="s">
        <v>42</v>
      </c>
      <c r="C202" s="91" t="s">
        <v>43</v>
      </c>
      <c r="D202" s="95">
        <v>0</v>
      </c>
      <c r="E202" s="95">
        <v>1.1000000000000001</v>
      </c>
      <c r="F202" s="95">
        <v>1.1000000000000001</v>
      </c>
      <c r="G202" s="95">
        <v>1.1000000000000001</v>
      </c>
      <c r="H202" s="95">
        <v>1.1000000000000001</v>
      </c>
    </row>
    <row r="203" spans="1:15" x14ac:dyDescent="0.2">
      <c r="A203" s="101" t="s">
        <v>220</v>
      </c>
      <c r="B203" s="102" t="s">
        <v>221</v>
      </c>
      <c r="C203" s="91" t="s">
        <v>43</v>
      </c>
      <c r="D203" s="107">
        <v>5</v>
      </c>
      <c r="E203" s="95">
        <v>0</v>
      </c>
      <c r="F203" s="95">
        <v>0</v>
      </c>
      <c r="G203" s="95">
        <v>0</v>
      </c>
      <c r="H203" s="95">
        <v>0</v>
      </c>
    </row>
    <row r="204" spans="1:15" x14ac:dyDescent="0.2">
      <c r="A204" s="79"/>
      <c r="B204" s="77"/>
      <c r="C204" s="77"/>
      <c r="H204" s="103"/>
    </row>
    <row r="205" spans="1:15" x14ac:dyDescent="0.2">
      <c r="A205" s="79"/>
      <c r="B205" s="77"/>
      <c r="C205" s="77"/>
      <c r="H205" s="103" t="s">
        <v>210</v>
      </c>
    </row>
    <row r="206" spans="1:15" ht="25.5" x14ac:dyDescent="0.2">
      <c r="A206" s="104" t="str">
        <f>"Шифр"&amp;CHAR(10)&amp;"ресурса"</f>
        <v>Шифр
ресурса</v>
      </c>
      <c r="B206" s="83" t="s">
        <v>199</v>
      </c>
      <c r="C206" s="83" t="s">
        <v>2</v>
      </c>
      <c r="D206" s="83" t="s">
        <v>162</v>
      </c>
      <c r="E206" s="83" t="s">
        <v>164</v>
      </c>
      <c r="F206" s="83" t="s">
        <v>166</v>
      </c>
      <c r="G206" s="83" t="s">
        <v>168</v>
      </c>
      <c r="H206" s="83" t="s">
        <v>170</v>
      </c>
      <c r="I206" s="84"/>
      <c r="J206" s="84"/>
      <c r="K206" s="84"/>
      <c r="L206" s="84"/>
      <c r="M206" s="84"/>
      <c r="N206" s="84"/>
      <c r="O206" s="84"/>
    </row>
    <row r="207" spans="1:15" x14ac:dyDescent="0.2">
      <c r="A207" s="86"/>
      <c r="B207" s="87" t="s">
        <v>13</v>
      </c>
      <c r="C207" s="88" t="s">
        <v>14</v>
      </c>
      <c r="D207" s="89">
        <v>223.77999999999997</v>
      </c>
      <c r="E207" s="89">
        <v>254.04</v>
      </c>
      <c r="F207" s="89">
        <v>510.53</v>
      </c>
      <c r="G207" s="89">
        <v>521.23</v>
      </c>
      <c r="H207" s="89">
        <v>727.58</v>
      </c>
    </row>
    <row r="208" spans="1:15" x14ac:dyDescent="0.2">
      <c r="A208" s="86"/>
      <c r="B208" s="90" t="s">
        <v>15</v>
      </c>
      <c r="C208" s="91" t="s">
        <v>14</v>
      </c>
      <c r="D208" s="92">
        <v>55.64</v>
      </c>
      <c r="E208" s="92">
        <v>70.62</v>
      </c>
      <c r="F208" s="92">
        <v>128.4</v>
      </c>
      <c r="G208" s="92">
        <v>139.1</v>
      </c>
      <c r="H208" s="92">
        <v>192.6</v>
      </c>
    </row>
    <row r="209" spans="1:15" x14ac:dyDescent="0.2">
      <c r="A209" s="86"/>
      <c r="B209" s="90" t="s">
        <v>200</v>
      </c>
      <c r="C209" s="91" t="s">
        <v>14</v>
      </c>
      <c r="D209" s="92">
        <v>168.14</v>
      </c>
      <c r="E209" s="92">
        <v>183.42</v>
      </c>
      <c r="F209" s="92">
        <v>382.13</v>
      </c>
      <c r="G209" s="92">
        <v>382.13</v>
      </c>
      <c r="H209" s="92">
        <v>534.98</v>
      </c>
    </row>
    <row r="210" spans="1:15" x14ac:dyDescent="0.2">
      <c r="A210" s="93"/>
      <c r="B210" s="94" t="s">
        <v>17</v>
      </c>
      <c r="C210" s="91" t="s">
        <v>14</v>
      </c>
      <c r="D210" s="92">
        <v>20.77</v>
      </c>
      <c r="E210" s="92">
        <v>22.66</v>
      </c>
      <c r="F210" s="92">
        <v>47.2</v>
      </c>
      <c r="G210" s="92">
        <v>47.2</v>
      </c>
      <c r="H210" s="92">
        <v>66.08</v>
      </c>
    </row>
    <row r="211" spans="1:15" x14ac:dyDescent="0.2">
      <c r="A211" s="93"/>
      <c r="B211" s="87" t="s">
        <v>201</v>
      </c>
      <c r="C211" s="88" t="s">
        <v>38</v>
      </c>
      <c r="D211" s="89">
        <v>5.2</v>
      </c>
      <c r="E211" s="89">
        <v>6.6</v>
      </c>
      <c r="F211" s="89">
        <v>12</v>
      </c>
      <c r="G211" s="89">
        <v>13</v>
      </c>
      <c r="H211" s="89">
        <v>18</v>
      </c>
    </row>
    <row r="212" spans="1:15" x14ac:dyDescent="0.2">
      <c r="A212" s="93"/>
      <c r="B212" s="100" t="s">
        <v>209</v>
      </c>
      <c r="C212" s="91"/>
      <c r="D212" s="95"/>
      <c r="E212" s="95"/>
      <c r="F212" s="95"/>
      <c r="G212" s="95"/>
      <c r="H212" s="95"/>
    </row>
    <row r="213" spans="1:15" x14ac:dyDescent="0.2">
      <c r="A213" s="93" t="s">
        <v>41</v>
      </c>
      <c r="B213" s="96" t="s">
        <v>42</v>
      </c>
      <c r="C213" s="91" t="s">
        <v>43</v>
      </c>
      <c r="D213" s="95">
        <v>1.1000000000000001</v>
      </c>
      <c r="E213" s="95">
        <v>1.2</v>
      </c>
      <c r="F213" s="95">
        <v>2.5</v>
      </c>
      <c r="G213" s="95">
        <v>2.5</v>
      </c>
      <c r="H213" s="95">
        <v>3.5</v>
      </c>
    </row>
    <row r="214" spans="1:15" x14ac:dyDescent="0.2">
      <c r="A214" s="79"/>
      <c r="B214" s="77"/>
      <c r="C214" s="77"/>
      <c r="H214" s="103"/>
    </row>
    <row r="215" spans="1:15" x14ac:dyDescent="0.2">
      <c r="A215" s="79"/>
      <c r="B215" s="77"/>
      <c r="C215" s="77"/>
      <c r="H215" s="103" t="s">
        <v>210</v>
      </c>
    </row>
    <row r="216" spans="1:15" ht="25.5" x14ac:dyDescent="0.2">
      <c r="A216" s="104" t="str">
        <f>"Шифр"&amp;CHAR(10)&amp;"ресурса"</f>
        <v>Шифр
ресурса</v>
      </c>
      <c r="B216" s="83" t="s">
        <v>199</v>
      </c>
      <c r="C216" s="83" t="s">
        <v>2</v>
      </c>
      <c r="D216" s="83" t="s">
        <v>172</v>
      </c>
      <c r="E216" s="83" t="s">
        <v>174</v>
      </c>
      <c r="F216" s="83" t="s">
        <v>176</v>
      </c>
      <c r="G216" s="83" t="s">
        <v>179</v>
      </c>
      <c r="H216" s="83" t="s">
        <v>181</v>
      </c>
      <c r="I216" s="84"/>
      <c r="J216" s="84"/>
      <c r="K216" s="84"/>
      <c r="L216" s="84"/>
      <c r="M216" s="84"/>
      <c r="N216" s="84"/>
      <c r="O216" s="84"/>
    </row>
    <row r="217" spans="1:15" x14ac:dyDescent="0.2">
      <c r="A217" s="86"/>
      <c r="B217" s="87" t="s">
        <v>13</v>
      </c>
      <c r="C217" s="88" t="s">
        <v>14</v>
      </c>
      <c r="D217" s="89">
        <v>958.37999999999988</v>
      </c>
      <c r="E217" s="105">
        <v>1511.7199999999998</v>
      </c>
      <c r="F217" s="89">
        <v>2.89</v>
      </c>
      <c r="G217" s="89">
        <v>2.89</v>
      </c>
      <c r="H217" s="89">
        <v>2.89</v>
      </c>
    </row>
    <row r="218" spans="1:15" x14ac:dyDescent="0.2">
      <c r="A218" s="86"/>
      <c r="B218" s="90" t="s">
        <v>15</v>
      </c>
      <c r="C218" s="91" t="s">
        <v>14</v>
      </c>
      <c r="D218" s="92">
        <v>224.7</v>
      </c>
      <c r="E218" s="92">
        <v>374.5</v>
      </c>
      <c r="F218" s="92">
        <v>2.89</v>
      </c>
      <c r="G218" s="92">
        <v>2.89</v>
      </c>
      <c r="H218" s="92">
        <v>2.89</v>
      </c>
    </row>
    <row r="219" spans="1:15" x14ac:dyDescent="0.2">
      <c r="A219" s="86"/>
      <c r="B219" s="90" t="s">
        <v>200</v>
      </c>
      <c r="C219" s="91" t="s">
        <v>14</v>
      </c>
      <c r="D219" s="92">
        <v>733.68</v>
      </c>
      <c r="E219" s="106">
        <v>1137.2199999999998</v>
      </c>
      <c r="F219" s="92">
        <v>0</v>
      </c>
      <c r="G219" s="92">
        <v>0</v>
      </c>
      <c r="H219" s="92">
        <v>0</v>
      </c>
    </row>
    <row r="220" spans="1:15" x14ac:dyDescent="0.2">
      <c r="A220" s="93"/>
      <c r="B220" s="94" t="s">
        <v>17</v>
      </c>
      <c r="C220" s="91" t="s">
        <v>14</v>
      </c>
      <c r="D220" s="92">
        <v>90.62</v>
      </c>
      <c r="E220" s="106">
        <v>80.540000000000006</v>
      </c>
      <c r="F220" s="92">
        <v>0</v>
      </c>
      <c r="G220" s="92">
        <v>0</v>
      </c>
      <c r="H220" s="92">
        <v>0</v>
      </c>
    </row>
    <row r="221" spans="1:15" x14ac:dyDescent="0.2">
      <c r="A221" s="93"/>
      <c r="B221" s="87" t="s">
        <v>201</v>
      </c>
      <c r="C221" s="88" t="s">
        <v>38</v>
      </c>
      <c r="D221" s="89">
        <v>21</v>
      </c>
      <c r="E221" s="89">
        <v>35</v>
      </c>
      <c r="F221" s="89">
        <v>0.27</v>
      </c>
      <c r="G221" s="89">
        <v>0.27</v>
      </c>
      <c r="H221" s="89">
        <v>0.27</v>
      </c>
    </row>
    <row r="222" spans="1:15" x14ac:dyDescent="0.2">
      <c r="A222" s="93"/>
      <c r="B222" s="100" t="s">
        <v>209</v>
      </c>
      <c r="C222" s="91"/>
      <c r="D222" s="95"/>
      <c r="E222" s="95"/>
      <c r="F222" s="95"/>
      <c r="G222" s="95"/>
      <c r="H222" s="95"/>
    </row>
    <row r="223" spans="1:15" x14ac:dyDescent="0.2">
      <c r="A223" s="93" t="s">
        <v>75</v>
      </c>
      <c r="B223" s="96" t="s">
        <v>76</v>
      </c>
      <c r="C223" s="91" t="s">
        <v>43</v>
      </c>
      <c r="D223" s="95">
        <v>0</v>
      </c>
      <c r="E223" s="95">
        <v>4.8</v>
      </c>
      <c r="F223" s="95">
        <v>0</v>
      </c>
      <c r="G223" s="95">
        <v>0</v>
      </c>
      <c r="H223" s="95">
        <v>0</v>
      </c>
    </row>
    <row r="224" spans="1:15" x14ac:dyDescent="0.2">
      <c r="A224" s="93" t="s">
        <v>41</v>
      </c>
      <c r="B224" s="96" t="s">
        <v>42</v>
      </c>
      <c r="C224" s="91" t="s">
        <v>43</v>
      </c>
      <c r="D224" s="95">
        <v>4.8</v>
      </c>
      <c r="E224" s="95">
        <v>0</v>
      </c>
      <c r="F224" s="95">
        <v>0</v>
      </c>
      <c r="G224" s="95">
        <v>0</v>
      </c>
      <c r="H224" s="95">
        <v>0</v>
      </c>
    </row>
    <row r="225" spans="1:29" x14ac:dyDescent="0.2">
      <c r="A225" s="101" t="s">
        <v>220</v>
      </c>
      <c r="B225" s="102" t="s">
        <v>221</v>
      </c>
      <c r="C225" s="91" t="s">
        <v>43</v>
      </c>
      <c r="D225" s="95">
        <v>0</v>
      </c>
      <c r="E225" s="107">
        <v>4.8</v>
      </c>
      <c r="F225" s="95">
        <v>0</v>
      </c>
      <c r="G225" s="95">
        <v>0</v>
      </c>
      <c r="H225" s="95">
        <v>0</v>
      </c>
    </row>
    <row r="226" spans="1:29" x14ac:dyDescent="0.2">
      <c r="A226" s="79"/>
      <c r="B226" s="77"/>
      <c r="C226" s="77"/>
      <c r="H226" s="103"/>
    </row>
    <row r="227" spans="1:29" x14ac:dyDescent="0.2">
      <c r="A227" s="79"/>
      <c r="B227" s="77"/>
      <c r="C227" s="77"/>
      <c r="H227" s="103" t="s">
        <v>210</v>
      </c>
    </row>
    <row r="228" spans="1:29" ht="25.5" x14ac:dyDescent="0.2">
      <c r="A228" s="104" t="str">
        <f>"Шифр"&amp;CHAR(10)&amp;"ресурса"</f>
        <v>Шифр
ресурса</v>
      </c>
      <c r="B228" s="83" t="s">
        <v>199</v>
      </c>
      <c r="C228" s="83" t="s">
        <v>2</v>
      </c>
      <c r="D228" s="83" t="s">
        <v>183</v>
      </c>
      <c r="E228" s="83" t="s">
        <v>185</v>
      </c>
      <c r="F228" s="83" t="s">
        <v>187</v>
      </c>
      <c r="G228" s="83" t="s">
        <v>189</v>
      </c>
      <c r="H228" s="83" t="s">
        <v>191</v>
      </c>
      <c r="I228" s="84"/>
      <c r="J228" s="84"/>
      <c r="K228" s="84"/>
      <c r="L228" s="84"/>
      <c r="M228" s="84"/>
      <c r="N228" s="84"/>
      <c r="O228" s="84"/>
    </row>
    <row r="229" spans="1:29" x14ac:dyDescent="0.2">
      <c r="A229" s="86"/>
      <c r="B229" s="87" t="s">
        <v>13</v>
      </c>
      <c r="C229" s="88" t="s">
        <v>14</v>
      </c>
      <c r="D229" s="89">
        <v>5.03</v>
      </c>
      <c r="E229" s="89">
        <v>5.35</v>
      </c>
      <c r="F229" s="89">
        <v>5.35</v>
      </c>
      <c r="G229" s="89">
        <v>5.78</v>
      </c>
      <c r="H229" s="89">
        <v>5.78</v>
      </c>
    </row>
    <row r="230" spans="1:29" x14ac:dyDescent="0.2">
      <c r="A230" s="86"/>
      <c r="B230" s="90" t="s">
        <v>15</v>
      </c>
      <c r="C230" s="91" t="s">
        <v>14</v>
      </c>
      <c r="D230" s="92">
        <v>5.03</v>
      </c>
      <c r="E230" s="92">
        <v>5.35</v>
      </c>
      <c r="F230" s="92">
        <v>5.35</v>
      </c>
      <c r="G230" s="92">
        <v>5.78</v>
      </c>
      <c r="H230" s="92">
        <v>5.78</v>
      </c>
    </row>
    <row r="231" spans="1:29" x14ac:dyDescent="0.2">
      <c r="A231" s="93"/>
      <c r="B231" s="87" t="s">
        <v>201</v>
      </c>
      <c r="C231" s="88" t="s">
        <v>38</v>
      </c>
      <c r="D231" s="89">
        <v>0.47</v>
      </c>
      <c r="E231" s="89">
        <v>0.5</v>
      </c>
      <c r="F231" s="89">
        <v>0.5</v>
      </c>
      <c r="G231" s="89">
        <v>0.54</v>
      </c>
      <c r="H231" s="89">
        <v>0.54</v>
      </c>
    </row>
    <row r="232" spans="1:29" x14ac:dyDescent="0.2">
      <c r="A232" s="79"/>
      <c r="B232" s="77"/>
      <c r="C232" s="77"/>
      <c r="H232" s="103"/>
      <c r="AA232" s="77"/>
      <c r="AB232" s="77"/>
      <c r="AC232" s="81"/>
    </row>
    <row r="233" spans="1:29" x14ac:dyDescent="0.2">
      <c r="A233" s="79"/>
      <c r="B233" s="77"/>
      <c r="C233" s="77"/>
      <c r="H233" s="103" t="s">
        <v>211</v>
      </c>
      <c r="AA233" s="77"/>
      <c r="AB233" s="77"/>
      <c r="AC233" s="81"/>
    </row>
    <row r="234" spans="1:29" ht="25.5" x14ac:dyDescent="0.2">
      <c r="A234" s="82" t="str">
        <f>"Шифр"&amp;CHAR(10)&amp;"ресурса"</f>
        <v>Шифр
ресурса</v>
      </c>
      <c r="B234" s="157" t="s">
        <v>199</v>
      </c>
      <c r="C234" s="157"/>
      <c r="D234" s="157"/>
      <c r="E234" s="83" t="s">
        <v>2</v>
      </c>
      <c r="F234" s="83" t="s">
        <v>193</v>
      </c>
      <c r="G234" s="83" t="s">
        <v>195</v>
      </c>
      <c r="H234" s="83" t="s">
        <v>197</v>
      </c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1"/>
    </row>
    <row r="235" spans="1:29" x14ac:dyDescent="0.2">
      <c r="A235" s="86"/>
      <c r="B235" s="153" t="s">
        <v>13</v>
      </c>
      <c r="C235" s="153"/>
      <c r="D235" s="153"/>
      <c r="E235" s="88" t="s">
        <v>14</v>
      </c>
      <c r="F235" s="89">
        <v>7.81</v>
      </c>
      <c r="G235" s="89">
        <v>8.24</v>
      </c>
      <c r="H235" s="89">
        <v>12.84</v>
      </c>
      <c r="AA235" s="77"/>
      <c r="AB235" s="77"/>
      <c r="AC235" s="81"/>
    </row>
    <row r="236" spans="1:29" x14ac:dyDescent="0.2">
      <c r="A236" s="86"/>
      <c r="B236" s="152" t="s">
        <v>15</v>
      </c>
      <c r="C236" s="152"/>
      <c r="D236" s="152"/>
      <c r="E236" s="91" t="s">
        <v>14</v>
      </c>
      <c r="F236" s="92">
        <v>7.81</v>
      </c>
      <c r="G236" s="92">
        <v>8.24</v>
      </c>
      <c r="H236" s="92">
        <v>12.84</v>
      </c>
      <c r="AA236" s="77"/>
      <c r="AB236" s="77"/>
      <c r="AC236" s="81"/>
    </row>
    <row r="237" spans="1:29" x14ac:dyDescent="0.2">
      <c r="A237" s="93"/>
      <c r="B237" s="153" t="s">
        <v>201</v>
      </c>
      <c r="C237" s="153" t="s">
        <v>38</v>
      </c>
      <c r="D237" s="153" t="s">
        <v>38</v>
      </c>
      <c r="E237" s="88" t="s">
        <v>38</v>
      </c>
      <c r="F237" s="89">
        <v>0.73</v>
      </c>
      <c r="G237" s="89">
        <v>0.77</v>
      </c>
      <c r="H237" s="89">
        <v>1.2</v>
      </c>
      <c r="AA237" s="77"/>
      <c r="AB237" s="77"/>
      <c r="AC237" s="81"/>
    </row>
    <row r="239" spans="1:29" ht="33.75" customHeight="1" x14ac:dyDescent="0.2">
      <c r="A239" s="159" t="s">
        <v>222</v>
      </c>
      <c r="B239" s="159"/>
      <c r="C239" s="159"/>
      <c r="D239" s="159"/>
      <c r="E239" s="159"/>
      <c r="F239" s="159"/>
      <c r="G239" s="159"/>
      <c r="H239" s="159"/>
    </row>
  </sheetData>
  <mergeCells count="94">
    <mergeCell ref="A239:H239"/>
    <mergeCell ref="B16:H16"/>
    <mergeCell ref="A3:H3"/>
    <mergeCell ref="A4:H4"/>
    <mergeCell ref="A5:H5"/>
    <mergeCell ref="A6:H6"/>
    <mergeCell ref="B9:H9"/>
    <mergeCell ref="B10:H10"/>
    <mergeCell ref="B11:H11"/>
    <mergeCell ref="B12:H12"/>
    <mergeCell ref="B13:H13"/>
    <mergeCell ref="B14:H14"/>
    <mergeCell ref="B15:H15"/>
    <mergeCell ref="B28:H2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40:H40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52:H52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64:H64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76:H76"/>
    <mergeCell ref="B65:H65"/>
    <mergeCell ref="B66:H66"/>
    <mergeCell ref="B67:H67"/>
    <mergeCell ref="B68:H68"/>
    <mergeCell ref="B69:H69"/>
    <mergeCell ref="B70:H70"/>
    <mergeCell ref="B71:H71"/>
    <mergeCell ref="B72:H72"/>
    <mergeCell ref="B73:H73"/>
    <mergeCell ref="B74:H74"/>
    <mergeCell ref="B75:H75"/>
    <mergeCell ref="B79:H79"/>
    <mergeCell ref="B80:H80"/>
    <mergeCell ref="A79:A81"/>
    <mergeCell ref="B82:H82"/>
    <mergeCell ref="B83:H83"/>
    <mergeCell ref="A2:H2"/>
    <mergeCell ref="B236:D236"/>
    <mergeCell ref="B237:D237"/>
    <mergeCell ref="B88:H88"/>
    <mergeCell ref="B89:H89"/>
    <mergeCell ref="A88:A89"/>
    <mergeCell ref="B90:H90"/>
    <mergeCell ref="B234:D234"/>
    <mergeCell ref="B235:D235"/>
    <mergeCell ref="B84:H84"/>
    <mergeCell ref="A82:A84"/>
    <mergeCell ref="B85:H85"/>
    <mergeCell ref="B86:H86"/>
    <mergeCell ref="B87:H87"/>
    <mergeCell ref="A86:A87"/>
    <mergeCell ref="B81:H81"/>
  </mergeCells>
  <printOptions horizontalCentered="1"/>
  <pageMargins left="0.59055118110236227" right="0.39370078740157483" top="0.78740157480314965" bottom="0.59055118110236227" header="0.31496062992125984" footer="0.31496062992125984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outlinePr summaryBelow="0"/>
  </sheetPr>
  <dimension ref="A1:BS12"/>
  <sheetViews>
    <sheetView zoomScaleNormal="100" zoomScaleSheetLayoutView="85" workbookViewId="0">
      <pane xSplit="3" ySplit="1" topLeftCell="D2" activePane="bottomRight" state="frozen"/>
      <selection sqref="A1:D1"/>
      <selection pane="topRight" sqref="A1:D1"/>
      <selection pane="bottomLeft" sqref="A1:D1"/>
      <selection pane="bottomRight"/>
    </sheetView>
  </sheetViews>
  <sheetFormatPr defaultRowHeight="15.75" x14ac:dyDescent="0.25"/>
  <cols>
    <col min="1" max="1" width="12.5703125" style="112" customWidth="1"/>
    <col min="2" max="2" width="53.7109375" style="112" customWidth="1"/>
    <col min="3" max="3" width="10" style="112" customWidth="1"/>
    <col min="4" max="71" width="11.42578125" style="116" customWidth="1"/>
    <col min="72" max="16384" width="9.140625" style="116"/>
  </cols>
  <sheetData>
    <row r="1" spans="1:71" s="111" customFormat="1" ht="31.5" x14ac:dyDescent="0.25">
      <c r="A1" s="109" t="s">
        <v>213</v>
      </c>
      <c r="B1" s="110" t="s">
        <v>199</v>
      </c>
      <c r="C1" s="110" t="s">
        <v>2</v>
      </c>
      <c r="D1" s="110" t="s">
        <v>33</v>
      </c>
      <c r="E1" s="110" t="s">
        <v>55</v>
      </c>
      <c r="F1" s="110" t="s">
        <v>57</v>
      </c>
      <c r="G1" s="110" t="s">
        <v>59</v>
      </c>
      <c r="H1" s="110" t="s">
        <v>61</v>
      </c>
      <c r="I1" s="110" t="s">
        <v>63</v>
      </c>
      <c r="J1" s="110" t="s">
        <v>65</v>
      </c>
      <c r="K1" s="110" t="s">
        <v>67</v>
      </c>
      <c r="L1" s="110" t="s">
        <v>69</v>
      </c>
      <c r="M1" s="110" t="s">
        <v>71</v>
      </c>
      <c r="N1" s="110" t="s">
        <v>73</v>
      </c>
      <c r="O1" s="110" t="s">
        <v>79</v>
      </c>
      <c r="P1" s="110" t="s">
        <v>81</v>
      </c>
      <c r="Q1" s="110" t="s">
        <v>85</v>
      </c>
      <c r="R1" s="110" t="s">
        <v>87</v>
      </c>
      <c r="S1" s="110" t="s">
        <v>89</v>
      </c>
      <c r="T1" s="110" t="s">
        <v>91</v>
      </c>
      <c r="U1" s="110" t="s">
        <v>93</v>
      </c>
      <c r="V1" s="110" t="s">
        <v>95</v>
      </c>
      <c r="W1" s="110" t="s">
        <v>97</v>
      </c>
      <c r="X1" s="110" t="s">
        <v>99</v>
      </c>
      <c r="Y1" s="110" t="s">
        <v>101</v>
      </c>
      <c r="Z1" s="110" t="s">
        <v>103</v>
      </c>
      <c r="AA1" s="110" t="s">
        <v>105</v>
      </c>
      <c r="AB1" s="110" t="s">
        <v>107</v>
      </c>
      <c r="AC1" s="110" t="s">
        <v>109</v>
      </c>
      <c r="AD1" s="110" t="s">
        <v>111</v>
      </c>
      <c r="AE1" s="110" t="s">
        <v>113</v>
      </c>
      <c r="AF1" s="110" t="s">
        <v>115</v>
      </c>
      <c r="AG1" s="110" t="s">
        <v>117</v>
      </c>
      <c r="AH1" s="110" t="s">
        <v>119</v>
      </c>
      <c r="AI1" s="110" t="s">
        <v>121</v>
      </c>
      <c r="AJ1" s="110" t="s">
        <v>123</v>
      </c>
      <c r="AK1" s="110" t="s">
        <v>125</v>
      </c>
      <c r="AL1" s="110" t="s">
        <v>127</v>
      </c>
      <c r="AM1" s="110" t="s">
        <v>131</v>
      </c>
      <c r="AN1" s="110" t="s">
        <v>133</v>
      </c>
      <c r="AO1" s="110" t="s">
        <v>135</v>
      </c>
      <c r="AP1" s="110" t="s">
        <v>137</v>
      </c>
      <c r="AQ1" s="110" t="s">
        <v>139</v>
      </c>
      <c r="AR1" s="110" t="s">
        <v>141</v>
      </c>
      <c r="AS1" s="110" t="s">
        <v>143</v>
      </c>
      <c r="AT1" s="110" t="s">
        <v>145</v>
      </c>
      <c r="AU1" s="110" t="s">
        <v>147</v>
      </c>
      <c r="AV1" s="110" t="s">
        <v>149</v>
      </c>
      <c r="AW1" s="110" t="s">
        <v>151</v>
      </c>
      <c r="AX1" s="110" t="s">
        <v>153</v>
      </c>
      <c r="AY1" s="110" t="s">
        <v>156</v>
      </c>
      <c r="AZ1" s="110" t="s">
        <v>158</v>
      </c>
      <c r="BA1" s="110" t="s">
        <v>160</v>
      </c>
      <c r="BB1" s="110" t="s">
        <v>162</v>
      </c>
      <c r="BC1" s="110" t="s">
        <v>164</v>
      </c>
      <c r="BD1" s="110" t="s">
        <v>166</v>
      </c>
      <c r="BE1" s="110" t="s">
        <v>168</v>
      </c>
      <c r="BF1" s="110" t="s">
        <v>170</v>
      </c>
      <c r="BG1" s="110" t="s">
        <v>172</v>
      </c>
      <c r="BH1" s="110" t="s">
        <v>174</v>
      </c>
      <c r="BI1" s="110" t="s">
        <v>176</v>
      </c>
      <c r="BJ1" s="110" t="s">
        <v>179</v>
      </c>
      <c r="BK1" s="110" t="s">
        <v>181</v>
      </c>
      <c r="BL1" s="110" t="s">
        <v>183</v>
      </c>
      <c r="BM1" s="110" t="s">
        <v>185</v>
      </c>
      <c r="BN1" s="110" t="s">
        <v>187</v>
      </c>
      <c r="BO1" s="110" t="s">
        <v>189</v>
      </c>
      <c r="BP1" s="110" t="s">
        <v>191</v>
      </c>
      <c r="BQ1" s="110" t="s">
        <v>193</v>
      </c>
      <c r="BR1" s="110" t="s">
        <v>195</v>
      </c>
      <c r="BS1" s="110" t="s">
        <v>197</v>
      </c>
    </row>
    <row r="2" spans="1:71" x14ac:dyDescent="0.25">
      <c r="B2" s="113" t="s">
        <v>13</v>
      </c>
      <c r="C2" s="114" t="s">
        <v>14</v>
      </c>
      <c r="D2" s="115">
        <v>213.07999999999998</v>
      </c>
      <c r="E2" s="115">
        <v>216.29</v>
      </c>
      <c r="F2" s="115">
        <v>219.5</v>
      </c>
      <c r="G2" s="115">
        <v>226.98999999999998</v>
      </c>
      <c r="H2" s="115">
        <v>233.40999999999997</v>
      </c>
      <c r="I2" s="115">
        <v>273.29999999999995</v>
      </c>
      <c r="J2" s="115">
        <v>526.57999999999993</v>
      </c>
      <c r="K2" s="115">
        <v>542.63</v>
      </c>
      <c r="L2" s="115">
        <v>754.33</v>
      </c>
      <c r="M2" s="115">
        <v>1010.35</v>
      </c>
      <c r="N2" s="125" t="s">
        <v>49</v>
      </c>
      <c r="O2" s="125" t="s">
        <v>49</v>
      </c>
      <c r="P2" s="115">
        <v>223.77999999999997</v>
      </c>
      <c r="Q2" s="115">
        <v>230.2</v>
      </c>
      <c r="R2" s="115">
        <v>238.76</v>
      </c>
      <c r="S2" s="115">
        <v>250.52999999999997</v>
      </c>
      <c r="T2" s="115">
        <v>265.51</v>
      </c>
      <c r="U2" s="115">
        <v>322.52</v>
      </c>
      <c r="V2" s="115">
        <v>585.43000000000006</v>
      </c>
      <c r="W2" s="115">
        <v>622.88</v>
      </c>
      <c r="X2" s="115">
        <v>839.93000000000006</v>
      </c>
      <c r="Y2" s="115">
        <v>1133.4000000000001</v>
      </c>
      <c r="Z2" s="125" t="s">
        <v>49</v>
      </c>
      <c r="AA2" s="115">
        <v>1.71</v>
      </c>
      <c r="AB2" s="115">
        <v>2.0299999999999998</v>
      </c>
      <c r="AC2" s="115">
        <v>2.35</v>
      </c>
      <c r="AD2" s="115">
        <v>2.89</v>
      </c>
      <c r="AE2" s="115">
        <v>3.53</v>
      </c>
      <c r="AF2" s="115">
        <v>5.03</v>
      </c>
      <c r="AG2" s="115">
        <v>6.53</v>
      </c>
      <c r="AH2" s="115">
        <v>7.17</v>
      </c>
      <c r="AI2" s="115">
        <v>8.67</v>
      </c>
      <c r="AJ2" s="115">
        <v>10.17</v>
      </c>
      <c r="AK2" s="115">
        <v>11.77</v>
      </c>
      <c r="AL2" s="115">
        <v>203.45</v>
      </c>
      <c r="AM2" s="115">
        <v>203.45</v>
      </c>
      <c r="AN2" s="115">
        <v>203.45</v>
      </c>
      <c r="AO2" s="115">
        <v>205.58999999999997</v>
      </c>
      <c r="AP2" s="115">
        <v>207.73</v>
      </c>
      <c r="AQ2" s="115">
        <v>233.70999999999998</v>
      </c>
      <c r="AR2" s="115">
        <v>474.15</v>
      </c>
      <c r="AS2" s="115">
        <v>481.64</v>
      </c>
      <c r="AT2" s="115">
        <v>674.08</v>
      </c>
      <c r="AU2" s="115">
        <v>894.18</v>
      </c>
      <c r="AV2" s="125" t="s">
        <v>49</v>
      </c>
      <c r="AW2" s="125" t="s">
        <v>49</v>
      </c>
      <c r="AX2" s="115">
        <v>217.35999999999999</v>
      </c>
      <c r="AY2" s="115">
        <v>217.35999999999999</v>
      </c>
      <c r="AZ2" s="115">
        <v>217.35999999999999</v>
      </c>
      <c r="BA2" s="115">
        <v>220.57</v>
      </c>
      <c r="BB2" s="115">
        <v>223.77999999999997</v>
      </c>
      <c r="BC2" s="115">
        <v>254.04</v>
      </c>
      <c r="BD2" s="115">
        <v>510.53</v>
      </c>
      <c r="BE2" s="115">
        <v>521.23</v>
      </c>
      <c r="BF2" s="115">
        <v>727.58</v>
      </c>
      <c r="BG2" s="115">
        <v>958.37999999999988</v>
      </c>
      <c r="BH2" s="125" t="s">
        <v>49</v>
      </c>
      <c r="BI2" s="115">
        <v>2.89</v>
      </c>
      <c r="BJ2" s="115">
        <v>2.89</v>
      </c>
      <c r="BK2" s="115">
        <v>2.89</v>
      </c>
      <c r="BL2" s="115">
        <v>5.03</v>
      </c>
      <c r="BM2" s="115">
        <v>5.35</v>
      </c>
      <c r="BN2" s="115">
        <v>5.35</v>
      </c>
      <c r="BO2" s="115">
        <v>5.78</v>
      </c>
      <c r="BP2" s="115">
        <v>5.78</v>
      </c>
      <c r="BQ2" s="115">
        <v>7.81</v>
      </c>
      <c r="BR2" s="115">
        <v>8.24</v>
      </c>
      <c r="BS2" s="115">
        <v>12.84</v>
      </c>
    </row>
    <row r="3" spans="1:71" x14ac:dyDescent="0.25">
      <c r="B3" s="117" t="s">
        <v>15</v>
      </c>
      <c r="C3" s="118" t="s">
        <v>14</v>
      </c>
      <c r="D3" s="119">
        <v>44.94</v>
      </c>
      <c r="E3" s="119">
        <v>48.15</v>
      </c>
      <c r="F3" s="119">
        <v>51.36</v>
      </c>
      <c r="G3" s="119">
        <v>58.85</v>
      </c>
      <c r="H3" s="119">
        <v>65.27</v>
      </c>
      <c r="I3" s="119">
        <v>89.88</v>
      </c>
      <c r="J3" s="119">
        <v>144.44999999999999</v>
      </c>
      <c r="K3" s="119">
        <v>160.5</v>
      </c>
      <c r="L3" s="119">
        <v>219.35</v>
      </c>
      <c r="M3" s="119">
        <v>246.1</v>
      </c>
      <c r="N3" s="119">
        <v>385.2</v>
      </c>
      <c r="O3" s="119">
        <v>1380.3</v>
      </c>
      <c r="P3" s="119">
        <v>55.64</v>
      </c>
      <c r="Q3" s="119">
        <v>62.06</v>
      </c>
      <c r="R3" s="119">
        <v>70.62</v>
      </c>
      <c r="S3" s="119">
        <v>82.39</v>
      </c>
      <c r="T3" s="119">
        <v>97.37</v>
      </c>
      <c r="U3" s="119">
        <v>139.1</v>
      </c>
      <c r="V3" s="119">
        <v>203.3</v>
      </c>
      <c r="W3" s="119">
        <v>240.75</v>
      </c>
      <c r="X3" s="119">
        <v>304.95</v>
      </c>
      <c r="Y3" s="119">
        <v>369.15</v>
      </c>
      <c r="Z3" s="119">
        <v>535</v>
      </c>
      <c r="AA3" s="119">
        <v>1.71</v>
      </c>
      <c r="AB3" s="119">
        <v>2.0299999999999998</v>
      </c>
      <c r="AC3" s="119">
        <v>2.35</v>
      </c>
      <c r="AD3" s="119">
        <v>2.89</v>
      </c>
      <c r="AE3" s="119">
        <v>3.53</v>
      </c>
      <c r="AF3" s="119">
        <v>5.03</v>
      </c>
      <c r="AG3" s="119">
        <v>6.53</v>
      </c>
      <c r="AH3" s="119">
        <v>7.17</v>
      </c>
      <c r="AI3" s="119">
        <v>8.67</v>
      </c>
      <c r="AJ3" s="119">
        <v>10.17</v>
      </c>
      <c r="AK3" s="119">
        <v>11.77</v>
      </c>
      <c r="AL3" s="119">
        <v>35.31</v>
      </c>
      <c r="AM3" s="119">
        <v>35.31</v>
      </c>
      <c r="AN3" s="119">
        <v>35.31</v>
      </c>
      <c r="AO3" s="119">
        <v>37.450000000000003</v>
      </c>
      <c r="AP3" s="119">
        <v>39.590000000000003</v>
      </c>
      <c r="AQ3" s="119">
        <v>50.29</v>
      </c>
      <c r="AR3" s="119">
        <v>92.02</v>
      </c>
      <c r="AS3" s="119">
        <v>99.51</v>
      </c>
      <c r="AT3" s="119">
        <v>139.1</v>
      </c>
      <c r="AU3" s="119">
        <v>160.5</v>
      </c>
      <c r="AV3" s="119">
        <v>267.5</v>
      </c>
      <c r="AW3" s="119">
        <v>898.8</v>
      </c>
      <c r="AX3" s="119">
        <v>49.22</v>
      </c>
      <c r="AY3" s="119">
        <v>49.22</v>
      </c>
      <c r="AZ3" s="119">
        <v>49.22</v>
      </c>
      <c r="BA3" s="119">
        <v>52.43</v>
      </c>
      <c r="BB3" s="119">
        <v>55.64</v>
      </c>
      <c r="BC3" s="119">
        <v>70.62</v>
      </c>
      <c r="BD3" s="119">
        <v>128.4</v>
      </c>
      <c r="BE3" s="119">
        <v>139.1</v>
      </c>
      <c r="BF3" s="119">
        <v>192.6</v>
      </c>
      <c r="BG3" s="119">
        <v>224.7</v>
      </c>
      <c r="BH3" s="119">
        <v>374.5</v>
      </c>
      <c r="BI3" s="119">
        <v>2.89</v>
      </c>
      <c r="BJ3" s="119">
        <v>2.89</v>
      </c>
      <c r="BK3" s="119">
        <v>2.89</v>
      </c>
      <c r="BL3" s="119">
        <v>5.03</v>
      </c>
      <c r="BM3" s="119">
        <v>5.35</v>
      </c>
      <c r="BN3" s="119">
        <v>5.35</v>
      </c>
      <c r="BO3" s="119">
        <v>5.78</v>
      </c>
      <c r="BP3" s="119">
        <v>5.78</v>
      </c>
      <c r="BQ3" s="119">
        <v>7.81</v>
      </c>
      <c r="BR3" s="119">
        <v>8.24</v>
      </c>
      <c r="BS3" s="119">
        <v>12.84</v>
      </c>
    </row>
    <row r="4" spans="1:71" x14ac:dyDescent="0.25">
      <c r="B4" s="117" t="s">
        <v>16</v>
      </c>
      <c r="C4" s="118" t="s">
        <v>14</v>
      </c>
      <c r="D4" s="119">
        <v>168.14</v>
      </c>
      <c r="E4" s="119">
        <v>168.14</v>
      </c>
      <c r="F4" s="119">
        <v>168.14</v>
      </c>
      <c r="G4" s="119">
        <v>168.14</v>
      </c>
      <c r="H4" s="119">
        <v>168.14</v>
      </c>
      <c r="I4" s="119">
        <v>183.42</v>
      </c>
      <c r="J4" s="119">
        <v>382.13</v>
      </c>
      <c r="K4" s="119">
        <v>382.13</v>
      </c>
      <c r="L4" s="119">
        <v>534.98</v>
      </c>
      <c r="M4" s="119">
        <v>764.25</v>
      </c>
      <c r="N4" s="126" t="s">
        <v>49</v>
      </c>
      <c r="O4" s="126" t="s">
        <v>49</v>
      </c>
      <c r="P4" s="119">
        <v>168.14</v>
      </c>
      <c r="Q4" s="119">
        <v>168.14</v>
      </c>
      <c r="R4" s="119">
        <v>168.14</v>
      </c>
      <c r="S4" s="119">
        <v>168.14</v>
      </c>
      <c r="T4" s="119">
        <v>168.14</v>
      </c>
      <c r="U4" s="119">
        <v>183.42</v>
      </c>
      <c r="V4" s="119">
        <v>382.13</v>
      </c>
      <c r="W4" s="119">
        <v>382.13</v>
      </c>
      <c r="X4" s="119">
        <v>534.98</v>
      </c>
      <c r="Y4" s="119">
        <v>764.25</v>
      </c>
      <c r="Z4" s="126" t="s">
        <v>49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  <c r="AH4" s="119">
        <v>0</v>
      </c>
      <c r="AI4" s="119">
        <v>0</v>
      </c>
      <c r="AJ4" s="119">
        <v>0</v>
      </c>
      <c r="AK4" s="119">
        <v>0</v>
      </c>
      <c r="AL4" s="119">
        <v>168.14</v>
      </c>
      <c r="AM4" s="119">
        <v>168.14</v>
      </c>
      <c r="AN4" s="119">
        <v>168.14</v>
      </c>
      <c r="AO4" s="119">
        <v>168.14</v>
      </c>
      <c r="AP4" s="119">
        <v>168.14</v>
      </c>
      <c r="AQ4" s="119">
        <v>183.42</v>
      </c>
      <c r="AR4" s="119">
        <v>382.13</v>
      </c>
      <c r="AS4" s="119">
        <v>382.13</v>
      </c>
      <c r="AT4" s="119">
        <v>534.98</v>
      </c>
      <c r="AU4" s="119">
        <v>733.68</v>
      </c>
      <c r="AV4" s="126" t="s">
        <v>49</v>
      </c>
      <c r="AW4" s="126" t="s">
        <v>49</v>
      </c>
      <c r="AX4" s="119">
        <v>168.14</v>
      </c>
      <c r="AY4" s="119">
        <v>168.14</v>
      </c>
      <c r="AZ4" s="119">
        <v>168.14</v>
      </c>
      <c r="BA4" s="119">
        <v>168.14</v>
      </c>
      <c r="BB4" s="119">
        <v>168.14</v>
      </c>
      <c r="BC4" s="119">
        <v>183.42</v>
      </c>
      <c r="BD4" s="119">
        <v>382.13</v>
      </c>
      <c r="BE4" s="119">
        <v>382.13</v>
      </c>
      <c r="BF4" s="119">
        <v>534.98</v>
      </c>
      <c r="BG4" s="119">
        <v>733.68</v>
      </c>
      <c r="BH4" s="126" t="s">
        <v>49</v>
      </c>
      <c r="BI4" s="119">
        <v>0</v>
      </c>
      <c r="BJ4" s="119">
        <v>0</v>
      </c>
      <c r="BK4" s="119">
        <v>0</v>
      </c>
      <c r="BL4" s="119">
        <v>0</v>
      </c>
      <c r="BM4" s="119">
        <v>0</v>
      </c>
      <c r="BN4" s="119">
        <v>0</v>
      </c>
      <c r="BO4" s="119">
        <v>0</v>
      </c>
      <c r="BP4" s="119">
        <v>0</v>
      </c>
      <c r="BQ4" s="119">
        <v>0</v>
      </c>
      <c r="BR4" s="119">
        <v>0</v>
      </c>
      <c r="BS4" s="119">
        <v>0</v>
      </c>
    </row>
    <row r="5" spans="1:71" x14ac:dyDescent="0.25">
      <c r="A5" s="120"/>
      <c r="B5" s="121" t="s">
        <v>17</v>
      </c>
      <c r="C5" s="118" t="s">
        <v>14</v>
      </c>
      <c r="D5" s="119">
        <v>20.77</v>
      </c>
      <c r="E5" s="119">
        <v>20.77</v>
      </c>
      <c r="F5" s="119">
        <v>20.77</v>
      </c>
      <c r="G5" s="119">
        <v>20.77</v>
      </c>
      <c r="H5" s="119">
        <v>20.77</v>
      </c>
      <c r="I5" s="119">
        <v>22.66</v>
      </c>
      <c r="J5" s="119">
        <v>47.2</v>
      </c>
      <c r="K5" s="119">
        <v>47.2</v>
      </c>
      <c r="L5" s="119">
        <v>66.08</v>
      </c>
      <c r="M5" s="119">
        <v>94.4</v>
      </c>
      <c r="N5" s="126" t="s">
        <v>49</v>
      </c>
      <c r="O5" s="126" t="s">
        <v>49</v>
      </c>
      <c r="P5" s="119">
        <v>20.77</v>
      </c>
      <c r="Q5" s="119">
        <v>20.77</v>
      </c>
      <c r="R5" s="119">
        <v>20.77</v>
      </c>
      <c r="S5" s="119">
        <v>20.77</v>
      </c>
      <c r="T5" s="119">
        <v>20.77</v>
      </c>
      <c r="U5" s="119">
        <v>22.66</v>
      </c>
      <c r="V5" s="119">
        <v>47.2</v>
      </c>
      <c r="W5" s="119">
        <v>47.2</v>
      </c>
      <c r="X5" s="119">
        <v>66.08</v>
      </c>
      <c r="Y5" s="119">
        <v>94.4</v>
      </c>
      <c r="Z5" s="126" t="s">
        <v>49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0</v>
      </c>
      <c r="AI5" s="119">
        <v>0</v>
      </c>
      <c r="AJ5" s="119">
        <v>0</v>
      </c>
      <c r="AK5" s="119">
        <v>0</v>
      </c>
      <c r="AL5" s="119">
        <v>20.77</v>
      </c>
      <c r="AM5" s="119">
        <v>20.77</v>
      </c>
      <c r="AN5" s="119">
        <v>20.77</v>
      </c>
      <c r="AO5" s="119">
        <v>20.77</v>
      </c>
      <c r="AP5" s="119">
        <v>20.77</v>
      </c>
      <c r="AQ5" s="119">
        <v>22.66</v>
      </c>
      <c r="AR5" s="119">
        <v>47.2</v>
      </c>
      <c r="AS5" s="119">
        <v>47.2</v>
      </c>
      <c r="AT5" s="119">
        <v>66.08</v>
      </c>
      <c r="AU5" s="119">
        <v>90.62</v>
      </c>
      <c r="AV5" s="126" t="s">
        <v>49</v>
      </c>
      <c r="AW5" s="126" t="s">
        <v>49</v>
      </c>
      <c r="AX5" s="119">
        <v>20.77</v>
      </c>
      <c r="AY5" s="119">
        <v>20.77</v>
      </c>
      <c r="AZ5" s="119">
        <v>20.77</v>
      </c>
      <c r="BA5" s="119">
        <v>20.77</v>
      </c>
      <c r="BB5" s="119">
        <v>20.77</v>
      </c>
      <c r="BC5" s="119">
        <v>22.66</v>
      </c>
      <c r="BD5" s="119">
        <v>47.2</v>
      </c>
      <c r="BE5" s="119">
        <v>47.2</v>
      </c>
      <c r="BF5" s="119">
        <v>66.08</v>
      </c>
      <c r="BG5" s="119">
        <v>90.62</v>
      </c>
      <c r="BH5" s="126" t="s">
        <v>49</v>
      </c>
      <c r="BI5" s="119">
        <v>0</v>
      </c>
      <c r="BJ5" s="119">
        <v>0</v>
      </c>
      <c r="BK5" s="119">
        <v>0</v>
      </c>
      <c r="BL5" s="119">
        <v>0</v>
      </c>
      <c r="BM5" s="119">
        <v>0</v>
      </c>
      <c r="BN5" s="119">
        <v>0</v>
      </c>
      <c r="BO5" s="119">
        <v>0</v>
      </c>
      <c r="BP5" s="119">
        <v>0</v>
      </c>
      <c r="BQ5" s="119">
        <v>0</v>
      </c>
      <c r="BR5" s="119">
        <v>0</v>
      </c>
      <c r="BS5" s="119">
        <v>0</v>
      </c>
    </row>
    <row r="6" spans="1:71" x14ac:dyDescent="0.25">
      <c r="A6" s="120"/>
      <c r="B6" s="113" t="s">
        <v>201</v>
      </c>
      <c r="C6" s="114" t="s">
        <v>38</v>
      </c>
      <c r="D6" s="115">
        <v>4.2</v>
      </c>
      <c r="E6" s="115">
        <v>4.5</v>
      </c>
      <c r="F6" s="115">
        <v>4.8</v>
      </c>
      <c r="G6" s="115">
        <v>5.5</v>
      </c>
      <c r="H6" s="115">
        <v>6.1</v>
      </c>
      <c r="I6" s="115">
        <v>8.4</v>
      </c>
      <c r="J6" s="115">
        <v>13.5</v>
      </c>
      <c r="K6" s="115">
        <v>15</v>
      </c>
      <c r="L6" s="115">
        <v>20.5</v>
      </c>
      <c r="M6" s="115">
        <v>23</v>
      </c>
      <c r="N6" s="115">
        <v>36</v>
      </c>
      <c r="O6" s="115">
        <v>129</v>
      </c>
      <c r="P6" s="115">
        <v>5.2</v>
      </c>
      <c r="Q6" s="115">
        <v>5.8</v>
      </c>
      <c r="R6" s="115">
        <v>6.6</v>
      </c>
      <c r="S6" s="115">
        <v>7.7</v>
      </c>
      <c r="T6" s="115">
        <v>9.1</v>
      </c>
      <c r="U6" s="115">
        <v>13</v>
      </c>
      <c r="V6" s="115">
        <v>19</v>
      </c>
      <c r="W6" s="115">
        <v>22.5</v>
      </c>
      <c r="X6" s="115">
        <v>28.5</v>
      </c>
      <c r="Y6" s="115">
        <v>34.5</v>
      </c>
      <c r="Z6" s="115">
        <v>50</v>
      </c>
      <c r="AA6" s="115">
        <v>0.16</v>
      </c>
      <c r="AB6" s="115">
        <v>0.19</v>
      </c>
      <c r="AC6" s="115">
        <v>0.22</v>
      </c>
      <c r="AD6" s="115">
        <v>0.27</v>
      </c>
      <c r="AE6" s="115">
        <v>0.33</v>
      </c>
      <c r="AF6" s="115">
        <v>0.47</v>
      </c>
      <c r="AG6" s="115">
        <v>0.61</v>
      </c>
      <c r="AH6" s="115">
        <v>0.67</v>
      </c>
      <c r="AI6" s="115">
        <v>0.81</v>
      </c>
      <c r="AJ6" s="115">
        <v>0.95</v>
      </c>
      <c r="AK6" s="115">
        <v>1.1000000000000001</v>
      </c>
      <c r="AL6" s="115">
        <v>3.3</v>
      </c>
      <c r="AM6" s="115">
        <v>3.3</v>
      </c>
      <c r="AN6" s="115">
        <v>3.3</v>
      </c>
      <c r="AO6" s="115">
        <v>3.5</v>
      </c>
      <c r="AP6" s="115">
        <v>3.7</v>
      </c>
      <c r="AQ6" s="115">
        <v>4.7</v>
      </c>
      <c r="AR6" s="115">
        <v>8.6</v>
      </c>
      <c r="AS6" s="115">
        <v>9.3000000000000007</v>
      </c>
      <c r="AT6" s="115">
        <v>13</v>
      </c>
      <c r="AU6" s="115">
        <v>15</v>
      </c>
      <c r="AV6" s="115">
        <v>25</v>
      </c>
      <c r="AW6" s="115">
        <v>84</v>
      </c>
      <c r="AX6" s="115">
        <v>4.5999999999999996</v>
      </c>
      <c r="AY6" s="115">
        <v>4.5999999999999996</v>
      </c>
      <c r="AZ6" s="115">
        <v>4.5999999999999996</v>
      </c>
      <c r="BA6" s="115">
        <v>4.9000000000000004</v>
      </c>
      <c r="BB6" s="115">
        <v>5.2</v>
      </c>
      <c r="BC6" s="115">
        <v>6.6</v>
      </c>
      <c r="BD6" s="115">
        <v>12</v>
      </c>
      <c r="BE6" s="115">
        <v>13</v>
      </c>
      <c r="BF6" s="115">
        <v>18</v>
      </c>
      <c r="BG6" s="115">
        <v>21</v>
      </c>
      <c r="BH6" s="115">
        <v>35</v>
      </c>
      <c r="BI6" s="115">
        <v>0.27</v>
      </c>
      <c r="BJ6" s="115">
        <v>0.27</v>
      </c>
      <c r="BK6" s="115">
        <v>0.27</v>
      </c>
      <c r="BL6" s="115">
        <v>0.47</v>
      </c>
      <c r="BM6" s="115">
        <v>0.5</v>
      </c>
      <c r="BN6" s="115">
        <v>0.5</v>
      </c>
      <c r="BO6" s="115">
        <v>0.54</v>
      </c>
      <c r="BP6" s="115">
        <v>0.54</v>
      </c>
      <c r="BQ6" s="115">
        <v>0.73</v>
      </c>
      <c r="BR6" s="115">
        <v>0.77</v>
      </c>
      <c r="BS6" s="115">
        <v>1.2</v>
      </c>
    </row>
    <row r="7" spans="1:71" x14ac:dyDescent="0.25">
      <c r="A7" s="120"/>
      <c r="B7" s="127" t="s">
        <v>209</v>
      </c>
      <c r="C7" s="118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</row>
    <row r="8" spans="1:71" ht="31.5" x14ac:dyDescent="0.25">
      <c r="A8" s="120" t="s">
        <v>75</v>
      </c>
      <c r="B8" s="123" t="s">
        <v>76</v>
      </c>
      <c r="C8" s="118" t="s">
        <v>43</v>
      </c>
      <c r="D8" s="124">
        <v>0</v>
      </c>
      <c r="E8" s="124">
        <v>0</v>
      </c>
      <c r="F8" s="124">
        <v>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4.8</v>
      </c>
      <c r="O8" s="124">
        <v>5</v>
      </c>
      <c r="P8" s="124">
        <v>0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24">
        <v>0</v>
      </c>
      <c r="X8" s="124">
        <v>0</v>
      </c>
      <c r="Y8" s="124">
        <v>0</v>
      </c>
      <c r="Z8" s="124">
        <v>4.8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24">
        <v>0</v>
      </c>
      <c r="AQ8" s="124">
        <v>0</v>
      </c>
      <c r="AR8" s="124">
        <v>0</v>
      </c>
      <c r="AS8" s="124">
        <v>0</v>
      </c>
      <c r="AT8" s="124">
        <v>0</v>
      </c>
      <c r="AU8" s="124">
        <v>0</v>
      </c>
      <c r="AV8" s="124">
        <v>4.8</v>
      </c>
      <c r="AW8" s="124">
        <v>5</v>
      </c>
      <c r="AX8" s="124">
        <v>0</v>
      </c>
      <c r="AY8" s="124">
        <v>0</v>
      </c>
      <c r="AZ8" s="124">
        <v>0</v>
      </c>
      <c r="BA8" s="124">
        <v>0</v>
      </c>
      <c r="BB8" s="124">
        <v>0</v>
      </c>
      <c r="BC8" s="124">
        <v>0</v>
      </c>
      <c r="BD8" s="124">
        <v>0</v>
      </c>
      <c r="BE8" s="124">
        <v>0</v>
      </c>
      <c r="BF8" s="124">
        <v>0</v>
      </c>
      <c r="BG8" s="124">
        <v>0</v>
      </c>
      <c r="BH8" s="124">
        <v>4.8</v>
      </c>
      <c r="BI8" s="124">
        <v>0</v>
      </c>
      <c r="BJ8" s="124">
        <v>0</v>
      </c>
      <c r="BK8" s="124">
        <v>0</v>
      </c>
      <c r="BL8" s="124">
        <v>0</v>
      </c>
      <c r="BM8" s="124">
        <v>0</v>
      </c>
      <c r="BN8" s="124">
        <v>0</v>
      </c>
      <c r="BO8" s="124">
        <v>0</v>
      </c>
      <c r="BP8" s="124">
        <v>0</v>
      </c>
      <c r="BQ8" s="124">
        <v>0</v>
      </c>
      <c r="BR8" s="124">
        <v>0</v>
      </c>
      <c r="BS8" s="124">
        <v>0</v>
      </c>
    </row>
    <row r="9" spans="1:71" ht="31.5" x14ac:dyDescent="0.25">
      <c r="A9" s="120" t="s">
        <v>41</v>
      </c>
      <c r="B9" s="123" t="s">
        <v>42</v>
      </c>
      <c r="C9" s="118" t="s">
        <v>43</v>
      </c>
      <c r="D9" s="124">
        <v>1.1000000000000001</v>
      </c>
      <c r="E9" s="124">
        <v>1.1000000000000001</v>
      </c>
      <c r="F9" s="124">
        <v>1.1000000000000001</v>
      </c>
      <c r="G9" s="124">
        <v>1.1000000000000001</v>
      </c>
      <c r="H9" s="124">
        <v>1.1000000000000001</v>
      </c>
      <c r="I9" s="124">
        <v>1.2</v>
      </c>
      <c r="J9" s="124">
        <v>2.5</v>
      </c>
      <c r="K9" s="124">
        <v>2.5</v>
      </c>
      <c r="L9" s="124">
        <v>3.5</v>
      </c>
      <c r="M9" s="124">
        <v>5</v>
      </c>
      <c r="N9" s="124">
        <v>0</v>
      </c>
      <c r="O9" s="124">
        <v>0</v>
      </c>
      <c r="P9" s="124">
        <v>1.1000000000000001</v>
      </c>
      <c r="Q9" s="124">
        <v>1.1000000000000001</v>
      </c>
      <c r="R9" s="124">
        <v>1.1000000000000001</v>
      </c>
      <c r="S9" s="124">
        <v>1.1000000000000001</v>
      </c>
      <c r="T9" s="124">
        <v>1.1000000000000001</v>
      </c>
      <c r="U9" s="124">
        <v>1.2</v>
      </c>
      <c r="V9" s="124">
        <v>2.5</v>
      </c>
      <c r="W9" s="124">
        <v>2.5</v>
      </c>
      <c r="X9" s="124">
        <v>3.5</v>
      </c>
      <c r="Y9" s="124">
        <v>5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1.1000000000000001</v>
      </c>
      <c r="AM9" s="124">
        <v>1.1000000000000001</v>
      </c>
      <c r="AN9" s="124">
        <v>1.1000000000000001</v>
      </c>
      <c r="AO9" s="124">
        <v>1.1000000000000001</v>
      </c>
      <c r="AP9" s="124">
        <v>1.1000000000000001</v>
      </c>
      <c r="AQ9" s="124">
        <v>1.2</v>
      </c>
      <c r="AR9" s="124">
        <v>2.5</v>
      </c>
      <c r="AS9" s="124">
        <v>2.5</v>
      </c>
      <c r="AT9" s="124">
        <v>3.5</v>
      </c>
      <c r="AU9" s="124">
        <v>4.8</v>
      </c>
      <c r="AV9" s="124">
        <v>0</v>
      </c>
      <c r="AW9" s="124">
        <v>0</v>
      </c>
      <c r="AX9" s="124">
        <v>1.1000000000000001</v>
      </c>
      <c r="AY9" s="124">
        <v>1.1000000000000001</v>
      </c>
      <c r="AZ9" s="124">
        <v>1.1000000000000001</v>
      </c>
      <c r="BA9" s="124">
        <v>1.1000000000000001</v>
      </c>
      <c r="BB9" s="124">
        <v>1.1000000000000001</v>
      </c>
      <c r="BC9" s="124">
        <v>1.2</v>
      </c>
      <c r="BD9" s="124">
        <v>2.5</v>
      </c>
      <c r="BE9" s="124">
        <v>2.5</v>
      </c>
      <c r="BF9" s="124">
        <v>3.5</v>
      </c>
      <c r="BG9" s="124">
        <v>4.8</v>
      </c>
      <c r="BH9" s="124">
        <v>0</v>
      </c>
      <c r="BI9" s="124">
        <v>0</v>
      </c>
      <c r="BJ9" s="124">
        <v>0</v>
      </c>
      <c r="BK9" s="124">
        <v>0</v>
      </c>
      <c r="BL9" s="124">
        <v>0</v>
      </c>
      <c r="BM9" s="124">
        <v>0</v>
      </c>
      <c r="BN9" s="124">
        <v>0</v>
      </c>
      <c r="BO9" s="124">
        <v>0</v>
      </c>
      <c r="BP9" s="124">
        <v>0</v>
      </c>
      <c r="BQ9" s="124">
        <v>0</v>
      </c>
      <c r="BR9" s="124">
        <v>0</v>
      </c>
      <c r="BS9" s="124">
        <v>0</v>
      </c>
    </row>
    <row r="10" spans="1:71" ht="31.5" x14ac:dyDescent="0.25">
      <c r="A10" s="128" t="s">
        <v>77</v>
      </c>
      <c r="B10" s="129" t="s">
        <v>78</v>
      </c>
      <c r="C10" s="118" t="s">
        <v>43</v>
      </c>
      <c r="D10" s="124">
        <v>0</v>
      </c>
      <c r="E10" s="124">
        <v>0</v>
      </c>
      <c r="F10" s="124">
        <v>0</v>
      </c>
      <c r="G10" s="124">
        <v>0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30">
        <v>4.8</v>
      </c>
      <c r="O10" s="130">
        <v>5</v>
      </c>
      <c r="P10" s="124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24">
        <v>0</v>
      </c>
      <c r="X10" s="124">
        <v>0</v>
      </c>
      <c r="Y10" s="124">
        <v>0</v>
      </c>
      <c r="Z10" s="130">
        <v>4.8</v>
      </c>
      <c r="AA10" s="124">
        <v>0</v>
      </c>
      <c r="AB10" s="124">
        <v>0</v>
      </c>
      <c r="AC10" s="124">
        <v>0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24">
        <v>0</v>
      </c>
      <c r="AQ10" s="124">
        <v>0</v>
      </c>
      <c r="AR10" s="124">
        <v>0</v>
      </c>
      <c r="AS10" s="124">
        <v>0</v>
      </c>
      <c r="AT10" s="124">
        <v>0</v>
      </c>
      <c r="AU10" s="124">
        <v>0</v>
      </c>
      <c r="AV10" s="130">
        <v>4.8</v>
      </c>
      <c r="AW10" s="130">
        <v>5</v>
      </c>
      <c r="AX10" s="124">
        <v>0</v>
      </c>
      <c r="AY10" s="124">
        <v>0</v>
      </c>
      <c r="AZ10" s="124">
        <v>0</v>
      </c>
      <c r="BA10" s="124">
        <v>0</v>
      </c>
      <c r="BB10" s="124">
        <v>0</v>
      </c>
      <c r="BC10" s="124">
        <v>0</v>
      </c>
      <c r="BD10" s="124">
        <v>0</v>
      </c>
      <c r="BE10" s="124">
        <v>0</v>
      </c>
      <c r="BF10" s="124">
        <v>0</v>
      </c>
      <c r="BG10" s="124">
        <v>0</v>
      </c>
      <c r="BH10" s="130">
        <v>4.8</v>
      </c>
      <c r="BI10" s="124">
        <v>0</v>
      </c>
      <c r="BJ10" s="124">
        <v>0</v>
      </c>
      <c r="BK10" s="124">
        <v>0</v>
      </c>
      <c r="BL10" s="124">
        <v>0</v>
      </c>
      <c r="BM10" s="124">
        <v>0</v>
      </c>
      <c r="BN10" s="124">
        <v>0</v>
      </c>
      <c r="BO10" s="124">
        <v>0</v>
      </c>
      <c r="BP10" s="124">
        <v>0</v>
      </c>
      <c r="BQ10" s="124">
        <v>0</v>
      </c>
      <c r="BR10" s="124">
        <v>0</v>
      </c>
      <c r="BS10" s="124">
        <v>0</v>
      </c>
    </row>
    <row r="11" spans="1:71" x14ac:dyDescent="0.25">
      <c r="A11" s="120"/>
      <c r="B11" s="127" t="s">
        <v>45</v>
      </c>
      <c r="C11" s="118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</row>
    <row r="12" spans="1:71" x14ac:dyDescent="0.25">
      <c r="A12" s="120" t="s">
        <v>46</v>
      </c>
      <c r="B12" s="123" t="s">
        <v>47</v>
      </c>
      <c r="C12" s="118" t="s">
        <v>48</v>
      </c>
      <c r="D12" s="124">
        <v>1</v>
      </c>
      <c r="E12" s="124">
        <v>1</v>
      </c>
      <c r="F12" s="124">
        <v>1</v>
      </c>
      <c r="G12" s="124">
        <v>1</v>
      </c>
      <c r="H12" s="124">
        <v>1</v>
      </c>
      <c r="I12" s="124">
        <v>1</v>
      </c>
      <c r="J12" s="124">
        <v>1</v>
      </c>
      <c r="K12" s="124">
        <v>1</v>
      </c>
      <c r="L12" s="124">
        <v>1</v>
      </c>
      <c r="M12" s="124">
        <v>1</v>
      </c>
      <c r="N12" s="124">
        <v>1</v>
      </c>
      <c r="O12" s="124">
        <v>1</v>
      </c>
      <c r="P12" s="124">
        <v>1</v>
      </c>
      <c r="Q12" s="124">
        <v>1</v>
      </c>
      <c r="R12" s="124">
        <v>1</v>
      </c>
      <c r="S12" s="124">
        <v>1</v>
      </c>
      <c r="T12" s="124">
        <v>1</v>
      </c>
      <c r="U12" s="124">
        <v>1</v>
      </c>
      <c r="V12" s="124">
        <v>1</v>
      </c>
      <c r="W12" s="124">
        <v>1</v>
      </c>
      <c r="X12" s="124">
        <v>1</v>
      </c>
      <c r="Y12" s="124">
        <v>1</v>
      </c>
      <c r="Z12" s="124">
        <v>1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24">
        <v>0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24">
        <v>0</v>
      </c>
      <c r="BC12" s="124">
        <v>0</v>
      </c>
      <c r="BD12" s="124">
        <v>0</v>
      </c>
      <c r="BE12" s="124">
        <v>0</v>
      </c>
      <c r="BF12" s="124">
        <v>0</v>
      </c>
      <c r="BG12" s="124">
        <v>0</v>
      </c>
      <c r="BH12" s="124">
        <v>0</v>
      </c>
      <c r="BI12" s="124">
        <v>0</v>
      </c>
      <c r="BJ12" s="124">
        <v>0</v>
      </c>
      <c r="BK12" s="124">
        <v>0</v>
      </c>
      <c r="BL12" s="124">
        <v>0</v>
      </c>
      <c r="BM12" s="124">
        <v>0</v>
      </c>
      <c r="BN12" s="124">
        <v>0</v>
      </c>
      <c r="BO12" s="124">
        <v>0</v>
      </c>
      <c r="BP12" s="124">
        <v>0</v>
      </c>
      <c r="BQ12" s="124">
        <v>0</v>
      </c>
      <c r="BR12" s="124">
        <v>0</v>
      </c>
      <c r="BS12" s="124">
        <v>0</v>
      </c>
    </row>
  </sheetData>
  <printOptions horizontalCentered="1"/>
  <pageMargins left="0.78740157480314965" right="0.59055118110236227" top="0.59055118110236227" bottom="0.59055118110236227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65</v>
      </c>
      <c r="B8" s="142" t="s">
        <v>66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50 кН (5 тс) до 70 кН (7,0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52.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526.57999999999993</v>
      </c>
      <c r="G19" s="42"/>
      <c r="H19" s="41">
        <f>SUM(H20:H21,H23)</f>
        <v>6829.45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144.44999999999999</v>
      </c>
      <c r="G20" s="47"/>
      <c r="H20" s="46">
        <f>H$26</f>
        <v>3585.2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382.13</v>
      </c>
      <c r="G21" s="47"/>
      <c r="H21" s="46">
        <f>H$30</f>
        <v>3244.25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47.2</v>
      </c>
      <c r="G22" s="51"/>
      <c r="H22" s="50">
        <f>H$31</f>
        <v>1171.5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13.5</v>
      </c>
      <c r="E25" s="57">
        <f>ROUND(10.7*1,2)</f>
        <v>10.7</v>
      </c>
      <c r="F25" s="57">
        <f>ROUND($D25*E25,2)</f>
        <v>144.44999999999999</v>
      </c>
      <c r="G25" s="57">
        <f>ROUND(24.82*E25,2)</f>
        <v>265.57</v>
      </c>
      <c r="H25" s="57">
        <f>ROUND($D25*G25,2)</f>
        <v>3585.2</v>
      </c>
    </row>
    <row r="26" spans="1:11" x14ac:dyDescent="0.25">
      <c r="A26" s="60"/>
      <c r="B26" s="23" t="s">
        <v>39</v>
      </c>
      <c r="C26" s="61"/>
      <c r="D26" s="62">
        <f>SUM(D25:D25)</f>
        <v>13.5</v>
      </c>
      <c r="E26" s="63"/>
      <c r="F26" s="63">
        <f>SUM(F25:F25)</f>
        <v>144.44999999999999</v>
      </c>
      <c r="G26" s="63"/>
      <c r="H26" s="63">
        <f>SUM(H25:H25)</f>
        <v>3585.2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2.5</v>
      </c>
      <c r="E28" s="57">
        <v>152.85</v>
      </c>
      <c r="F28" s="57">
        <f>ROUND($D28*E28,2)</f>
        <v>382.13</v>
      </c>
      <c r="G28" s="57">
        <v>1297.7</v>
      </c>
      <c r="H28" s="57">
        <f>ROUND($D28*G28,2)</f>
        <v>3244.25</v>
      </c>
    </row>
    <row r="29" spans="1:11" x14ac:dyDescent="0.25">
      <c r="B29" s="32" t="s">
        <v>44</v>
      </c>
      <c r="E29" s="57">
        <v>18.88</v>
      </c>
      <c r="F29" s="57">
        <f>ROUND($D28*E29,2)</f>
        <v>47.2</v>
      </c>
      <c r="G29" s="57">
        <v>468.6</v>
      </c>
      <c r="H29" s="57">
        <f>ROUND($D28*G29,2)</f>
        <v>1171.5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382.13</v>
      </c>
      <c r="G30" s="63"/>
      <c r="H30" s="63">
        <f>SUM(H27:H29)-H31</f>
        <v>3244.25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47.2</v>
      </c>
      <c r="G31" s="63"/>
      <c r="H31" s="63">
        <f>SUMIF($C27:$C29,"",H27:H29)</f>
        <v>1171.5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O33"/>
  <sheetViews>
    <sheetView view="pageBreakPreview" zoomScaleNormal="85" zoomScaleSheetLayoutView="100" workbookViewId="0">
      <selection sqref="A1:H1"/>
    </sheetView>
  </sheetViews>
  <sheetFormatPr defaultRowHeight="15.75" x14ac:dyDescent="0.25"/>
  <cols>
    <col min="1" max="1" width="12.5703125" style="59" customWidth="1"/>
    <col min="2" max="2" width="44.7109375" style="32" bestFit="1" customWidth="1"/>
    <col min="3" max="3" width="12" style="55" customWidth="1"/>
    <col min="4" max="4" width="10.85546875" style="56" customWidth="1"/>
    <col min="5" max="5" width="10.7109375" style="57" customWidth="1"/>
    <col min="6" max="6" width="17.140625" style="57" customWidth="1"/>
    <col min="7" max="7" width="11.28515625" style="57" customWidth="1"/>
    <col min="8" max="8" width="17.140625" style="57" customWidth="1"/>
    <col min="9" max="9" width="11.7109375" style="24" customWidth="1"/>
    <col min="10" max="10" width="136.42578125" style="24" hidden="1" customWidth="1"/>
    <col min="11" max="11" width="123.85546875" style="26" hidden="1" customWidth="1"/>
    <col min="12" max="14" width="9.140625" style="24"/>
    <col min="15" max="15" width="9.140625" style="25"/>
    <col min="16" max="16384" width="9.140625" style="24"/>
  </cols>
  <sheetData>
    <row r="1" spans="1:11" x14ac:dyDescent="0.25">
      <c r="A1" s="142" t="s">
        <v>29</v>
      </c>
      <c r="B1" s="142"/>
      <c r="C1" s="142"/>
      <c r="D1" s="142"/>
      <c r="E1" s="142"/>
      <c r="F1" s="142"/>
      <c r="G1" s="142"/>
      <c r="H1" s="142"/>
      <c r="I1" s="23"/>
      <c r="J1" s="23" t="str">
        <f t="shared" ref="J1:J4" si="0">A1</f>
        <v>Сборник 37. Оборудование общего назначения</v>
      </c>
      <c r="K1" s="23"/>
    </row>
    <row r="2" spans="1:11" x14ac:dyDescent="0.25">
      <c r="A2" s="142" t="s">
        <v>30</v>
      </c>
      <c r="B2" s="142"/>
      <c r="C2" s="142"/>
      <c r="D2" s="142"/>
      <c r="E2" s="142"/>
      <c r="F2" s="142"/>
      <c r="G2" s="142"/>
      <c r="H2" s="142"/>
      <c r="I2" s="23"/>
      <c r="J2" s="23" t="str">
        <f t="shared" si="0"/>
        <v>Отдел 1.2. Такелажные работы</v>
      </c>
      <c r="K2" s="23"/>
    </row>
    <row r="3" spans="1:11" x14ac:dyDescent="0.25">
      <c r="A3" s="142" t="s">
        <v>31</v>
      </c>
      <c r="B3" s="142"/>
      <c r="C3" s="142"/>
      <c r="D3" s="142"/>
      <c r="E3" s="142"/>
      <c r="F3" s="142"/>
      <c r="G3" s="142"/>
      <c r="H3" s="142"/>
      <c r="I3" s="23"/>
      <c r="J3" s="23" t="str">
        <f t="shared" si="0"/>
        <v>Раздел 1.2.2. Установка и снятие талей и лебедок</v>
      </c>
      <c r="K3" s="23"/>
    </row>
    <row r="4" spans="1:11" x14ac:dyDescent="0.25">
      <c r="A4" s="142" t="s">
        <v>32</v>
      </c>
      <c r="B4" s="142"/>
      <c r="C4" s="142"/>
      <c r="D4" s="142"/>
      <c r="E4" s="142"/>
      <c r="F4" s="142"/>
      <c r="G4" s="142"/>
      <c r="H4" s="142"/>
      <c r="I4" s="23"/>
      <c r="J4" s="23" t="str">
        <f t="shared" si="0"/>
        <v>Таблица 37-8. Установка и снятие электролебедок</v>
      </c>
      <c r="K4" s="23"/>
    </row>
    <row r="5" spans="1:11" x14ac:dyDescent="0.25">
      <c r="A5" s="23"/>
      <c r="B5" s="23"/>
      <c r="C5" s="23"/>
      <c r="D5" s="23"/>
      <c r="E5" s="23"/>
      <c r="F5" s="23"/>
      <c r="G5" s="24"/>
      <c r="H5" s="24"/>
    </row>
    <row r="6" spans="1:11" x14ac:dyDescent="0.25">
      <c r="A6" s="143" t="s">
        <v>20</v>
      </c>
      <c r="B6" s="143"/>
      <c r="C6" s="143"/>
      <c r="D6" s="143"/>
      <c r="E6" s="143"/>
      <c r="F6" s="143"/>
      <c r="G6" s="143"/>
      <c r="H6" s="143"/>
      <c r="I6" s="27"/>
      <c r="J6" s="27"/>
      <c r="K6" s="28"/>
    </row>
    <row r="7" spans="1:1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8"/>
    </row>
    <row r="8" spans="1:11" x14ac:dyDescent="0.25">
      <c r="A8" s="29" t="s">
        <v>67</v>
      </c>
      <c r="B8" s="142" t="s">
        <v>68</v>
      </c>
      <c r="C8" s="142"/>
      <c r="D8" s="142"/>
      <c r="E8" s="142"/>
      <c r="F8" s="142"/>
      <c r="G8" s="142"/>
      <c r="H8" s="142"/>
      <c r="I8" s="23"/>
      <c r="J8" s="23"/>
      <c r="K8" s="23" t="str">
        <f>B8</f>
        <v>Установка без подъема электролебедки тяговым усилием от 70 кН (7 тс) до 80 кН (8,0 тс)</v>
      </c>
    </row>
    <row r="9" spans="1:11" x14ac:dyDescent="0.25">
      <c r="A9" s="29"/>
      <c r="B9" s="23"/>
      <c r="C9" s="23"/>
      <c r="D9" s="23"/>
      <c r="E9" s="23"/>
      <c r="F9" s="23"/>
      <c r="G9" s="23"/>
      <c r="H9" s="23"/>
      <c r="I9" s="23"/>
      <c r="J9" s="23"/>
      <c r="K9" s="23">
        <f t="shared" ref="K9:K13" si="1">B9</f>
        <v>0</v>
      </c>
    </row>
    <row r="10" spans="1:11" x14ac:dyDescent="0.25">
      <c r="A10" s="30" t="s">
        <v>51</v>
      </c>
      <c r="B10" s="23"/>
      <c r="C10" s="23"/>
      <c r="D10" s="23"/>
      <c r="E10" s="23"/>
      <c r="F10" s="23"/>
      <c r="G10" s="23"/>
      <c r="H10" s="23"/>
      <c r="I10" s="23"/>
      <c r="J10" s="23"/>
      <c r="K10" s="23">
        <f t="shared" si="1"/>
        <v>0</v>
      </c>
    </row>
    <row r="11" spans="1:11" x14ac:dyDescent="0.25">
      <c r="A11" s="65"/>
      <c r="B11" s="140" t="s">
        <v>52</v>
      </c>
      <c r="C11" s="140"/>
      <c r="D11" s="140"/>
      <c r="E11" s="140"/>
      <c r="F11" s="140"/>
      <c r="G11" s="140"/>
      <c r="H11" s="140"/>
      <c r="I11" s="32"/>
      <c r="J11" s="32"/>
      <c r="K11" s="32" t="str">
        <f t="shared" si="1"/>
        <v>1. Установка лебедки</v>
      </c>
    </row>
    <row r="12" spans="1:11" x14ac:dyDescent="0.25">
      <c r="A12" s="65"/>
      <c r="B12" s="140" t="s">
        <v>53</v>
      </c>
      <c r="C12" s="140"/>
      <c r="D12" s="140"/>
      <c r="E12" s="140"/>
      <c r="F12" s="140"/>
      <c r="G12" s="140"/>
      <c r="H12" s="140"/>
      <c r="I12" s="32"/>
      <c r="J12" s="32"/>
      <c r="K12" s="32" t="str">
        <f t="shared" si="1"/>
        <v>2. Крепление лебедки</v>
      </c>
    </row>
    <row r="13" spans="1:11" x14ac:dyDescent="0.25">
      <c r="A13" s="65"/>
      <c r="B13" s="140" t="s">
        <v>54</v>
      </c>
      <c r="C13" s="140"/>
      <c r="D13" s="140"/>
      <c r="E13" s="140"/>
      <c r="F13" s="140"/>
      <c r="G13" s="140"/>
      <c r="H13" s="140"/>
      <c r="I13" s="32"/>
      <c r="J13" s="32"/>
      <c r="K13" s="32" t="str">
        <f t="shared" si="1"/>
        <v>3. Опробование лебедки</v>
      </c>
    </row>
    <row r="14" spans="1:11" x14ac:dyDescent="0.25">
      <c r="A14" s="30"/>
      <c r="B14" s="24"/>
      <c r="C14" s="31"/>
      <c r="D14" s="24"/>
      <c r="E14" s="24"/>
      <c r="F14" s="24"/>
      <c r="G14" s="24"/>
      <c r="H14" s="24"/>
      <c r="K14" s="32">
        <f>B14</f>
        <v>0</v>
      </c>
    </row>
    <row r="15" spans="1:11" x14ac:dyDescent="0.25">
      <c r="A15" s="30" t="s">
        <v>35</v>
      </c>
      <c r="B15" s="33"/>
      <c r="C15" s="31"/>
      <c r="D15" s="24"/>
      <c r="E15" s="24"/>
      <c r="F15" s="24"/>
      <c r="G15" s="24"/>
      <c r="H15" s="24"/>
    </row>
    <row r="16" spans="1:11" ht="60.75" customHeight="1" x14ac:dyDescent="0.25">
      <c r="A16" s="141" t="s">
        <v>21</v>
      </c>
      <c r="B16" s="141" t="s">
        <v>22</v>
      </c>
      <c r="C16" s="141" t="s">
        <v>2</v>
      </c>
      <c r="D16" s="141" t="s">
        <v>23</v>
      </c>
      <c r="E16" s="141" t="s">
        <v>24</v>
      </c>
      <c r="F16" s="141"/>
      <c r="G16" s="141" t="s">
        <v>25</v>
      </c>
      <c r="H16" s="141"/>
      <c r="I16" s="34"/>
      <c r="J16" s="34" t="s">
        <v>26</v>
      </c>
      <c r="K16" s="34"/>
    </row>
    <row r="17" spans="1:11" x14ac:dyDescent="0.25">
      <c r="A17" s="141"/>
      <c r="B17" s="141"/>
      <c r="C17" s="141"/>
      <c r="D17" s="141"/>
      <c r="E17" s="35" t="s">
        <v>27</v>
      </c>
      <c r="F17" s="35" t="s">
        <v>28</v>
      </c>
      <c r="G17" s="35" t="s">
        <v>27</v>
      </c>
      <c r="H17" s="35" t="s">
        <v>28</v>
      </c>
      <c r="I17" s="34"/>
      <c r="J17" s="34"/>
      <c r="K17" s="34"/>
    </row>
    <row r="18" spans="1:11" x14ac:dyDescent="0.25">
      <c r="A18" s="35">
        <v>1</v>
      </c>
      <c r="B18" s="36">
        <v>2</v>
      </c>
      <c r="C18" s="36">
        <v>3</v>
      </c>
      <c r="D18" s="35">
        <v>4</v>
      </c>
      <c r="E18" s="36">
        <v>5</v>
      </c>
      <c r="F18" s="36">
        <v>6</v>
      </c>
      <c r="G18" s="36">
        <v>7</v>
      </c>
      <c r="H18" s="36">
        <v>8</v>
      </c>
      <c r="I18" s="37"/>
      <c r="J18" s="37"/>
      <c r="K18" s="34"/>
    </row>
    <row r="19" spans="1:11" x14ac:dyDescent="0.25">
      <c r="A19" s="38"/>
      <c r="B19" s="39" t="s">
        <v>13</v>
      </c>
      <c r="C19" s="40" t="s">
        <v>14</v>
      </c>
      <c r="D19" s="34"/>
      <c r="E19" s="37"/>
      <c r="F19" s="41">
        <f>SUM(F20:F21,F23)</f>
        <v>542.63</v>
      </c>
      <c r="G19" s="42"/>
      <c r="H19" s="41">
        <f>SUM(H20:H21,H23)</f>
        <v>7227.8</v>
      </c>
      <c r="I19" s="41"/>
      <c r="J19" s="41"/>
      <c r="K19" s="43"/>
    </row>
    <row r="20" spans="1:11" x14ac:dyDescent="0.25">
      <c r="A20" s="38"/>
      <c r="B20" s="44" t="s">
        <v>15</v>
      </c>
      <c r="C20" s="45" t="s">
        <v>14</v>
      </c>
      <c r="D20" s="34"/>
      <c r="E20" s="37"/>
      <c r="F20" s="46">
        <f>F$26</f>
        <v>160.5</v>
      </c>
      <c r="G20" s="47"/>
      <c r="H20" s="46">
        <f>H$26</f>
        <v>3983.55</v>
      </c>
      <c r="I20" s="46"/>
      <c r="J20" s="46"/>
      <c r="K20" s="48"/>
    </row>
    <row r="21" spans="1:11" x14ac:dyDescent="0.25">
      <c r="A21" s="38"/>
      <c r="B21" s="44" t="s">
        <v>16</v>
      </c>
      <c r="C21" s="45" t="s">
        <v>14</v>
      </c>
      <c r="D21" s="34"/>
      <c r="E21" s="37"/>
      <c r="F21" s="46">
        <f>F$30</f>
        <v>382.13</v>
      </c>
      <c r="G21" s="47"/>
      <c r="H21" s="46">
        <f>H$30</f>
        <v>3244.25</v>
      </c>
      <c r="I21" s="46"/>
      <c r="J21" s="46"/>
      <c r="K21" s="48"/>
    </row>
    <row r="22" spans="1:11" x14ac:dyDescent="0.25">
      <c r="A22" s="38"/>
      <c r="B22" s="49" t="s">
        <v>17</v>
      </c>
      <c r="C22" s="45" t="s">
        <v>14</v>
      </c>
      <c r="D22" s="34"/>
      <c r="E22" s="37"/>
      <c r="F22" s="50">
        <f>F$31</f>
        <v>47.2</v>
      </c>
      <c r="G22" s="51"/>
      <c r="H22" s="50">
        <f>H$31</f>
        <v>1171.5</v>
      </c>
      <c r="I22" s="48"/>
      <c r="J22" s="48"/>
      <c r="K22" s="48"/>
    </row>
    <row r="23" spans="1:11" x14ac:dyDescent="0.25">
      <c r="A23" s="38"/>
      <c r="B23" s="44" t="s">
        <v>18</v>
      </c>
      <c r="C23" s="45" t="s">
        <v>14</v>
      </c>
      <c r="D23" s="34"/>
      <c r="E23" s="37"/>
      <c r="F23" s="46">
        <v>0</v>
      </c>
      <c r="G23" s="47"/>
      <c r="H23" s="46">
        <v>0</v>
      </c>
      <c r="I23" s="52"/>
      <c r="J23" s="52"/>
      <c r="K23" s="53"/>
    </row>
    <row r="24" spans="1:11" x14ac:dyDescent="0.25">
      <c r="A24" s="54"/>
      <c r="B24" s="30" t="s">
        <v>36</v>
      </c>
    </row>
    <row r="25" spans="1:11" x14ac:dyDescent="0.25">
      <c r="A25" s="58"/>
      <c r="B25" s="32" t="s">
        <v>37</v>
      </c>
      <c r="C25" s="55" t="s">
        <v>38</v>
      </c>
      <c r="D25" s="56">
        <v>15</v>
      </c>
      <c r="E25" s="57">
        <f>ROUND(10.7*1,2)</f>
        <v>10.7</v>
      </c>
      <c r="F25" s="57">
        <f>ROUND($D25*E25,2)</f>
        <v>160.5</v>
      </c>
      <c r="G25" s="57">
        <f>ROUND(24.82*E25,2)</f>
        <v>265.57</v>
      </c>
      <c r="H25" s="57">
        <f>ROUND($D25*G25,2)</f>
        <v>3983.55</v>
      </c>
    </row>
    <row r="26" spans="1:11" x14ac:dyDescent="0.25">
      <c r="A26" s="60"/>
      <c r="B26" s="23" t="s">
        <v>39</v>
      </c>
      <c r="C26" s="61"/>
      <c r="D26" s="62">
        <f>SUM(D25:D25)</f>
        <v>15</v>
      </c>
      <c r="E26" s="63"/>
      <c r="F26" s="63">
        <f>SUM(F25:F25)</f>
        <v>160.5</v>
      </c>
      <c r="G26" s="63"/>
      <c r="H26" s="63">
        <f>SUM(H25:H25)</f>
        <v>3983.55</v>
      </c>
    </row>
    <row r="27" spans="1:11" x14ac:dyDescent="0.25">
      <c r="B27" s="30" t="s">
        <v>40</v>
      </c>
    </row>
    <row r="28" spans="1:11" ht="31.5" x14ac:dyDescent="0.25">
      <c r="A28" s="59" t="s">
        <v>41</v>
      </c>
      <c r="B28" s="32" t="s">
        <v>42</v>
      </c>
      <c r="C28" s="55" t="s">
        <v>43</v>
      </c>
      <c r="D28" s="56">
        <v>2.5</v>
      </c>
      <c r="E28" s="57">
        <v>152.85</v>
      </c>
      <c r="F28" s="57">
        <f>ROUND($D28*E28,2)</f>
        <v>382.13</v>
      </c>
      <c r="G28" s="57">
        <v>1297.7</v>
      </c>
      <c r="H28" s="57">
        <f>ROUND($D28*G28,2)</f>
        <v>3244.25</v>
      </c>
    </row>
    <row r="29" spans="1:11" x14ac:dyDescent="0.25">
      <c r="B29" s="32" t="s">
        <v>44</v>
      </c>
      <c r="E29" s="57">
        <v>18.88</v>
      </c>
      <c r="F29" s="57">
        <f>ROUND($D28*E29,2)</f>
        <v>47.2</v>
      </c>
      <c r="G29" s="57">
        <v>468.6</v>
      </c>
      <c r="H29" s="57">
        <f>ROUND($D28*G29,2)</f>
        <v>1171.5</v>
      </c>
    </row>
    <row r="30" spans="1:11" x14ac:dyDescent="0.25">
      <c r="A30" s="64"/>
      <c r="B30" s="23" t="s">
        <v>39</v>
      </c>
      <c r="C30" s="61"/>
      <c r="D30" s="62"/>
      <c r="E30" s="63"/>
      <c r="F30" s="63">
        <f>SUM(F27:F29)-F31</f>
        <v>382.13</v>
      </c>
      <c r="G30" s="63"/>
      <c r="H30" s="63">
        <f>SUM(H27:H29)-H31</f>
        <v>3244.25</v>
      </c>
    </row>
    <row r="31" spans="1:11" x14ac:dyDescent="0.25">
      <c r="A31" s="64"/>
      <c r="B31" s="23" t="s">
        <v>44</v>
      </c>
      <c r="C31" s="61"/>
      <c r="D31" s="62"/>
      <c r="E31" s="63"/>
      <c r="F31" s="63">
        <f>SUMIF($C27:$C29,"",F27:F29)</f>
        <v>47.2</v>
      </c>
      <c r="G31" s="63"/>
      <c r="H31" s="63">
        <f>SUMIF($C27:$C29,"",H27:H29)</f>
        <v>1171.5</v>
      </c>
    </row>
    <row r="32" spans="1:11" x14ac:dyDescent="0.25">
      <c r="A32" s="64"/>
      <c r="B32" s="30" t="s">
        <v>45</v>
      </c>
      <c r="C32" s="61"/>
      <c r="D32" s="62"/>
      <c r="E32" s="63"/>
      <c r="F32" s="63"/>
      <c r="G32" s="63"/>
      <c r="H32" s="63"/>
    </row>
    <row r="33" spans="1:8" x14ac:dyDescent="0.25">
      <c r="A33" s="59" t="s">
        <v>46</v>
      </c>
      <c r="B33" s="32" t="s">
        <v>47</v>
      </c>
      <c r="C33" s="55" t="s">
        <v>48</v>
      </c>
      <c r="D33" s="56">
        <v>1</v>
      </c>
      <c r="E33" s="57" t="s">
        <v>49</v>
      </c>
      <c r="F33" s="57" t="s">
        <v>49</v>
      </c>
      <c r="G33" s="57" t="s">
        <v>49</v>
      </c>
      <c r="H33" s="57" t="s">
        <v>49</v>
      </c>
    </row>
  </sheetData>
  <mergeCells count="15">
    <mergeCell ref="B8:H8"/>
    <mergeCell ref="A1:H1"/>
    <mergeCell ref="A2:H2"/>
    <mergeCell ref="A3:H3"/>
    <mergeCell ref="A4:H4"/>
    <mergeCell ref="A6:H6"/>
    <mergeCell ref="B11:H11"/>
    <mergeCell ref="B12:H12"/>
    <mergeCell ref="B13:H13"/>
    <mergeCell ref="A16:A17"/>
    <mergeCell ref="B16:B17"/>
    <mergeCell ref="C16:C17"/>
    <mergeCell ref="D16:D17"/>
    <mergeCell ref="E16:F16"/>
    <mergeCell ref="G16:H16"/>
  </mergeCells>
  <pageMargins left="0.78740157480314965" right="0.59055118110236227" top="0.59055118110236227" bottom="0.59055118110236227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72</vt:i4>
      </vt:variant>
      <vt:variant>
        <vt:lpstr>Именованные диапазоны</vt:lpstr>
      </vt:variant>
      <vt:variant>
        <vt:i4>75</vt:i4>
      </vt:variant>
    </vt:vector>
  </HeadingPairs>
  <TitlesOfParts>
    <vt:vector size="147" baseType="lpstr">
      <vt:lpstr>_ТЛ</vt:lpstr>
      <vt:lpstr>4.37-8-1</vt:lpstr>
      <vt:lpstr>4.37-8-2</vt:lpstr>
      <vt:lpstr>4.37-8-3</vt:lpstr>
      <vt:lpstr>4.37-8-4</vt:lpstr>
      <vt:lpstr>4.37-8-5</vt:lpstr>
      <vt:lpstr>4.37-8-6</vt:lpstr>
      <vt:lpstr>4.37-8-7</vt:lpstr>
      <vt:lpstr>4.37-8-8</vt:lpstr>
      <vt:lpstr>4.37-8-9</vt:lpstr>
      <vt:lpstr>4.37-8-10</vt:lpstr>
      <vt:lpstr>4.37-8-11</vt:lpstr>
      <vt:lpstr>4.37-8-12</vt:lpstr>
      <vt:lpstr>4.37-8-13</vt:lpstr>
      <vt:lpstr>4.37-8-14</vt:lpstr>
      <vt:lpstr>4.37-8-15</vt:lpstr>
      <vt:lpstr>4.37-8-16</vt:lpstr>
      <vt:lpstr>4.37-8-17</vt:lpstr>
      <vt:lpstr>4.37-8-18</vt:lpstr>
      <vt:lpstr>4.37-8-19</vt:lpstr>
      <vt:lpstr>4.37-8-20</vt:lpstr>
      <vt:lpstr>4.37-8-21</vt:lpstr>
      <vt:lpstr>4.37-8-22</vt:lpstr>
      <vt:lpstr>4.37-8-23</vt:lpstr>
      <vt:lpstr>4.37-8-24</vt:lpstr>
      <vt:lpstr>4.37-8-25</vt:lpstr>
      <vt:lpstr>4.37-8-26</vt:lpstr>
      <vt:lpstr>4.37-8-27</vt:lpstr>
      <vt:lpstr>4.37-8-28</vt:lpstr>
      <vt:lpstr>4.37-8-29</vt:lpstr>
      <vt:lpstr>4.37-8-30</vt:lpstr>
      <vt:lpstr>4.37-8-31</vt:lpstr>
      <vt:lpstr>4.37-8-32</vt:lpstr>
      <vt:lpstr>4.37-8-33</vt:lpstr>
      <vt:lpstr>4.37-8-34</vt:lpstr>
      <vt:lpstr>4.37-8-35</vt:lpstr>
      <vt:lpstr>4.37-8-36</vt:lpstr>
      <vt:lpstr>4.37-8-37</vt:lpstr>
      <vt:lpstr>4.37-8-38</vt:lpstr>
      <vt:lpstr>4.37-8-39</vt:lpstr>
      <vt:lpstr>4.37-8-40</vt:lpstr>
      <vt:lpstr>4.37-8-41</vt:lpstr>
      <vt:lpstr>4.37-8-42</vt:lpstr>
      <vt:lpstr>4.37-8-43</vt:lpstr>
      <vt:lpstr>4.37-8-44</vt:lpstr>
      <vt:lpstr>4.37-8-45</vt:lpstr>
      <vt:lpstr>4.37-8-46</vt:lpstr>
      <vt:lpstr>4.37-8-47</vt:lpstr>
      <vt:lpstr>4.37-8-48</vt:lpstr>
      <vt:lpstr>4.37-8-49</vt:lpstr>
      <vt:lpstr>4.37-8-50</vt:lpstr>
      <vt:lpstr>4.37-8-51</vt:lpstr>
      <vt:lpstr>4.37-8-52</vt:lpstr>
      <vt:lpstr>4.37-8-53</vt:lpstr>
      <vt:lpstr>4.37-8-54</vt:lpstr>
      <vt:lpstr>4.37-8-55</vt:lpstr>
      <vt:lpstr>4.37-8-56</vt:lpstr>
      <vt:lpstr>4.37-8-57</vt:lpstr>
      <vt:lpstr>4.37-8-58</vt:lpstr>
      <vt:lpstr>4.37-8-59</vt:lpstr>
      <vt:lpstr>4.37-8-60</vt:lpstr>
      <vt:lpstr>4.37-8-61</vt:lpstr>
      <vt:lpstr>4.37-8-62</vt:lpstr>
      <vt:lpstr>4.37-8-63</vt:lpstr>
      <vt:lpstr>4.37-8-64</vt:lpstr>
      <vt:lpstr>4.37-8-65</vt:lpstr>
      <vt:lpstr>4.37-8-66</vt:lpstr>
      <vt:lpstr>4.37-8-67</vt:lpstr>
      <vt:lpstr>4.37-8-68</vt:lpstr>
      <vt:lpstr>_СравнениеПЗ</vt:lpstr>
      <vt:lpstr>_Таб. 4.37-8</vt:lpstr>
      <vt:lpstr>Таблица ТСН</vt:lpstr>
      <vt:lpstr>_СравнениеПЗ!Заголовки_для_печати</vt:lpstr>
      <vt:lpstr>'4.37-8-1'!Заголовки_для_печати</vt:lpstr>
      <vt:lpstr>'4.37-8-10'!Заголовки_для_печати</vt:lpstr>
      <vt:lpstr>'4.37-8-11'!Заголовки_для_печати</vt:lpstr>
      <vt:lpstr>'4.37-8-12'!Заголовки_для_печати</vt:lpstr>
      <vt:lpstr>'4.37-8-13'!Заголовки_для_печати</vt:lpstr>
      <vt:lpstr>'4.37-8-14'!Заголовки_для_печати</vt:lpstr>
      <vt:lpstr>'4.37-8-15'!Заголовки_для_печати</vt:lpstr>
      <vt:lpstr>'4.37-8-16'!Заголовки_для_печати</vt:lpstr>
      <vt:lpstr>'4.37-8-17'!Заголовки_для_печати</vt:lpstr>
      <vt:lpstr>'4.37-8-18'!Заголовки_для_печати</vt:lpstr>
      <vt:lpstr>'4.37-8-19'!Заголовки_для_печати</vt:lpstr>
      <vt:lpstr>'4.37-8-2'!Заголовки_для_печати</vt:lpstr>
      <vt:lpstr>'4.37-8-20'!Заголовки_для_печати</vt:lpstr>
      <vt:lpstr>'4.37-8-21'!Заголовки_для_печати</vt:lpstr>
      <vt:lpstr>'4.37-8-22'!Заголовки_для_печати</vt:lpstr>
      <vt:lpstr>'4.37-8-23'!Заголовки_для_печати</vt:lpstr>
      <vt:lpstr>'4.37-8-24'!Заголовки_для_печати</vt:lpstr>
      <vt:lpstr>'4.37-8-25'!Заголовки_для_печати</vt:lpstr>
      <vt:lpstr>'4.37-8-26'!Заголовки_для_печати</vt:lpstr>
      <vt:lpstr>'4.37-8-27'!Заголовки_для_печати</vt:lpstr>
      <vt:lpstr>'4.37-8-28'!Заголовки_для_печати</vt:lpstr>
      <vt:lpstr>'4.37-8-29'!Заголовки_для_печати</vt:lpstr>
      <vt:lpstr>'4.37-8-3'!Заголовки_для_печати</vt:lpstr>
      <vt:lpstr>'4.37-8-30'!Заголовки_для_печати</vt:lpstr>
      <vt:lpstr>'4.37-8-31'!Заголовки_для_печати</vt:lpstr>
      <vt:lpstr>'4.37-8-32'!Заголовки_для_печати</vt:lpstr>
      <vt:lpstr>'4.37-8-33'!Заголовки_для_печати</vt:lpstr>
      <vt:lpstr>'4.37-8-34'!Заголовки_для_печати</vt:lpstr>
      <vt:lpstr>'4.37-8-35'!Заголовки_для_печати</vt:lpstr>
      <vt:lpstr>'4.37-8-36'!Заголовки_для_печати</vt:lpstr>
      <vt:lpstr>'4.37-8-37'!Заголовки_для_печати</vt:lpstr>
      <vt:lpstr>'4.37-8-38'!Заголовки_для_печати</vt:lpstr>
      <vt:lpstr>'4.37-8-39'!Заголовки_для_печати</vt:lpstr>
      <vt:lpstr>'4.37-8-4'!Заголовки_для_печати</vt:lpstr>
      <vt:lpstr>'4.37-8-40'!Заголовки_для_печати</vt:lpstr>
      <vt:lpstr>'4.37-8-41'!Заголовки_для_печати</vt:lpstr>
      <vt:lpstr>'4.37-8-42'!Заголовки_для_печати</vt:lpstr>
      <vt:lpstr>'4.37-8-43'!Заголовки_для_печати</vt:lpstr>
      <vt:lpstr>'4.37-8-44'!Заголовки_для_печати</vt:lpstr>
      <vt:lpstr>'4.37-8-45'!Заголовки_для_печати</vt:lpstr>
      <vt:lpstr>'4.37-8-46'!Заголовки_для_печати</vt:lpstr>
      <vt:lpstr>'4.37-8-47'!Заголовки_для_печати</vt:lpstr>
      <vt:lpstr>'4.37-8-48'!Заголовки_для_печати</vt:lpstr>
      <vt:lpstr>'4.37-8-49'!Заголовки_для_печати</vt:lpstr>
      <vt:lpstr>'4.37-8-5'!Заголовки_для_печати</vt:lpstr>
      <vt:lpstr>'4.37-8-50'!Заголовки_для_печати</vt:lpstr>
      <vt:lpstr>'4.37-8-51'!Заголовки_для_печати</vt:lpstr>
      <vt:lpstr>'4.37-8-52'!Заголовки_для_печати</vt:lpstr>
      <vt:lpstr>'4.37-8-53'!Заголовки_для_печати</vt:lpstr>
      <vt:lpstr>'4.37-8-54'!Заголовки_для_печати</vt:lpstr>
      <vt:lpstr>'4.37-8-55'!Заголовки_для_печати</vt:lpstr>
      <vt:lpstr>'4.37-8-56'!Заголовки_для_печати</vt:lpstr>
      <vt:lpstr>'4.37-8-57'!Заголовки_для_печати</vt:lpstr>
      <vt:lpstr>'4.37-8-58'!Заголовки_для_печати</vt:lpstr>
      <vt:lpstr>'4.37-8-59'!Заголовки_для_печати</vt:lpstr>
      <vt:lpstr>'4.37-8-6'!Заголовки_для_печати</vt:lpstr>
      <vt:lpstr>'4.37-8-60'!Заголовки_для_печати</vt:lpstr>
      <vt:lpstr>'4.37-8-61'!Заголовки_для_печати</vt:lpstr>
      <vt:lpstr>'4.37-8-62'!Заголовки_для_печати</vt:lpstr>
      <vt:lpstr>'4.37-8-63'!Заголовки_для_печати</vt:lpstr>
      <vt:lpstr>'4.37-8-64'!Заголовки_для_печати</vt:lpstr>
      <vt:lpstr>'4.37-8-65'!Заголовки_для_печати</vt:lpstr>
      <vt:lpstr>'4.37-8-66'!Заголовки_для_печати</vt:lpstr>
      <vt:lpstr>'4.37-8-67'!Заголовки_для_печати</vt:lpstr>
      <vt:lpstr>'4.37-8-68'!Заголовки_для_печати</vt:lpstr>
      <vt:lpstr>'4.37-8-7'!Заголовки_для_печати</vt:lpstr>
      <vt:lpstr>'4.37-8-8'!Заголовки_для_печати</vt:lpstr>
      <vt:lpstr>'4.37-8-9'!Заголовки_для_печати</vt:lpstr>
      <vt:lpstr>'Таблица ТСН'!Заголовки_для_печати</vt:lpstr>
      <vt:lpstr>_СравнениеПЗ!Область_печати</vt:lpstr>
      <vt:lpstr>'_Таб. 4.37-8'!Область_печати</vt:lpstr>
      <vt:lpstr>_ТЛ!Область_печати</vt:lpstr>
      <vt:lpstr>'4.37-8-11'!Область_печати</vt:lpstr>
      <vt:lpstr>'4.37-8-12'!Область_печати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Радюк Владимир Владимирович</dc:creator>
  <cp:lastModifiedBy>Кондратьева Светлана Валерьевна</cp:lastModifiedBy>
  <cp:lastPrinted>2022-07-25T08:46:18Z</cp:lastPrinted>
  <dcterms:created xsi:type="dcterms:W3CDTF">2022-06-24T07:05:59Z</dcterms:created>
  <dcterms:modified xsi:type="dcterms:W3CDTF">2022-07-28T17:26:34Z</dcterms:modified>
</cp:coreProperties>
</file>