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Y:\Ольга\Файлы для набора\4_4.3-4-1\"/>
    </mc:Choice>
  </mc:AlternateContent>
  <bookViews>
    <workbookView xWindow="0" yWindow="0" windowWidth="28800" windowHeight="11685" activeTab="1"/>
  </bookViews>
  <sheets>
    <sheet name="3.6.4_ТЛ" sheetId="1" r:id="rId1"/>
    <sheet name="4.3-4-1" sheetId="2" r:id="rId2"/>
    <sheet name="3.6.5_СравнениеПЗ" sheetId="3" r:id="rId3"/>
    <sheet name="Таб. 4.3-4" sheetId="4" r:id="rId4"/>
  </sheets>
  <definedNames>
    <definedName name="_xlnm._FilterDatabase" localSheetId="2" hidden="1">'3.6.5_СравнениеПЗ'!$Q$2:$Q$8</definedName>
    <definedName name="_xlnm._FilterDatabase" localSheetId="1" hidden="1">'4.3-4-1'!$O$1:$O$74</definedName>
    <definedName name="_xlnm._FilterDatabase" localSheetId="3" hidden="1">'Таб. 4.3-4'!$O$1:$O$57</definedName>
    <definedName name="Global.MNULL" localSheetId="0">#REF!</definedName>
    <definedName name="Global.MNULL">#REF!</definedName>
    <definedName name="Global.NULL" localSheetId="0">#REF!</definedName>
    <definedName name="Global.NULL">#REF!</definedName>
    <definedName name="N91192176" localSheetId="0">#REF!</definedName>
    <definedName name="N91192176">#REF!</definedName>
    <definedName name="Z_3029BEFB_A897_4888_8A04_BFE14C3DD2F5_.wvu.Cols" localSheetId="1" hidden="1">'4.3-4-1'!$J:$K</definedName>
    <definedName name="Z_3029BEFB_A897_4888_8A04_BFE14C3DD2F5_.wvu.Cols" localSheetId="3" hidden="1">'Таб. 4.3-4'!$AA:$AC</definedName>
    <definedName name="Z_3029BEFB_A897_4888_8A04_BFE14C3DD2F5_.wvu.FilterData" localSheetId="2" hidden="1">'3.6.5_СравнениеПЗ'!$Q$2:$Q$8</definedName>
    <definedName name="Z_3029BEFB_A897_4888_8A04_BFE14C3DD2F5_.wvu.FilterData" localSheetId="1" hidden="1">'4.3-4-1'!$O$1:$O$74</definedName>
    <definedName name="Z_3029BEFB_A897_4888_8A04_BFE14C3DD2F5_.wvu.FilterData" localSheetId="3" hidden="1">'Таб. 4.3-4'!$O$1:$O$57</definedName>
    <definedName name="Z_3029BEFB_A897_4888_8A04_BFE14C3DD2F5_.wvu.PrintArea" localSheetId="0" hidden="1">'3.6.4_ТЛ'!$A$1:$I$19</definedName>
    <definedName name="Z_3029BEFB_A897_4888_8A04_BFE14C3DD2F5_.wvu.PrintTitles" localSheetId="2" hidden="1">'3.6.5_СравнениеПЗ'!$4:$6</definedName>
    <definedName name="Z_3029BEFB_A897_4888_8A04_BFE14C3DD2F5_.wvu.PrintTitles" localSheetId="1" hidden="1">'4.3-4-1'!$24:$26</definedName>
    <definedName name="Z_3029BEFB_A897_4888_8A04_BFE14C3DD2F5_.wvu.PrintTitles" localSheetId="3" hidden="1">'Таб. 4.3-4'!$22:$22</definedName>
    <definedName name="Z_48BB758D_D7CE_42EF_8AA9_B589780C57C5_.wvu.FilterData" localSheetId="1" hidden="1">'4.3-4-1'!$A$26:$F$31</definedName>
    <definedName name="Z_48BB758D_D7CE_42EF_8AA9_B589780C57C5_.wvu.PrintArea" localSheetId="2" hidden="1">'3.6.5_СравнениеПЗ'!$A$2:$H$8</definedName>
    <definedName name="Z_48BB758D_D7CE_42EF_8AA9_B589780C57C5_.wvu.PrintArea" localSheetId="1" hidden="1">'4.3-4-1'!$A$1:$F$31</definedName>
    <definedName name="Z_48BB758D_D7CE_42EF_8AA9_B589780C57C5_.wvu.PrintTitles" localSheetId="2" hidden="1">'3.6.5_СравнениеПЗ'!$4:$6</definedName>
    <definedName name="Z_48BB758D_D7CE_42EF_8AA9_B589780C57C5_.wvu.PrintTitles" localSheetId="1" hidden="1">'4.3-4-1'!$25:$26</definedName>
    <definedName name="Z_48BB758D_D7CE_42EF_8AA9_B589780C57C5_.wvu.PrintTitles" localSheetId="3" hidden="1">'Таб. 4.3-4'!$22:$22</definedName>
    <definedName name="Z_A2F0A160_E988_4BC0_A602_23C0553CBBF2_.wvu.FilterData" localSheetId="1" hidden="1">'4.3-4-1'!$A$26:$F$31</definedName>
    <definedName name="Z_A2F0A160_E988_4BC0_A602_23C0553CBBF2_.wvu.PrintArea" localSheetId="2" hidden="1">'3.6.5_СравнениеПЗ'!$A$2:$H$8</definedName>
    <definedName name="Z_A2F0A160_E988_4BC0_A602_23C0553CBBF2_.wvu.PrintArea" localSheetId="1" hidden="1">'4.3-4-1'!$A$1:$F$31</definedName>
    <definedName name="Z_A2F0A160_E988_4BC0_A602_23C0553CBBF2_.wvu.PrintTitles" localSheetId="2" hidden="1">'3.6.5_СравнениеПЗ'!$4:$6</definedName>
    <definedName name="Z_A2F0A160_E988_4BC0_A602_23C0553CBBF2_.wvu.PrintTitles" localSheetId="1" hidden="1">'4.3-4-1'!$25:$26</definedName>
    <definedName name="Z_A2F0A160_E988_4BC0_A602_23C0553CBBF2_.wvu.PrintTitles" localSheetId="3" hidden="1">'Таб. 4.3-4'!$22:$22</definedName>
    <definedName name="Z_F38FEF10_041E_491C_8137_85FF8A0062A5_.wvu.FilterData" localSheetId="1" hidden="1">'4.3-4-1'!$A$26:$F$31</definedName>
    <definedName name="Z_F38FEF10_041E_491C_8137_85FF8A0062A5_.wvu.PrintArea" localSheetId="2" hidden="1">'3.6.5_СравнениеПЗ'!$A$2:$H$8</definedName>
    <definedName name="Z_F38FEF10_041E_491C_8137_85FF8A0062A5_.wvu.PrintArea" localSheetId="1" hidden="1">'4.3-4-1'!$A$1:$F$31</definedName>
    <definedName name="Z_F38FEF10_041E_491C_8137_85FF8A0062A5_.wvu.PrintTitles" localSheetId="2" hidden="1">'3.6.5_СравнениеПЗ'!$4:$6</definedName>
    <definedName name="Z_F38FEF10_041E_491C_8137_85FF8A0062A5_.wvu.PrintTitles" localSheetId="1" hidden="1">'4.3-4-1'!$25:$26</definedName>
    <definedName name="Z_F38FEF10_041E_491C_8137_85FF8A0062A5_.wvu.PrintTitles" localSheetId="3" hidden="1">'Таб. 4.3-4'!$22:$22</definedName>
    <definedName name="_xlnm.Print_Titles" localSheetId="2">'3.6.5_СравнениеПЗ'!$4:$6</definedName>
    <definedName name="_xlnm.Print_Titles" localSheetId="1">'4.3-4-1'!$24:$26</definedName>
    <definedName name="_xlnm.Print_Titles" localSheetId="3">'Таб. 4.3-4'!$22:$22</definedName>
    <definedName name="_xlnm.Print_Area" localSheetId="0">'3.6.4_ТЛ'!$A$1:$I$19</definedName>
  </definedNames>
  <calcPr calcId="152511"/>
  <customWorkbookViews>
    <customWorkbookView name="Житушкина Ольга Алексеевна - Личное представление" guid="{3029BEFB-A897-4888-8A04-BFE14C3DD2F5}" mergeInterval="0" personalView="1" maximized="1" xWindow="1912" yWindow="-8" windowWidth="2064" windowHeight="112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20" i="4" l="1"/>
  <c r="AB19" i="4"/>
  <c r="AB18" i="4"/>
  <c r="AB17" i="4"/>
  <c r="AB16" i="4"/>
  <c r="AB15" i="4"/>
  <c r="AB14" i="4"/>
  <c r="AB13" i="4"/>
  <c r="AB12" i="4"/>
  <c r="AB11" i="4"/>
  <c r="AB10" i="4"/>
  <c r="AB9" i="4"/>
  <c r="AB8" i="4"/>
  <c r="AB7" i="4"/>
  <c r="AA4" i="4"/>
  <c r="AA3" i="4"/>
  <c r="AA2" i="4"/>
  <c r="AA1" i="4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F70" i="2"/>
  <c r="H70" i="2"/>
  <c r="F69" i="2"/>
  <c r="H69" i="2"/>
  <c r="F68" i="2"/>
  <c r="H68" i="2"/>
  <c r="F67" i="2"/>
  <c r="H67" i="2"/>
  <c r="H66" i="2"/>
  <c r="F65" i="2"/>
  <c r="H65" i="2"/>
  <c r="F64" i="2"/>
  <c r="H64" i="2"/>
  <c r="F63" i="2"/>
  <c r="H63" i="2"/>
  <c r="F62" i="2"/>
  <c r="H62" i="2"/>
  <c r="F56" i="2"/>
  <c r="H56" i="2"/>
  <c r="F55" i="2"/>
  <c r="H55" i="2"/>
  <c r="F54" i="2"/>
  <c r="H54" i="2"/>
  <c r="F53" i="2"/>
  <c r="H53" i="2"/>
  <c r="F52" i="2"/>
  <c r="H52" i="2"/>
  <c r="F51" i="2"/>
  <c r="H51" i="2"/>
  <c r="F50" i="2"/>
  <c r="H50" i="2"/>
  <c r="F49" i="2"/>
  <c r="H49" i="2"/>
  <c r="F48" i="2"/>
  <c r="H48" i="2"/>
  <c r="F47" i="2"/>
  <c r="H47" i="2"/>
  <c r="F46" i="2"/>
  <c r="H46" i="2"/>
  <c r="F45" i="2"/>
  <c r="H45" i="2"/>
  <c r="F44" i="2"/>
  <c r="H44" i="2"/>
  <c r="F43" i="2"/>
  <c r="H43" i="2"/>
  <c r="F42" i="2"/>
  <c r="H42" i="2"/>
  <c r="F41" i="2"/>
  <c r="H41" i="2"/>
  <c r="F40" i="2"/>
  <c r="H40" i="2"/>
  <c r="F39" i="2"/>
  <c r="H39" i="2"/>
  <c r="F38" i="2"/>
  <c r="H38" i="2"/>
  <c r="F37" i="2"/>
  <c r="H37" i="2"/>
  <c r="F36" i="2"/>
  <c r="H36" i="2"/>
  <c r="G33" i="2"/>
  <c r="H33" i="2" s="1"/>
  <c r="H28" i="2" s="1"/>
  <c r="K8" i="3" s="1"/>
  <c r="M8" i="3" s="1"/>
  <c r="D34" i="2"/>
  <c r="F33" i="2"/>
  <c r="F34" i="2" s="1"/>
  <c r="K22" i="2"/>
  <c r="K8" i="2"/>
  <c r="J4" i="2"/>
  <c r="J3" i="2"/>
  <c r="J2" i="2"/>
  <c r="J1" i="2"/>
  <c r="F28" i="2" l="1"/>
  <c r="H34" i="2"/>
  <c r="F8" i="3" l="1"/>
  <c r="H8" i="3" l="1"/>
</calcChain>
</file>

<file path=xl/sharedStrings.xml><?xml version="1.0" encoding="utf-8"?>
<sst xmlns="http://schemas.openxmlformats.org/spreadsheetml/2006/main" count="329" uniqueCount="125">
  <si>
    <t>Шифр расценки ТСН-2001</t>
  </si>
  <si>
    <t>Наименование статей затрат
расценки ТСН-2001</t>
  </si>
  <si>
    <t>Ед.
изм.</t>
  </si>
  <si>
    <t>В базисных ценах по состоянию на 01.01.2000 г.</t>
  </si>
  <si>
    <t>В текущих ценах по состоянию на Декабрь 2020 г.</t>
  </si>
  <si>
    <t>До подго-товки КОМ</t>
  </si>
  <si>
    <t>Удель-
ный вес показа-
теля в прямых затра-
тах, %</t>
  </si>
  <si>
    <t>После подго-товки КОМ</t>
  </si>
  <si>
    <t>Разница, %
(гр.6-гр.4)/гр.4</t>
  </si>
  <si>
    <t>После подготовки КОМ</t>
  </si>
  <si>
    <t>Разница, %
(гр.11-гр.9)/гр.9</t>
  </si>
  <si>
    <t>2</t>
  </si>
  <si>
    <t>3</t>
  </si>
  <si>
    <t>Прямые затраты:</t>
  </si>
  <si>
    <t>руб.</t>
  </si>
  <si>
    <t>заработная плата рабочих</t>
  </si>
  <si>
    <t>эксплуатация машин,</t>
  </si>
  <si>
    <t>в том числе заработная плата машинистов</t>
  </si>
  <si>
    <t>материальные ресурсы</t>
  </si>
  <si>
    <t>СМЕТНЫЙ РАСЧЕТ ЗАТРАТ</t>
  </si>
  <si>
    <t>Шифр по
ТСН-2001</t>
  </si>
  <si>
    <t>Наименование ресурсов</t>
  </si>
  <si>
    <t>Сметная норма</t>
  </si>
  <si>
    <t>В базисном уровне цен по состоянию на
01.01.2000 г., руб.</t>
  </si>
  <si>
    <t>В текущем уровне цен по состоянию на
Декабрь 2020 г., руб.</t>
  </si>
  <si>
    <t xml:space="preserve">
 </t>
  </si>
  <si>
    <t>цена</t>
  </si>
  <si>
    <t>стоимость</t>
  </si>
  <si>
    <t>Затраты труда и заработная плата</t>
  </si>
  <si>
    <t>чел.-ч</t>
  </si>
  <si>
    <t>Итого</t>
  </si>
  <si>
    <t>Сборник  3. Подъемно-транспортное оборудование</t>
  </si>
  <si>
    <t>Отдел 1. Подъемно-транспортные механизмы прерывного действия</t>
  </si>
  <si>
    <t>Раздел 3. Перегрузочные краны</t>
  </si>
  <si>
    <t>Таблица 3-4 Перегружатели мостовые грейферные</t>
  </si>
  <si>
    <t>4.3-4-1</t>
  </si>
  <si>
    <t>Монтаж перегружателя мостового электрического грейферного грузоподъемностью 40 т, пролетом 76,2 м</t>
  </si>
  <si>
    <t>Измеритель: 1 шт.</t>
  </si>
  <si>
    <t>Разряд 4,6</t>
  </si>
  <si>
    <t>Эксплуатация машин и механизмов</t>
  </si>
  <si>
    <t>2.1-4-34</t>
  </si>
  <si>
    <t>Лебедки электрические, грузоподъемность до 5 т</t>
  </si>
  <si>
    <t>маш.-ч.</t>
  </si>
  <si>
    <t>ЗПМ</t>
  </si>
  <si>
    <t>2.1-4-46</t>
  </si>
  <si>
    <t>Домкраты гидравлические, грузоподъемность до 200 т</t>
  </si>
  <si>
    <t>2.1-10-2</t>
  </si>
  <si>
    <t>Компрессоры автомобильные, производительность более 5 м3/мин</t>
  </si>
  <si>
    <t>2.1-13-14</t>
  </si>
  <si>
    <t>Аппараты сварочные постоянного тока (выпрямители) для ручной дуговой сварки, сварочный ток до 500 А</t>
  </si>
  <si>
    <t>2.1-13-16</t>
  </si>
  <si>
    <t>Аппараты для газовой сварки и резки</t>
  </si>
  <si>
    <t>2.1-16-2</t>
  </si>
  <si>
    <t>Платформы широкой колеи, грузоподъемность до 71 т</t>
  </si>
  <si>
    <t>2.1-17-58</t>
  </si>
  <si>
    <t>Горны</t>
  </si>
  <si>
    <t>2.1-18-11</t>
  </si>
  <si>
    <t>Автомобили грузовые бортовые, грузоподъемность до 15 т</t>
  </si>
  <si>
    <t>2.1-30-12</t>
  </si>
  <si>
    <t>Машины сверлильные пневматические</t>
  </si>
  <si>
    <t>2.1-30-13</t>
  </si>
  <si>
    <t>Поддержки для переносных перфораторов пневматических</t>
  </si>
  <si>
    <t>2.1-30-36</t>
  </si>
  <si>
    <t>Станки токарно-винторезные</t>
  </si>
  <si>
    <t>Материальные ресурсы, учтенные расценкой</t>
  </si>
  <si>
    <t>1.1-1-26</t>
  </si>
  <si>
    <t>Ацетилен технический</t>
  </si>
  <si>
    <t>м3</t>
  </si>
  <si>
    <t>1.1-1-376</t>
  </si>
  <si>
    <t>Кислород технический газообразный</t>
  </si>
  <si>
    <t>1.1-1-1033</t>
  </si>
  <si>
    <t>Скобы строительные</t>
  </si>
  <si>
    <t>т</t>
  </si>
  <si>
    <t>1.1-1-1083</t>
  </si>
  <si>
    <t>Круг, квадрат горячекатаный из стали углеродистой обыкновенного качества, полуспокойной, размер более 12 мм</t>
  </si>
  <si>
    <t>1.1-1-1129</t>
  </si>
  <si>
    <t>Уголок неравнополочный, ширина большей полки 40-80 мм, из стали углеродистой обыкновенного качества, полуспокойной</t>
  </si>
  <si>
    <t>1.1-1-1152</t>
  </si>
  <si>
    <t>Прокат широкополосный универсальный, толщина 6-60 мм, из стали углеродистой обыкновенного качества, спокойной</t>
  </si>
  <si>
    <t>1.1-1-1669</t>
  </si>
  <si>
    <t>Электроды, тип Э-42А, диаметр 4-6 мм</t>
  </si>
  <si>
    <t>1.1-1-2623</t>
  </si>
  <si>
    <t>Болты строительные с шестигранной головкой, диаметр резьбы 12 мм</t>
  </si>
  <si>
    <t>1.1-2-107</t>
  </si>
  <si>
    <t>Кокс</t>
  </si>
  <si>
    <t>1 шт.</t>
  </si>
  <si>
    <t>Состав работ:</t>
  </si>
  <si>
    <t>1. Монтаж ходовых балансирных тележек</t>
  </si>
  <si>
    <t>2. Монтаж редуктора механизма передвижения крана</t>
  </si>
  <si>
    <t>3. Монтаж опор</t>
  </si>
  <si>
    <t>4. Сборка моста из отдельных элементов</t>
  </si>
  <si>
    <t>5. Сборка из отдельных элементов грейферной тележки и установка ее на мост</t>
  </si>
  <si>
    <t>6. Подъем моста гидравлическими домкратами</t>
  </si>
  <si>
    <t>7. Сборка опор с мостом</t>
  </si>
  <si>
    <t>8. Установка рельсов под грейферную тележку</t>
  </si>
  <si>
    <t>9. Монтаж кабины управления</t>
  </si>
  <si>
    <t>10. Сборка и установка грейфера</t>
  </si>
  <si>
    <t>11. Испытание перегружателя вхолостую и под нагрузкой</t>
  </si>
  <si>
    <t>Шифр
ресурса</t>
  </si>
  <si>
    <t>Наименование статей затрат, ресурсов</t>
  </si>
  <si>
    <t>Ед. изм.</t>
  </si>
  <si>
    <t>эксплуатация машин</t>
  </si>
  <si>
    <t>Затраты труда рабочих</t>
  </si>
  <si>
    <r>
      <t>Измеритель:</t>
    </r>
    <r>
      <rPr>
        <sz val="10"/>
        <color theme="1"/>
        <rFont val="Times New Roman"/>
        <family val="1"/>
        <charset val="204"/>
      </rPr>
      <t xml:space="preserve"> 1 шт.</t>
    </r>
  </si>
  <si>
    <t>Машины и механизмы</t>
  </si>
  <si>
    <t>Материальные ресурсы</t>
  </si>
  <si>
    <t>Оборудование, не учтенное расценкой</t>
  </si>
  <si>
    <t>0000000000</t>
  </si>
  <si>
    <t>Перегружатели мостовые электрические грейферные</t>
  </si>
  <si>
    <t>шт.</t>
  </si>
  <si>
    <t/>
  </si>
  <si>
    <t>Масса оборудования</t>
  </si>
  <si>
    <t>-</t>
  </si>
  <si>
    <t>Гидроподъемник/Автогидроподъемники, высота подъема 22 м</t>
  </si>
  <si>
    <t>Молоток клепальный/Молотки клепальные</t>
  </si>
  <si>
    <t>Шпалы/Шпалы непропитанные для железных дорог, тип I</t>
  </si>
  <si>
    <t>Костыли из стали кипящих марок, сечение 12x12 мм</t>
  </si>
  <si>
    <t xml:space="preserve"> </t>
  </si>
  <si>
    <t>Сравнительный анализ показателей отдельных составляющих элементов прямых затрат в составе расценок таблицы ТСН 4.3-4</t>
  </si>
  <si>
    <t>Сметные расчеты затрат</t>
  </si>
  <si>
    <t>Приложение 3.6.4</t>
  </si>
  <si>
    <t>Приложение 3.6.5</t>
  </si>
  <si>
    <r>
      <t xml:space="preserve"> к расценкам в составе проекта таблицы ТСН-2001.4.3-4 «</t>
    </r>
    <r>
      <rPr>
        <b/>
        <sz val="14"/>
        <color theme="1"/>
        <rFont val="Times New Roman"/>
        <family val="1"/>
        <charset val="204"/>
      </rPr>
      <t>Перегружатели мостовые грейферные»</t>
    </r>
  </si>
  <si>
    <t>Конструкции временных опор/Конструкции стальные приспособлений для монтажа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</si>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</sst>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-#,##0.00;\-\ "/>
    <numFmt numFmtId="165" formatCode="General;\ General;\-\ 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i/>
      <sz val="12"/>
      <color rgb="FFFF000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i/>
      <sz val="11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130">
    <xf numFmtId="0" fontId="0" fillId="0" borderId="0" xfId="0"/>
    <xf numFmtId="0" fontId="1" fillId="0" borderId="0" xfId="2" applyFill="1"/>
    <xf numFmtId="0" fontId="1" fillId="0" borderId="0" xfId="2" applyNumberFormat="1" applyFill="1"/>
    <xf numFmtId="0" fontId="3" fillId="0" borderId="0" xfId="2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left" vertical="center"/>
    </xf>
    <xf numFmtId="49" fontId="5" fillId="0" borderId="6" xfId="3" applyNumberFormat="1" applyFont="1" applyFill="1" applyBorder="1" applyAlignment="1">
      <alignment horizontal="center" vertical="center" wrapText="1"/>
    </xf>
    <xf numFmtId="49" fontId="5" fillId="0" borderId="2" xfId="3" applyNumberFormat="1" applyFont="1" applyFill="1" applyBorder="1" applyAlignment="1">
      <alignment horizontal="center" vertical="center" wrapText="1"/>
    </xf>
    <xf numFmtId="0" fontId="5" fillId="0" borderId="6" xfId="3" applyNumberFormat="1" applyFont="1" applyFill="1" applyBorder="1" applyAlignment="1">
      <alignment horizontal="center" vertical="center" wrapText="1"/>
    </xf>
    <xf numFmtId="0" fontId="6" fillId="0" borderId="6" xfId="2" applyFont="1" applyFill="1" applyBorder="1" applyAlignment="1">
      <alignment horizontal="left" vertical="top"/>
    </xf>
    <xf numFmtId="0" fontId="6" fillId="0" borderId="6" xfId="2" applyFont="1" applyFill="1" applyBorder="1" applyAlignment="1">
      <alignment horizontal="left" vertical="top" wrapText="1"/>
    </xf>
    <xf numFmtId="49" fontId="7" fillId="0" borderId="6" xfId="3" applyNumberFormat="1" applyFont="1" applyFill="1" applyBorder="1" applyAlignment="1">
      <alignment horizontal="center" wrapText="1"/>
    </xf>
    <xf numFmtId="0" fontId="5" fillId="0" borderId="6" xfId="3" applyNumberFormat="1" applyFont="1" applyFill="1" applyBorder="1" applyAlignment="1">
      <alignment horizontal="right" wrapText="1"/>
    </xf>
    <xf numFmtId="4" fontId="5" fillId="0" borderId="6" xfId="3" applyNumberFormat="1" applyFont="1" applyFill="1" applyBorder="1" applyAlignment="1">
      <alignment horizontal="right" wrapText="1"/>
    </xf>
    <xf numFmtId="4" fontId="8" fillId="0" borderId="6" xfId="3" applyNumberFormat="1" applyFont="1" applyFill="1" applyBorder="1" applyAlignment="1">
      <alignment horizontal="left" vertical="top"/>
    </xf>
    <xf numFmtId="0" fontId="9" fillId="0" borderId="6" xfId="1" applyFont="1" applyFill="1" applyBorder="1" applyAlignment="1">
      <alignment horizontal="left" vertical="top" wrapText="1"/>
    </xf>
    <xf numFmtId="0" fontId="9" fillId="0" borderId="6" xfId="1" applyFont="1" applyFill="1" applyBorder="1" applyAlignment="1">
      <alignment horizontal="center" wrapText="1"/>
    </xf>
    <xf numFmtId="4" fontId="9" fillId="0" borderId="6" xfId="1" applyNumberFormat="1" applyFont="1" applyFill="1" applyBorder="1" applyAlignment="1">
      <alignment horizontal="right" wrapText="1"/>
    </xf>
    <xf numFmtId="0" fontId="3" fillId="0" borderId="0" xfId="1" applyFont="1" applyFill="1" applyAlignment="1">
      <alignment horizontal="left" vertical="top" wrapText="1"/>
    </xf>
    <xf numFmtId="0" fontId="9" fillId="0" borderId="0" xfId="1" applyFont="1" applyFill="1" applyAlignment="1">
      <alignment vertical="top"/>
    </xf>
    <xf numFmtId="0" fontId="3" fillId="0" borderId="0" xfId="1" applyFont="1" applyFill="1" applyAlignment="1">
      <alignment horizontal="center" vertical="top"/>
    </xf>
    <xf numFmtId="0" fontId="3" fillId="0" borderId="0" xfId="1" applyFont="1" applyFill="1" applyAlignment="1">
      <alignment horizontal="right" vertical="top"/>
    </xf>
    <xf numFmtId="0" fontId="3" fillId="0" borderId="0" xfId="1" applyFont="1" applyFill="1" applyAlignment="1">
      <alignment horizontal="left" vertical="top"/>
    </xf>
    <xf numFmtId="0" fontId="9" fillId="0" borderId="0" xfId="1" applyFont="1" applyFill="1" applyAlignment="1">
      <alignment horizontal="center"/>
    </xf>
    <xf numFmtId="0" fontId="9" fillId="0" borderId="0" xfId="1" applyFont="1" applyFill="1" applyAlignment="1">
      <alignment horizontal="left" vertical="top"/>
    </xf>
    <xf numFmtId="0" fontId="3" fillId="0" borderId="0" xfId="1" applyFont="1" applyFill="1" applyAlignment="1">
      <alignment vertical="top"/>
    </xf>
    <xf numFmtId="0" fontId="9" fillId="0" borderId="0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left" vertical="top"/>
    </xf>
    <xf numFmtId="0" fontId="3" fillId="0" borderId="0" xfId="1" applyFont="1" applyFill="1" applyBorder="1" applyAlignment="1">
      <alignment horizontal="center" wrapText="1"/>
    </xf>
    <xf numFmtId="4" fontId="3" fillId="0" borderId="0" xfId="1" applyNumberFormat="1" applyFont="1" applyFill="1" applyBorder="1" applyAlignment="1">
      <alignment horizontal="right"/>
    </xf>
    <xf numFmtId="0" fontId="4" fillId="0" borderId="0" xfId="1" applyFont="1" applyFill="1" applyAlignment="1">
      <alignment vertical="top"/>
    </xf>
    <xf numFmtId="0" fontId="9" fillId="0" borderId="0" xfId="1" applyFont="1" applyFill="1" applyBorder="1" applyAlignment="1">
      <alignment horizontal="left" vertical="top"/>
    </xf>
    <xf numFmtId="0" fontId="9" fillId="0" borderId="0" xfId="1" applyFont="1" applyFill="1" applyBorder="1" applyAlignment="1">
      <alignment horizontal="center" wrapText="1"/>
    </xf>
    <xf numFmtId="4" fontId="9" fillId="0" borderId="0" xfId="1" applyNumberFormat="1" applyFont="1" applyFill="1" applyBorder="1" applyAlignment="1">
      <alignment horizontal="right"/>
    </xf>
    <xf numFmtId="4" fontId="9" fillId="0" borderId="0" xfId="1" applyNumberFormat="1" applyFont="1" applyFill="1" applyAlignment="1">
      <alignment vertical="top"/>
    </xf>
    <xf numFmtId="0" fontId="9" fillId="0" borderId="0" xfId="1" applyFont="1" applyFill="1" applyBorder="1" applyAlignment="1">
      <alignment horizontal="left" vertical="top" wrapText="1" indent="1"/>
    </xf>
    <xf numFmtId="4" fontId="10" fillId="0" borderId="0" xfId="1" applyNumberFormat="1" applyFont="1" applyFill="1" applyAlignment="1">
      <alignment vertical="top"/>
    </xf>
    <xf numFmtId="4" fontId="9" fillId="0" borderId="0" xfId="1" applyNumberFormat="1" applyFont="1" applyFill="1" applyBorder="1" applyAlignment="1">
      <alignment horizontal="right" wrapText="1"/>
    </xf>
    <xf numFmtId="164" fontId="9" fillId="0" borderId="0" xfId="1" applyNumberFormat="1" applyFont="1" applyFill="1" applyAlignment="1"/>
    <xf numFmtId="4" fontId="3" fillId="0" borderId="0" xfId="1" applyNumberFormat="1" applyFont="1" applyFill="1" applyAlignment="1">
      <alignment vertical="top"/>
    </xf>
    <xf numFmtId="49" fontId="9" fillId="0" borderId="0" xfId="1" applyNumberFormat="1" applyFont="1" applyFill="1" applyBorder="1" applyAlignment="1">
      <alignment horizontal="right" vertical="top"/>
    </xf>
    <xf numFmtId="49" fontId="3" fillId="0" borderId="0" xfId="1" applyNumberFormat="1" applyFont="1" applyFill="1" applyBorder="1" applyAlignment="1">
      <alignment horizontal="left" vertical="top"/>
    </xf>
    <xf numFmtId="0" fontId="9" fillId="0" borderId="0" xfId="1" applyFont="1" applyFill="1" applyBorder="1" applyAlignment="1">
      <alignment vertical="top"/>
    </xf>
    <xf numFmtId="49" fontId="9" fillId="0" borderId="0" xfId="1" applyNumberFormat="1" applyFont="1" applyFill="1" applyAlignment="1">
      <alignment horizontal="right" vertical="top"/>
    </xf>
    <xf numFmtId="0" fontId="9" fillId="0" borderId="0" xfId="1" applyFont="1" applyFill="1" applyAlignment="1">
      <alignment horizontal="center" wrapText="1"/>
    </xf>
    <xf numFmtId="4" fontId="9" fillId="0" borderId="0" xfId="1" applyNumberFormat="1" applyFont="1" applyFill="1" applyAlignment="1">
      <alignment horizontal="right"/>
    </xf>
    <xf numFmtId="4" fontId="9" fillId="0" borderId="0" xfId="1" applyNumberFormat="1" applyFont="1" applyFill="1" applyBorder="1" applyAlignment="1">
      <alignment horizontal="right" vertical="top" wrapText="1"/>
    </xf>
    <xf numFmtId="2" fontId="3" fillId="0" borderId="0" xfId="1" applyNumberFormat="1" applyFont="1" applyFill="1" applyAlignment="1">
      <alignment horizontal="right"/>
    </xf>
    <xf numFmtId="49" fontId="9" fillId="0" borderId="0" xfId="1" applyNumberFormat="1" applyFont="1" applyFill="1" applyAlignment="1">
      <alignment horizontal="left" vertical="top"/>
    </xf>
    <xf numFmtId="0" fontId="9" fillId="0" borderId="0" xfId="1" applyFont="1" applyFill="1" applyAlignment="1">
      <alignment horizontal="left" vertical="top" wrapText="1"/>
    </xf>
    <xf numFmtId="0" fontId="9" fillId="0" borderId="0" xfId="1" applyNumberFormat="1" applyFont="1" applyFill="1" applyAlignment="1">
      <alignment horizontal="right"/>
    </xf>
    <xf numFmtId="164" fontId="9" fillId="0" borderId="0" xfId="1" applyNumberFormat="1" applyFont="1" applyFill="1" applyAlignment="1">
      <alignment horizontal="right"/>
    </xf>
    <xf numFmtId="49" fontId="3" fillId="0" borderId="0" xfId="1" applyNumberFormat="1" applyFont="1" applyFill="1" applyAlignment="1">
      <alignment horizontal="left" vertical="top"/>
    </xf>
    <xf numFmtId="0" fontId="3" fillId="0" borderId="0" xfId="1" applyFont="1" applyFill="1" applyAlignment="1">
      <alignment horizontal="center" wrapText="1"/>
    </xf>
    <xf numFmtId="0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0" fontId="9" fillId="0" borderId="0" xfId="1" applyFont="1" applyFill="1" applyAlignment="1">
      <alignment horizontal="right" vertical="top"/>
    </xf>
    <xf numFmtId="0" fontId="11" fillId="0" borderId="0" xfId="2" applyFont="1"/>
    <xf numFmtId="0" fontId="11" fillId="0" borderId="0" xfId="2" applyFont="1" applyAlignment="1">
      <alignment horizontal="left" vertical="top" wrapText="1"/>
    </xf>
    <xf numFmtId="0" fontId="11" fillId="0" borderId="0" xfId="2" applyFont="1" applyAlignment="1">
      <alignment wrapText="1"/>
    </xf>
    <xf numFmtId="0" fontId="12" fillId="0" borderId="0" xfId="2" applyFont="1"/>
    <xf numFmtId="0" fontId="12" fillId="0" borderId="0" xfId="2" applyFont="1" applyAlignment="1">
      <alignment wrapText="1"/>
    </xf>
    <xf numFmtId="0" fontId="11" fillId="0" borderId="7" xfId="2" applyFont="1" applyBorder="1" applyAlignment="1">
      <alignment horizontal="center" vertical="top"/>
    </xf>
    <xf numFmtId="0" fontId="12" fillId="0" borderId="0" xfId="2" applyFont="1" applyAlignment="1">
      <alignment horizontal="left" vertical="top" wrapText="1"/>
    </xf>
    <xf numFmtId="0" fontId="11" fillId="2" borderId="7" xfId="2" applyFont="1" applyFill="1" applyBorder="1" applyAlignment="1">
      <alignment horizontal="center" vertical="center" wrapText="1"/>
    </xf>
    <xf numFmtId="0" fontId="11" fillId="2" borderId="7" xfId="2" applyFont="1" applyFill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 wrapText="1"/>
    </xf>
    <xf numFmtId="49" fontId="12" fillId="0" borderId="7" xfId="2" applyNumberFormat="1" applyFont="1" applyBorder="1"/>
    <xf numFmtId="49" fontId="11" fillId="0" borderId="7" xfId="2" applyNumberFormat="1" applyFont="1" applyBorder="1" applyAlignment="1">
      <alignment horizontal="left" vertical="top" wrapText="1"/>
    </xf>
    <xf numFmtId="49" fontId="11" fillId="0" borderId="7" xfId="2" applyNumberFormat="1" applyFont="1" applyBorder="1" applyAlignment="1">
      <alignment horizontal="center"/>
    </xf>
    <xf numFmtId="164" fontId="11" fillId="0" borderId="7" xfId="2" applyNumberFormat="1" applyFont="1" applyBorder="1" applyAlignment="1">
      <alignment horizontal="right"/>
    </xf>
    <xf numFmtId="49" fontId="12" fillId="0" borderId="7" xfId="2" applyNumberFormat="1" applyFont="1" applyBorder="1" applyAlignment="1">
      <alignment horizontal="left" vertical="top" wrapText="1" indent="2"/>
    </xf>
    <xf numFmtId="49" fontId="12" fillId="0" borderId="7" xfId="2" applyNumberFormat="1" applyFont="1" applyBorder="1" applyAlignment="1">
      <alignment horizontal="center"/>
    </xf>
    <xf numFmtId="164" fontId="12" fillId="0" borderId="7" xfId="2" applyNumberFormat="1" applyFont="1" applyBorder="1" applyAlignment="1">
      <alignment horizontal="right"/>
    </xf>
    <xf numFmtId="49" fontId="12" fillId="0" borderId="7" xfId="2" applyNumberFormat="1" applyFont="1" applyBorder="1" applyAlignment="1">
      <alignment horizontal="left" vertical="top"/>
    </xf>
    <xf numFmtId="49" fontId="12" fillId="0" borderId="7" xfId="2" applyNumberFormat="1" applyFont="1" applyBorder="1" applyAlignment="1">
      <alignment horizontal="left" vertical="top" wrapText="1" indent="4"/>
    </xf>
    <xf numFmtId="4" fontId="12" fillId="0" borderId="7" xfId="2" applyNumberFormat="1" applyFont="1" applyBorder="1" applyAlignment="1">
      <alignment horizontal="right"/>
    </xf>
    <xf numFmtId="49" fontId="12" fillId="0" borderId="7" xfId="2" applyNumberFormat="1" applyFont="1" applyBorder="1" applyAlignment="1">
      <alignment horizontal="left" vertical="top" wrapText="1"/>
    </xf>
    <xf numFmtId="165" fontId="12" fillId="0" borderId="7" xfId="2" applyNumberFormat="1" applyFont="1" applyBorder="1" applyAlignment="1">
      <alignment horizontal="right"/>
    </xf>
    <xf numFmtId="49" fontId="12" fillId="0" borderId="0" xfId="2" applyNumberFormat="1" applyFont="1"/>
    <xf numFmtId="0" fontId="11" fillId="0" borderId="0" xfId="2" applyFont="1" applyAlignment="1">
      <alignment horizontal="left" vertical="top"/>
    </xf>
    <xf numFmtId="0" fontId="12" fillId="0" borderId="0" xfId="2" applyFont="1" applyBorder="1"/>
    <xf numFmtId="0" fontId="11" fillId="0" borderId="8" xfId="2" applyFont="1" applyBorder="1" applyAlignment="1">
      <alignment horizontal="center" vertical="top"/>
    </xf>
    <xf numFmtId="0" fontId="12" fillId="0" borderId="8" xfId="2" applyFont="1" applyBorder="1" applyAlignment="1">
      <alignment horizontal="left" vertical="top" wrapText="1"/>
    </xf>
    <xf numFmtId="0" fontId="12" fillId="0" borderId="9" xfId="2" applyFont="1" applyBorder="1" applyAlignment="1">
      <alignment horizontal="left" vertical="top" wrapText="1"/>
    </xf>
    <xf numFmtId="0" fontId="11" fillId="0" borderId="9" xfId="2" applyFont="1" applyBorder="1" applyAlignment="1">
      <alignment horizontal="left" vertical="top"/>
    </xf>
    <xf numFmtId="49" fontId="11" fillId="0" borderId="7" xfId="2" applyNumberFormat="1" applyFont="1" applyBorder="1" applyAlignment="1">
      <alignment horizontal="left" vertical="top"/>
    </xf>
    <xf numFmtId="164" fontId="11" fillId="3" borderId="7" xfId="2" applyNumberFormat="1" applyFont="1" applyFill="1" applyBorder="1" applyAlignment="1">
      <alignment horizontal="right"/>
    </xf>
    <xf numFmtId="164" fontId="12" fillId="3" borderId="7" xfId="2" applyNumberFormat="1" applyFont="1" applyFill="1" applyBorder="1" applyAlignment="1">
      <alignment horizontal="right"/>
    </xf>
    <xf numFmtId="49" fontId="13" fillId="0" borderId="7" xfId="2" applyNumberFormat="1" applyFont="1" applyBorder="1" applyAlignment="1">
      <alignment horizontal="left" vertical="top" wrapText="1"/>
    </xf>
    <xf numFmtId="165" fontId="12" fillId="3" borderId="7" xfId="2" applyNumberFormat="1" applyFont="1" applyFill="1" applyBorder="1" applyAlignment="1">
      <alignment horizontal="right"/>
    </xf>
    <xf numFmtId="4" fontId="3" fillId="3" borderId="0" xfId="1" applyNumberFormat="1" applyFont="1" applyFill="1" applyBorder="1" applyAlignment="1">
      <alignment horizontal="right"/>
    </xf>
    <xf numFmtId="4" fontId="9" fillId="3" borderId="0" xfId="1" applyNumberFormat="1" applyFont="1" applyFill="1" applyBorder="1" applyAlignment="1">
      <alignment horizontal="right"/>
    </xf>
    <xf numFmtId="164" fontId="3" fillId="3" borderId="0" xfId="1" applyNumberFormat="1" applyFont="1" applyFill="1" applyAlignment="1">
      <alignment horizontal="right"/>
    </xf>
    <xf numFmtId="164" fontId="9" fillId="3" borderId="0" xfId="1" applyNumberFormat="1" applyFont="1" applyFill="1" applyAlignment="1">
      <alignment horizontal="right"/>
    </xf>
    <xf numFmtId="0" fontId="9" fillId="3" borderId="0" xfId="1" applyNumberFormat="1" applyFont="1" applyFill="1" applyAlignment="1">
      <alignment horizontal="right"/>
    </xf>
    <xf numFmtId="0" fontId="14" fillId="0" borderId="0" xfId="0" applyFont="1"/>
    <xf numFmtId="0" fontId="14" fillId="0" borderId="0" xfId="0" applyFont="1" applyAlignment="1">
      <alignment horizontal="right"/>
    </xf>
    <xf numFmtId="0" fontId="14" fillId="0" borderId="0" xfId="0" applyFont="1" applyFill="1"/>
    <xf numFmtId="49" fontId="17" fillId="0" borderId="0" xfId="2" applyNumberFormat="1" applyFont="1" applyFill="1" applyBorder="1" applyAlignment="1">
      <alignment horizontal="left" vertical="top"/>
    </xf>
    <xf numFmtId="49" fontId="18" fillId="0" borderId="0" xfId="2" applyNumberFormat="1" applyFont="1" applyFill="1" applyBorder="1" applyAlignment="1">
      <alignment horizontal="left" vertical="top"/>
    </xf>
    <xf numFmtId="49" fontId="17" fillId="0" borderId="0" xfId="2" applyNumberFormat="1" applyFont="1" applyFill="1" applyBorder="1" applyAlignment="1">
      <alignment horizontal="center"/>
    </xf>
    <xf numFmtId="165" fontId="17" fillId="0" borderId="0" xfId="2" applyNumberFormat="1" applyFont="1" applyFill="1" applyBorder="1" applyAlignment="1">
      <alignment horizontal="right"/>
    </xf>
    <xf numFmtId="49" fontId="17" fillId="0" borderId="0" xfId="2" applyNumberFormat="1" applyFont="1" applyFill="1" applyBorder="1" applyAlignment="1">
      <alignment horizontal="left" vertical="top" wrapText="1"/>
    </xf>
    <xf numFmtId="0" fontId="10" fillId="4" borderId="0" xfId="1" applyFont="1" applyFill="1" applyAlignment="1">
      <alignment horizontal="left" vertical="top" wrapText="1"/>
    </xf>
    <xf numFmtId="0" fontId="9" fillId="4" borderId="0" xfId="1" applyFont="1" applyFill="1" applyAlignment="1">
      <alignment vertical="top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 wrapText="1"/>
    </xf>
    <xf numFmtId="0" fontId="9" fillId="0" borderId="6" xfId="1" applyFont="1" applyFill="1" applyBorder="1" applyAlignment="1">
      <alignment horizontal="center" vertical="center" wrapText="1"/>
    </xf>
    <xf numFmtId="0" fontId="9" fillId="0" borderId="0" xfId="1" applyFont="1" applyFill="1" applyAlignment="1">
      <alignment horizontal="left" vertical="top" wrapText="1"/>
    </xf>
    <xf numFmtId="0" fontId="3" fillId="0" borderId="0" xfId="1" applyFont="1" applyFill="1" applyAlignment="1">
      <alignment horizontal="left" vertical="top" wrapText="1"/>
    </xf>
    <xf numFmtId="0" fontId="3" fillId="0" borderId="0" xfId="1" applyFont="1" applyFill="1" applyAlignment="1">
      <alignment horizontal="center" vertical="top"/>
    </xf>
    <xf numFmtId="0" fontId="7" fillId="0" borderId="0" xfId="2" applyFont="1" applyFill="1" applyAlignment="1">
      <alignment horizontal="right"/>
    </xf>
    <xf numFmtId="0" fontId="3" fillId="0" borderId="0" xfId="1" applyFont="1" applyFill="1" applyAlignment="1">
      <alignment horizontal="center" vertical="top" wrapText="1"/>
    </xf>
    <xf numFmtId="49" fontId="5" fillId="0" borderId="1" xfId="3" applyNumberFormat="1" applyFont="1" applyFill="1" applyBorder="1" applyAlignment="1">
      <alignment horizontal="center" vertical="center" wrapText="1"/>
    </xf>
    <xf numFmtId="49" fontId="5" fillId="0" borderId="5" xfId="3" applyNumberFormat="1" applyFont="1" applyFill="1" applyBorder="1" applyAlignment="1">
      <alignment horizontal="center" vertical="center" wrapText="1"/>
    </xf>
    <xf numFmtId="49" fontId="5" fillId="0" borderId="2" xfId="3" applyNumberFormat="1" applyFont="1" applyFill="1" applyBorder="1" applyAlignment="1">
      <alignment horizontal="center" vertical="center" wrapText="1"/>
    </xf>
    <xf numFmtId="49" fontId="5" fillId="0" borderId="3" xfId="3" applyNumberFormat="1" applyFont="1" applyFill="1" applyBorder="1" applyAlignment="1">
      <alignment horizontal="center" vertical="center" wrapText="1"/>
    </xf>
    <xf numFmtId="49" fontId="5" fillId="0" borderId="4" xfId="3" applyNumberFormat="1" applyFont="1" applyFill="1" applyBorder="1" applyAlignment="1">
      <alignment horizontal="center" vertical="center" wrapText="1"/>
    </xf>
    <xf numFmtId="49" fontId="5" fillId="0" borderId="6" xfId="3" applyNumberFormat="1" applyFont="1" applyFill="1" applyBorder="1" applyAlignment="1">
      <alignment horizontal="center" vertical="center" wrapText="1"/>
    </xf>
    <xf numFmtId="0" fontId="11" fillId="0" borderId="10" xfId="2" applyFont="1" applyBorder="1" applyAlignment="1">
      <alignment horizontal="center" vertical="center"/>
    </xf>
    <xf numFmtId="0" fontId="11" fillId="0" borderId="11" xfId="2" applyFont="1" applyBorder="1" applyAlignment="1">
      <alignment horizontal="center" vertical="center"/>
    </xf>
    <xf numFmtId="0" fontId="11" fillId="0" borderId="12" xfId="2" applyFont="1" applyBorder="1" applyAlignment="1">
      <alignment horizontal="center" vertical="center"/>
    </xf>
    <xf numFmtId="0" fontId="12" fillId="0" borderId="7" xfId="2" applyFont="1" applyBorder="1" applyAlignment="1">
      <alignment horizontal="left" vertical="top" wrapText="1"/>
    </xf>
    <xf numFmtId="0" fontId="11" fillId="0" borderId="0" xfId="2" applyFont="1" applyAlignment="1">
      <alignment horizontal="left" vertical="top" wrapText="1"/>
    </xf>
  </cellXfs>
  <cellStyles count="4">
    <cellStyle name="Обычный" xfId="0" builtinId="0"/>
    <cellStyle name="Обычный 2 2" xfId="1"/>
    <cellStyle name="Обычный 3" xfId="2"/>
    <cellStyle name="Обычный_Лист1_1" xfId="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"/>
  <sheetViews>
    <sheetView view="pageBreakPreview" zoomScale="60" zoomScaleNormal="100" workbookViewId="0">
      <selection activeCell="N16" sqref="N16"/>
    </sheetView>
  </sheetViews>
  <sheetFormatPr defaultColWidth="9.140625" defaultRowHeight="18.75" x14ac:dyDescent="0.3"/>
  <cols>
    <col min="1" max="16384" width="9.140625" style="101"/>
  </cols>
  <sheetData>
    <row r="1" spans="1:9" x14ac:dyDescent="0.3">
      <c r="H1" s="103"/>
      <c r="I1" s="102" t="s">
        <v>120</v>
      </c>
    </row>
    <row r="12" spans="1:9" ht="35.25" customHeight="1" x14ac:dyDescent="0.3">
      <c r="A12" s="111" t="s">
        <v>119</v>
      </c>
      <c r="B12" s="111"/>
      <c r="C12" s="111"/>
      <c r="D12" s="111"/>
      <c r="E12" s="111"/>
      <c r="F12" s="111"/>
      <c r="G12" s="111"/>
      <c r="H12" s="111"/>
      <c r="I12" s="111"/>
    </row>
    <row r="13" spans="1:9" ht="138.75" customHeight="1" x14ac:dyDescent="0.3">
      <c r="A13" s="112" t="s">
        <v>122</v>
      </c>
      <c r="B13" s="112"/>
      <c r="C13" s="112"/>
      <c r="D13" s="112"/>
      <c r="E13" s="112"/>
      <c r="F13" s="112"/>
      <c r="G13" s="112"/>
      <c r="H13" s="112"/>
      <c r="I13" s="112"/>
    </row>
  </sheetData>
  <customSheetViews>
    <customSheetView guid="{3029BEFB-A897-4888-8A04-BFE14C3DD2F5}" scale="60" showPageBreaks="1" fitToPage="1" printArea="1" view="pageBreakPreview">
      <selection activeCell="N16" sqref="N16"/>
      <pageMargins left="0.78740157480314965" right="0.59055118110236227" top="0.59055118110236227" bottom="0.59055118110236227" header="0.31496062992125984" footer="0.31496062992125984"/>
      <pageSetup paperSize="9" fitToHeight="0" orientation="portrait" r:id="rId1"/>
    </customSheetView>
  </customSheetViews>
  <mergeCells count="2">
    <mergeCell ref="A12:I12"/>
    <mergeCell ref="A13:I13"/>
  </mergeCells>
  <pageMargins left="0.78740157480314965" right="0.59055118110236227" top="0.59055118110236227" bottom="0.59055118110236227" header="0.31496062992125984" footer="0.31496062992125984"/>
  <pageSetup paperSize="9" fitToHeight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O77"/>
  <sheetViews>
    <sheetView tabSelected="1" topLeftCell="A55" zoomScaleNormal="100" zoomScaleSheetLayoutView="100" workbookViewId="0">
      <selection activeCell="S71" sqref="S71"/>
    </sheetView>
  </sheetViews>
  <sheetFormatPr defaultColWidth="9.140625" defaultRowHeight="15.75" x14ac:dyDescent="0.25"/>
  <cols>
    <col min="1" max="1" width="12.5703125" style="52" customWidth="1"/>
    <col min="2" max="2" width="44.7109375" style="53" bestFit="1" customWidth="1"/>
    <col min="3" max="3" width="12" style="48" customWidth="1"/>
    <col min="4" max="4" width="10.85546875" style="54" customWidth="1"/>
    <col min="5" max="5" width="10.7109375" style="55" customWidth="1"/>
    <col min="6" max="6" width="17.140625" style="55" customWidth="1"/>
    <col min="7" max="7" width="11.28515625" style="55" customWidth="1"/>
    <col min="8" max="8" width="17.140625" style="55" customWidth="1"/>
    <col min="9" max="9" width="11.7109375" style="19" customWidth="1"/>
    <col min="10" max="10" width="136.42578125" style="19" hidden="1" customWidth="1"/>
    <col min="11" max="11" width="123.85546875" style="19" hidden="1" customWidth="1"/>
    <col min="12" max="12" width="22.28515625" style="19" customWidth="1"/>
    <col min="13" max="14" width="9.140625" style="19"/>
    <col min="15" max="15" width="9.140625" style="42"/>
    <col min="16" max="16384" width="9.140625" style="19"/>
  </cols>
  <sheetData>
    <row r="1" spans="1:11" x14ac:dyDescent="0.25">
      <c r="A1" s="115" t="s">
        <v>31</v>
      </c>
      <c r="B1" s="115"/>
      <c r="C1" s="115"/>
      <c r="D1" s="115"/>
      <c r="E1" s="115"/>
      <c r="F1" s="115"/>
      <c r="G1" s="115"/>
      <c r="H1" s="115"/>
      <c r="I1" s="18"/>
      <c r="J1" s="18" t="str">
        <f t="shared" ref="J1:J4" si="0">A1</f>
        <v>Сборник  3. Подъемно-транспортное оборудование</v>
      </c>
      <c r="K1" s="18"/>
    </row>
    <row r="2" spans="1:11" x14ac:dyDescent="0.25">
      <c r="A2" s="115" t="s">
        <v>32</v>
      </c>
      <c r="B2" s="115"/>
      <c r="C2" s="115"/>
      <c r="D2" s="115"/>
      <c r="E2" s="115"/>
      <c r="F2" s="115"/>
      <c r="G2" s="115"/>
      <c r="H2" s="115"/>
      <c r="I2" s="18"/>
      <c r="J2" s="18" t="str">
        <f t="shared" si="0"/>
        <v>Отдел 1. Подъемно-транспортные механизмы прерывного действия</v>
      </c>
      <c r="K2" s="18"/>
    </row>
    <row r="3" spans="1:11" x14ac:dyDescent="0.25">
      <c r="A3" s="115" t="s">
        <v>33</v>
      </c>
      <c r="B3" s="115"/>
      <c r="C3" s="115"/>
      <c r="D3" s="115"/>
      <c r="E3" s="115"/>
      <c r="F3" s="115"/>
      <c r="G3" s="115"/>
      <c r="H3" s="115"/>
      <c r="I3" s="18"/>
      <c r="J3" s="18" t="str">
        <f t="shared" si="0"/>
        <v>Раздел 3. Перегрузочные краны</v>
      </c>
      <c r="K3" s="18"/>
    </row>
    <row r="4" spans="1:11" x14ac:dyDescent="0.25">
      <c r="A4" s="115" t="s">
        <v>34</v>
      </c>
      <c r="B4" s="115"/>
      <c r="C4" s="115"/>
      <c r="D4" s="115"/>
      <c r="E4" s="115"/>
      <c r="F4" s="115"/>
      <c r="G4" s="115"/>
      <c r="H4" s="115"/>
      <c r="I4" s="18"/>
      <c r="J4" s="18" t="str">
        <f t="shared" si="0"/>
        <v>Таблица 3-4 Перегружатели мостовые грейферные</v>
      </c>
      <c r="K4" s="18"/>
    </row>
    <row r="5" spans="1:11" x14ac:dyDescent="0.25">
      <c r="A5" s="18"/>
      <c r="B5" s="18"/>
      <c r="C5" s="18"/>
      <c r="D5" s="18"/>
      <c r="E5" s="18"/>
      <c r="F5" s="18"/>
      <c r="G5" s="19"/>
      <c r="H5" s="19"/>
    </row>
    <row r="6" spans="1:11" x14ac:dyDescent="0.25">
      <c r="A6" s="116" t="s">
        <v>19</v>
      </c>
      <c r="B6" s="116"/>
      <c r="C6" s="116"/>
      <c r="D6" s="116"/>
      <c r="E6" s="116"/>
      <c r="F6" s="116"/>
      <c r="G6" s="116"/>
      <c r="H6" s="116"/>
      <c r="I6" s="20"/>
      <c r="J6" s="20"/>
      <c r="K6" s="20"/>
    </row>
    <row r="7" spans="1:11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11" x14ac:dyDescent="0.25">
      <c r="A8" s="21" t="s">
        <v>35</v>
      </c>
      <c r="B8" s="115" t="s">
        <v>36</v>
      </c>
      <c r="C8" s="115"/>
      <c r="D8" s="115"/>
      <c r="E8" s="115"/>
      <c r="F8" s="115"/>
      <c r="G8" s="115"/>
      <c r="H8" s="115"/>
      <c r="I8" s="18"/>
      <c r="J8" s="18"/>
      <c r="K8" s="18" t="str">
        <f>B8</f>
        <v>Монтаж перегружателя мостового электрического грейферного грузоподъемностью 40 т, пролетом 76,2 м</v>
      </c>
    </row>
    <row r="9" spans="1:11" x14ac:dyDescent="0.25">
      <c r="A9" s="21"/>
      <c r="B9" s="18"/>
      <c r="C9" s="18"/>
      <c r="D9" s="18"/>
      <c r="E9" s="18"/>
      <c r="F9" s="18"/>
      <c r="G9" s="18"/>
      <c r="H9" s="18"/>
      <c r="I9" s="18"/>
      <c r="J9" s="18"/>
      <c r="K9" s="18">
        <f t="shared" ref="K9:K21" si="1">B9</f>
        <v>0</v>
      </c>
    </row>
    <row r="10" spans="1:11" x14ac:dyDescent="0.25">
      <c r="A10" s="22" t="s">
        <v>86</v>
      </c>
      <c r="B10" s="18"/>
      <c r="C10" s="18"/>
      <c r="D10" s="18"/>
      <c r="E10" s="18"/>
      <c r="F10" s="18"/>
      <c r="G10" s="18"/>
      <c r="H10" s="18"/>
      <c r="I10" s="18"/>
      <c r="J10" s="18"/>
      <c r="K10" s="18">
        <f t="shared" si="1"/>
        <v>0</v>
      </c>
    </row>
    <row r="11" spans="1:11" x14ac:dyDescent="0.25">
      <c r="A11" s="60"/>
      <c r="B11" s="114" t="s">
        <v>87</v>
      </c>
      <c r="C11" s="114"/>
      <c r="D11" s="114"/>
      <c r="E11" s="114"/>
      <c r="F11" s="114"/>
      <c r="G11" s="114"/>
      <c r="H11" s="114"/>
      <c r="I11" s="53"/>
      <c r="J11" s="53"/>
      <c r="K11" s="53" t="str">
        <f t="shared" si="1"/>
        <v>1. Монтаж ходовых балансирных тележек</v>
      </c>
    </row>
    <row r="12" spans="1:11" x14ac:dyDescent="0.25">
      <c r="A12" s="60"/>
      <c r="B12" s="114" t="s">
        <v>88</v>
      </c>
      <c r="C12" s="114"/>
      <c r="D12" s="114"/>
      <c r="E12" s="114"/>
      <c r="F12" s="114"/>
      <c r="G12" s="114"/>
      <c r="H12" s="114"/>
      <c r="I12" s="53"/>
      <c r="J12" s="53"/>
      <c r="K12" s="53" t="str">
        <f t="shared" si="1"/>
        <v>2. Монтаж редуктора механизма передвижения крана</v>
      </c>
    </row>
    <row r="13" spans="1:11" x14ac:dyDescent="0.25">
      <c r="A13" s="60"/>
      <c r="B13" s="114" t="s">
        <v>89</v>
      </c>
      <c r="C13" s="114"/>
      <c r="D13" s="114"/>
      <c r="E13" s="114"/>
      <c r="F13" s="114"/>
      <c r="G13" s="114"/>
      <c r="H13" s="114"/>
      <c r="I13" s="53"/>
      <c r="J13" s="53"/>
      <c r="K13" s="53" t="str">
        <f t="shared" si="1"/>
        <v>3. Монтаж опор</v>
      </c>
    </row>
    <row r="14" spans="1:11" x14ac:dyDescent="0.25">
      <c r="A14" s="60"/>
      <c r="B14" s="114" t="s">
        <v>90</v>
      </c>
      <c r="C14" s="114"/>
      <c r="D14" s="114"/>
      <c r="E14" s="114"/>
      <c r="F14" s="114"/>
      <c r="G14" s="114"/>
      <c r="H14" s="114"/>
      <c r="I14" s="53"/>
      <c r="J14" s="53"/>
      <c r="K14" s="53" t="str">
        <f t="shared" si="1"/>
        <v>4. Сборка моста из отдельных элементов</v>
      </c>
    </row>
    <row r="15" spans="1:11" x14ac:dyDescent="0.25">
      <c r="A15" s="60"/>
      <c r="B15" s="114" t="s">
        <v>91</v>
      </c>
      <c r="C15" s="114"/>
      <c r="D15" s="114"/>
      <c r="E15" s="114"/>
      <c r="F15" s="114"/>
      <c r="G15" s="114"/>
      <c r="H15" s="114"/>
      <c r="I15" s="53"/>
      <c r="J15" s="53"/>
      <c r="K15" s="53" t="str">
        <f t="shared" si="1"/>
        <v>5. Сборка из отдельных элементов грейферной тележки и установка ее на мост</v>
      </c>
    </row>
    <row r="16" spans="1:11" x14ac:dyDescent="0.25">
      <c r="A16" s="60"/>
      <c r="B16" s="114" t="s">
        <v>92</v>
      </c>
      <c r="C16" s="114"/>
      <c r="D16" s="114"/>
      <c r="E16" s="114"/>
      <c r="F16" s="114"/>
      <c r="G16" s="114"/>
      <c r="H16" s="114"/>
      <c r="I16" s="53"/>
      <c r="J16" s="53"/>
      <c r="K16" s="53" t="str">
        <f t="shared" si="1"/>
        <v>6. Подъем моста гидравлическими домкратами</v>
      </c>
    </row>
    <row r="17" spans="1:11" x14ac:dyDescent="0.25">
      <c r="A17" s="60"/>
      <c r="B17" s="114" t="s">
        <v>93</v>
      </c>
      <c r="C17" s="114"/>
      <c r="D17" s="114"/>
      <c r="E17" s="114"/>
      <c r="F17" s="114"/>
      <c r="G17" s="114"/>
      <c r="H17" s="114"/>
      <c r="I17" s="53"/>
      <c r="J17" s="53"/>
      <c r="K17" s="53" t="str">
        <f t="shared" si="1"/>
        <v>7. Сборка опор с мостом</v>
      </c>
    </row>
    <row r="18" spans="1:11" x14ac:dyDescent="0.25">
      <c r="A18" s="60"/>
      <c r="B18" s="114" t="s">
        <v>94</v>
      </c>
      <c r="C18" s="114"/>
      <c r="D18" s="114"/>
      <c r="E18" s="114"/>
      <c r="F18" s="114"/>
      <c r="G18" s="114"/>
      <c r="H18" s="114"/>
      <c r="I18" s="53"/>
      <c r="J18" s="53"/>
      <c r="K18" s="53" t="str">
        <f t="shared" si="1"/>
        <v>8. Установка рельсов под грейферную тележку</v>
      </c>
    </row>
    <row r="19" spans="1:11" x14ac:dyDescent="0.25">
      <c r="A19" s="60"/>
      <c r="B19" s="114" t="s">
        <v>95</v>
      </c>
      <c r="C19" s="114"/>
      <c r="D19" s="114"/>
      <c r="E19" s="114"/>
      <c r="F19" s="114"/>
      <c r="G19" s="114"/>
      <c r="H19" s="114"/>
      <c r="I19" s="53"/>
      <c r="J19" s="53"/>
      <c r="K19" s="53" t="str">
        <f t="shared" si="1"/>
        <v>9. Монтаж кабины управления</v>
      </c>
    </row>
    <row r="20" spans="1:11" x14ac:dyDescent="0.25">
      <c r="A20" s="60"/>
      <c r="B20" s="114" t="s">
        <v>96</v>
      </c>
      <c r="C20" s="114"/>
      <c r="D20" s="114"/>
      <c r="E20" s="114"/>
      <c r="F20" s="114"/>
      <c r="G20" s="114"/>
      <c r="H20" s="114"/>
      <c r="I20" s="53"/>
      <c r="J20" s="53"/>
      <c r="K20" s="53" t="str">
        <f t="shared" si="1"/>
        <v>10. Сборка и установка грейфера</v>
      </c>
    </row>
    <row r="21" spans="1:11" x14ac:dyDescent="0.25">
      <c r="A21" s="60"/>
      <c r="B21" s="114" t="s">
        <v>97</v>
      </c>
      <c r="C21" s="114"/>
      <c r="D21" s="114"/>
      <c r="E21" s="114"/>
      <c r="F21" s="114"/>
      <c r="G21" s="114"/>
      <c r="H21" s="114"/>
      <c r="I21" s="53"/>
      <c r="J21" s="53"/>
      <c r="K21" s="53" t="str">
        <f t="shared" si="1"/>
        <v>11. Испытание перегружателя вхолостую и под нагрузкой</v>
      </c>
    </row>
    <row r="22" spans="1:11" x14ac:dyDescent="0.25">
      <c r="A22" s="22"/>
      <c r="B22" s="19"/>
      <c r="C22" s="23"/>
      <c r="D22" s="19"/>
      <c r="E22" s="19"/>
      <c r="F22" s="19"/>
      <c r="G22" s="19"/>
      <c r="H22" s="19"/>
      <c r="K22" s="24">
        <f>B22</f>
        <v>0</v>
      </c>
    </row>
    <row r="23" spans="1:11" x14ac:dyDescent="0.25">
      <c r="A23" s="22" t="s">
        <v>37</v>
      </c>
      <c r="B23" s="25"/>
      <c r="C23" s="23"/>
      <c r="D23" s="19"/>
      <c r="E23" s="19"/>
      <c r="F23" s="19"/>
      <c r="G23" s="19"/>
      <c r="H23" s="19"/>
    </row>
    <row r="24" spans="1:11" ht="47.25" x14ac:dyDescent="0.25">
      <c r="A24" s="113" t="s">
        <v>20</v>
      </c>
      <c r="B24" s="113" t="s">
        <v>21</v>
      </c>
      <c r="C24" s="113" t="s">
        <v>2</v>
      </c>
      <c r="D24" s="113" t="s">
        <v>22</v>
      </c>
      <c r="E24" s="113" t="s">
        <v>23</v>
      </c>
      <c r="F24" s="113"/>
      <c r="G24" s="113" t="s">
        <v>24</v>
      </c>
      <c r="H24" s="113"/>
      <c r="I24" s="26"/>
      <c r="J24" s="26" t="s">
        <v>25</v>
      </c>
      <c r="K24" s="26"/>
    </row>
    <row r="25" spans="1:11" x14ac:dyDescent="0.25">
      <c r="A25" s="113"/>
      <c r="B25" s="113"/>
      <c r="C25" s="113"/>
      <c r="D25" s="113"/>
      <c r="E25" s="27" t="s">
        <v>26</v>
      </c>
      <c r="F25" s="27" t="s">
        <v>27</v>
      </c>
      <c r="G25" s="27" t="s">
        <v>26</v>
      </c>
      <c r="H25" s="27" t="s">
        <v>27</v>
      </c>
      <c r="I25" s="26"/>
      <c r="J25" s="26"/>
      <c r="K25" s="26"/>
    </row>
    <row r="26" spans="1:11" x14ac:dyDescent="0.25">
      <c r="A26" s="27">
        <v>1</v>
      </c>
      <c r="B26" s="28">
        <v>2</v>
      </c>
      <c r="C26" s="28">
        <v>3</v>
      </c>
      <c r="D26" s="27">
        <v>4</v>
      </c>
      <c r="E26" s="28">
        <v>5</v>
      </c>
      <c r="F26" s="28">
        <v>6</v>
      </c>
      <c r="G26" s="28">
        <v>7</v>
      </c>
      <c r="H26" s="28">
        <v>8</v>
      </c>
      <c r="I26" s="29"/>
      <c r="J26" s="29"/>
      <c r="K26" s="29"/>
    </row>
    <row r="27" spans="1:11" x14ac:dyDescent="0.25">
      <c r="A27" s="30"/>
      <c r="B27" s="31" t="s">
        <v>13</v>
      </c>
      <c r="C27" s="32" t="s">
        <v>14</v>
      </c>
      <c r="D27" s="26"/>
      <c r="E27" s="29"/>
      <c r="F27" s="96" t="s">
        <v>112</v>
      </c>
      <c r="G27" s="34"/>
      <c r="H27" s="96" t="s">
        <v>112</v>
      </c>
      <c r="I27" s="33"/>
      <c r="J27" s="33"/>
      <c r="K27" s="33"/>
    </row>
    <row r="28" spans="1:11" x14ac:dyDescent="0.25">
      <c r="A28" s="30"/>
      <c r="B28" s="35" t="s">
        <v>15</v>
      </c>
      <c r="C28" s="36" t="s">
        <v>14</v>
      </c>
      <c r="D28" s="26"/>
      <c r="E28" s="29"/>
      <c r="F28" s="37">
        <f>F33</f>
        <v>287443.75</v>
      </c>
      <c r="G28" s="38"/>
      <c r="H28" s="37">
        <f>H33</f>
        <v>7134458.4000000004</v>
      </c>
      <c r="I28" s="37"/>
      <c r="J28" s="37"/>
      <c r="K28" s="37"/>
    </row>
    <row r="29" spans="1:11" x14ac:dyDescent="0.25">
      <c r="A29" s="30"/>
      <c r="B29" s="35" t="s">
        <v>16</v>
      </c>
      <c r="C29" s="36" t="s">
        <v>14</v>
      </c>
      <c r="D29" s="26"/>
      <c r="E29" s="29"/>
      <c r="F29" s="97" t="s">
        <v>112</v>
      </c>
      <c r="G29" s="38"/>
      <c r="H29" s="97" t="s">
        <v>112</v>
      </c>
      <c r="I29" s="37"/>
      <c r="J29" s="37"/>
      <c r="K29" s="37"/>
    </row>
    <row r="30" spans="1:11" x14ac:dyDescent="0.25">
      <c r="A30" s="30"/>
      <c r="B30" s="39" t="s">
        <v>17</v>
      </c>
      <c r="C30" s="36" t="s">
        <v>14</v>
      </c>
      <c r="D30" s="26"/>
      <c r="E30" s="29"/>
      <c r="F30" s="97" t="s">
        <v>112</v>
      </c>
      <c r="G30" s="40"/>
      <c r="H30" s="97" t="s">
        <v>112</v>
      </c>
      <c r="I30" s="41"/>
      <c r="J30" s="41"/>
      <c r="K30" s="41"/>
    </row>
    <row r="31" spans="1:11" x14ac:dyDescent="0.25">
      <c r="A31" s="30"/>
      <c r="B31" s="35" t="s">
        <v>18</v>
      </c>
      <c r="C31" s="36" t="s">
        <v>14</v>
      </c>
      <c r="D31" s="26"/>
      <c r="E31" s="29"/>
      <c r="F31" s="97" t="s">
        <v>112</v>
      </c>
      <c r="G31" s="38"/>
      <c r="H31" s="97" t="s">
        <v>112</v>
      </c>
      <c r="I31" s="43"/>
      <c r="J31" s="43"/>
      <c r="K31" s="43"/>
    </row>
    <row r="32" spans="1:11" x14ac:dyDescent="0.25">
      <c r="A32" s="44"/>
      <c r="B32" s="45" t="s">
        <v>28</v>
      </c>
      <c r="C32" s="36"/>
      <c r="D32" s="46"/>
      <c r="E32" s="46"/>
      <c r="F32" s="37"/>
      <c r="G32" s="19"/>
      <c r="H32" s="37"/>
    </row>
    <row r="33" spans="1:8" x14ac:dyDescent="0.25">
      <c r="A33" s="47"/>
      <c r="B33" s="19" t="s">
        <v>38</v>
      </c>
      <c r="C33" s="48" t="s">
        <v>29</v>
      </c>
      <c r="D33" s="49">
        <v>20905</v>
      </c>
      <c r="E33" s="49">
        <v>13.75</v>
      </c>
      <c r="F33" s="50">
        <f>ROUND(E33*D33,2)</f>
        <v>287443.75</v>
      </c>
      <c r="G33" s="19">
        <f>ROUND(24.82*E33,2)</f>
        <v>341.28</v>
      </c>
      <c r="H33" s="41">
        <f>ROUND(G33*$D33,2)</f>
        <v>7134458.4000000004</v>
      </c>
    </row>
    <row r="34" spans="1:8" x14ac:dyDescent="0.25">
      <c r="A34" s="47"/>
      <c r="B34" s="25" t="s">
        <v>30</v>
      </c>
      <c r="D34" s="51">
        <f>SUM(D33:D33)</f>
        <v>20905</v>
      </c>
      <c r="E34" s="19"/>
      <c r="F34" s="43">
        <f>SUM(F33:F33)</f>
        <v>287443.75</v>
      </c>
      <c r="G34" s="19"/>
      <c r="H34" s="43">
        <f>SUM(H33:H33)</f>
        <v>7134458.4000000004</v>
      </c>
    </row>
    <row r="35" spans="1:8" x14ac:dyDescent="0.25">
      <c r="B35" s="18" t="s">
        <v>39</v>
      </c>
    </row>
    <row r="36" spans="1:8" ht="31.5" x14ac:dyDescent="0.25">
      <c r="A36" s="52" t="s">
        <v>40</v>
      </c>
      <c r="B36" s="53" t="s">
        <v>41</v>
      </c>
      <c r="C36" s="48" t="s">
        <v>42</v>
      </c>
      <c r="D36" s="54">
        <v>814</v>
      </c>
      <c r="E36" s="55">
        <v>8.0500000000000007</v>
      </c>
      <c r="F36" s="55">
        <f>ROUND($D36*E36,2)</f>
        <v>6552.7</v>
      </c>
      <c r="G36" s="55">
        <v>30.59</v>
      </c>
      <c r="H36" s="55">
        <f>ROUND($D36*G36,2)</f>
        <v>24900.26</v>
      </c>
    </row>
    <row r="37" spans="1:8" x14ac:dyDescent="0.25">
      <c r="B37" s="53" t="s">
        <v>43</v>
      </c>
      <c r="E37" s="55">
        <v>0.42</v>
      </c>
      <c r="F37" s="55">
        <f>ROUND($D36*E37,2)</f>
        <v>341.88</v>
      </c>
      <c r="G37" s="55">
        <v>10.42</v>
      </c>
      <c r="H37" s="55">
        <f>ROUND($D36*G37,2)</f>
        <v>8481.8799999999992</v>
      </c>
    </row>
    <row r="38" spans="1:8" ht="31.5" x14ac:dyDescent="0.25">
      <c r="A38" s="52" t="s">
        <v>44</v>
      </c>
      <c r="B38" s="53" t="s">
        <v>45</v>
      </c>
      <c r="C38" s="48" t="s">
        <v>42</v>
      </c>
      <c r="D38" s="54">
        <v>1023</v>
      </c>
      <c r="E38" s="55">
        <v>1.03</v>
      </c>
      <c r="F38" s="55">
        <f>ROUND($D38*E38,2)</f>
        <v>1053.69</v>
      </c>
      <c r="G38" s="55">
        <v>5.73</v>
      </c>
      <c r="H38" s="55">
        <f>ROUND($D38*G38,2)</f>
        <v>5861.79</v>
      </c>
    </row>
    <row r="39" spans="1:8" x14ac:dyDescent="0.25">
      <c r="B39" s="53" t="s">
        <v>43</v>
      </c>
      <c r="E39" s="55">
        <v>0.09</v>
      </c>
      <c r="F39" s="55">
        <f>ROUND($D38*E39,2)</f>
        <v>92.07</v>
      </c>
      <c r="G39" s="55">
        <v>2.23</v>
      </c>
      <c r="H39" s="55">
        <f>ROUND($D38*G39,2)</f>
        <v>2281.29</v>
      </c>
    </row>
    <row r="40" spans="1:8" ht="31.5" x14ac:dyDescent="0.25">
      <c r="A40" s="52" t="s">
        <v>46</v>
      </c>
      <c r="B40" s="53" t="s">
        <v>47</v>
      </c>
      <c r="C40" s="48" t="s">
        <v>42</v>
      </c>
      <c r="D40" s="54">
        <v>32.4</v>
      </c>
      <c r="E40" s="55">
        <v>115.43</v>
      </c>
      <c r="F40" s="55">
        <f>ROUND($D40*E40,2)</f>
        <v>3739.93</v>
      </c>
      <c r="G40" s="55">
        <v>1186.6199999999999</v>
      </c>
      <c r="H40" s="55">
        <f>ROUND($D40*G40,2)</f>
        <v>38446.49</v>
      </c>
    </row>
    <row r="41" spans="1:8" x14ac:dyDescent="0.25">
      <c r="B41" s="53" t="s">
        <v>43</v>
      </c>
      <c r="E41" s="55">
        <v>22.64</v>
      </c>
      <c r="F41" s="55">
        <f>ROUND($D40*E41,2)</f>
        <v>733.54</v>
      </c>
      <c r="G41" s="55">
        <v>561.91999999999996</v>
      </c>
      <c r="H41" s="55">
        <f>ROUND($D40*G41,2)</f>
        <v>18206.21</v>
      </c>
    </row>
    <row r="42" spans="1:8" ht="47.25" x14ac:dyDescent="0.25">
      <c r="A42" s="52" t="s">
        <v>48</v>
      </c>
      <c r="B42" s="53" t="s">
        <v>49</v>
      </c>
      <c r="C42" s="48" t="s">
        <v>42</v>
      </c>
      <c r="D42" s="54">
        <v>3469</v>
      </c>
      <c r="E42" s="55">
        <v>6.15</v>
      </c>
      <c r="F42" s="55">
        <f>ROUND($D42*E42,2)</f>
        <v>21334.35</v>
      </c>
      <c r="G42" s="55">
        <v>55.1</v>
      </c>
      <c r="H42" s="55">
        <f>ROUND($D42*G42,2)</f>
        <v>191141.9</v>
      </c>
    </row>
    <row r="43" spans="1:8" x14ac:dyDescent="0.25">
      <c r="B43" s="53" t="s">
        <v>43</v>
      </c>
      <c r="E43" s="55">
        <v>0.02</v>
      </c>
      <c r="F43" s="55">
        <f>ROUND($D42*E43,2)</f>
        <v>69.38</v>
      </c>
      <c r="G43" s="55">
        <v>0.5</v>
      </c>
      <c r="H43" s="55">
        <f>ROUND($D42*G43,2)</f>
        <v>1734.5</v>
      </c>
    </row>
    <row r="44" spans="1:8" x14ac:dyDescent="0.25">
      <c r="A44" s="52" t="s">
        <v>50</v>
      </c>
      <c r="B44" s="53" t="s">
        <v>51</v>
      </c>
      <c r="C44" s="48" t="s">
        <v>42</v>
      </c>
      <c r="D44" s="54">
        <v>477.6</v>
      </c>
      <c r="E44" s="55">
        <v>1.0900000000000001</v>
      </c>
      <c r="F44" s="55">
        <f>ROUND($D44*E44,2)</f>
        <v>520.58000000000004</v>
      </c>
      <c r="G44" s="55">
        <v>6.5</v>
      </c>
      <c r="H44" s="55">
        <f>ROUND($D44*G44,2)</f>
        <v>3104.4</v>
      </c>
    </row>
    <row r="45" spans="1:8" x14ac:dyDescent="0.25">
      <c r="B45" s="53" t="s">
        <v>43</v>
      </c>
      <c r="E45" s="55">
        <v>0.09</v>
      </c>
      <c r="F45" s="55">
        <f>ROUND($D44*E45,2)</f>
        <v>42.98</v>
      </c>
      <c r="G45" s="55">
        <v>2.23</v>
      </c>
      <c r="H45" s="55">
        <f>ROUND($D44*G45,2)</f>
        <v>1065.05</v>
      </c>
    </row>
    <row r="46" spans="1:8" ht="31.5" x14ac:dyDescent="0.25">
      <c r="A46" s="52" t="s">
        <v>52</v>
      </c>
      <c r="B46" s="53" t="s">
        <v>53</v>
      </c>
      <c r="C46" s="48" t="s">
        <v>42</v>
      </c>
      <c r="D46" s="54">
        <v>194</v>
      </c>
      <c r="E46" s="55">
        <v>17.62</v>
      </c>
      <c r="F46" s="55">
        <f>ROUND($D46*E46,2)</f>
        <v>3418.28</v>
      </c>
      <c r="G46" s="55">
        <v>170.39</v>
      </c>
      <c r="H46" s="55">
        <f>ROUND($D46*G46,2)</f>
        <v>33055.660000000003</v>
      </c>
    </row>
    <row r="47" spans="1:8" x14ac:dyDescent="0.25">
      <c r="B47" s="53" t="s">
        <v>43</v>
      </c>
      <c r="E47" s="55">
        <v>2.04</v>
      </c>
      <c r="F47" s="55">
        <f>ROUND($D46*E47,2)</f>
        <v>395.76</v>
      </c>
      <c r="G47" s="55">
        <v>50.63</v>
      </c>
      <c r="H47" s="55">
        <f>ROUND($D46*G47,2)</f>
        <v>9822.2199999999993</v>
      </c>
    </row>
    <row r="48" spans="1:8" x14ac:dyDescent="0.25">
      <c r="A48" s="52" t="s">
        <v>54</v>
      </c>
      <c r="B48" s="53" t="s">
        <v>55</v>
      </c>
      <c r="C48" s="48" t="s">
        <v>42</v>
      </c>
      <c r="D48" s="54">
        <v>35.299999999999997</v>
      </c>
      <c r="E48" s="55">
        <v>14.26</v>
      </c>
      <c r="F48" s="55">
        <f>ROUND($D48*E48,2)</f>
        <v>503.38</v>
      </c>
      <c r="G48" s="55">
        <v>122.64</v>
      </c>
      <c r="H48" s="55">
        <f>ROUND($D48*G48,2)</f>
        <v>4329.1899999999996</v>
      </c>
    </row>
    <row r="49" spans="1:12" ht="31.5" x14ac:dyDescent="0.25">
      <c r="A49" s="52" t="s">
        <v>56</v>
      </c>
      <c r="B49" s="53" t="s">
        <v>57</v>
      </c>
      <c r="C49" s="48" t="s">
        <v>42</v>
      </c>
      <c r="D49" s="54">
        <v>72.400000000000006</v>
      </c>
      <c r="E49" s="55">
        <v>152.85</v>
      </c>
      <c r="F49" s="55">
        <f>ROUND($D49*E49,2)</f>
        <v>11066.34</v>
      </c>
      <c r="G49" s="55">
        <v>1297.7</v>
      </c>
      <c r="H49" s="55">
        <f>ROUND($D49*G49,2)</f>
        <v>93953.48</v>
      </c>
    </row>
    <row r="50" spans="1:12" x14ac:dyDescent="0.25">
      <c r="B50" s="53" t="s">
        <v>43</v>
      </c>
      <c r="E50" s="55">
        <v>18.88</v>
      </c>
      <c r="F50" s="55">
        <f>ROUND($D49*E50,2)</f>
        <v>1366.91</v>
      </c>
      <c r="G50" s="55">
        <v>468.6</v>
      </c>
      <c r="H50" s="55">
        <f>ROUND($D49*G50,2)</f>
        <v>33926.639999999999</v>
      </c>
    </row>
    <row r="51" spans="1:12" x14ac:dyDescent="0.25">
      <c r="A51" s="52" t="s">
        <v>58</v>
      </c>
      <c r="B51" s="53" t="s">
        <v>59</v>
      </c>
      <c r="C51" s="48" t="s">
        <v>42</v>
      </c>
      <c r="D51" s="54">
        <v>29.4</v>
      </c>
      <c r="E51" s="55">
        <v>0.96</v>
      </c>
      <c r="F51" s="55">
        <f>ROUND($D51*E51,2)</f>
        <v>28.22</v>
      </c>
      <c r="G51" s="55">
        <v>2.81</v>
      </c>
      <c r="H51" s="55">
        <f>ROUND($D51*G51,2)</f>
        <v>82.61</v>
      </c>
    </row>
    <row r="52" spans="1:12" x14ac:dyDescent="0.25">
      <c r="B52" s="53" t="s">
        <v>43</v>
      </c>
      <c r="E52" s="55">
        <v>0.03</v>
      </c>
      <c r="F52" s="55">
        <f>ROUND($D51*E52,2)</f>
        <v>0.88</v>
      </c>
      <c r="G52" s="55">
        <v>0.74</v>
      </c>
      <c r="H52" s="55">
        <f>ROUND($D51*G52,2)</f>
        <v>21.76</v>
      </c>
    </row>
    <row r="53" spans="1:12" ht="31.5" x14ac:dyDescent="0.25">
      <c r="A53" s="52" t="s">
        <v>60</v>
      </c>
      <c r="B53" s="53" t="s">
        <v>61</v>
      </c>
      <c r="C53" s="48" t="s">
        <v>42</v>
      </c>
      <c r="D53" s="54">
        <v>35.299999999999997</v>
      </c>
      <c r="E53" s="55">
        <v>2.31</v>
      </c>
      <c r="F53" s="55">
        <f>ROUND($D53*E53,2)</f>
        <v>81.540000000000006</v>
      </c>
      <c r="G53" s="55">
        <v>18.62</v>
      </c>
      <c r="H53" s="55">
        <f>ROUND($D53*G53,2)</f>
        <v>657.29</v>
      </c>
    </row>
    <row r="54" spans="1:12" x14ac:dyDescent="0.25">
      <c r="B54" s="53" t="s">
        <v>43</v>
      </c>
      <c r="E54" s="55">
        <v>0.3</v>
      </c>
      <c r="F54" s="55">
        <f>ROUND($D53*E54,2)</f>
        <v>10.59</v>
      </c>
      <c r="G54" s="55">
        <v>7.45</v>
      </c>
      <c r="H54" s="55">
        <f>ROUND($D53*G54,2)</f>
        <v>262.99</v>
      </c>
    </row>
    <row r="55" spans="1:12" x14ac:dyDescent="0.25">
      <c r="A55" s="52" t="s">
        <v>62</v>
      </c>
      <c r="B55" s="53" t="s">
        <v>63</v>
      </c>
      <c r="C55" s="48" t="s">
        <v>42</v>
      </c>
      <c r="D55" s="54">
        <v>290</v>
      </c>
      <c r="E55" s="55">
        <v>22.74</v>
      </c>
      <c r="F55" s="55">
        <f>ROUND($D55*E55,2)</f>
        <v>6594.6</v>
      </c>
      <c r="G55" s="55">
        <v>415.01</v>
      </c>
      <c r="H55" s="55">
        <f>ROUND($D55*G55,2)</f>
        <v>120352.9</v>
      </c>
    </row>
    <row r="56" spans="1:12" x14ac:dyDescent="0.25">
      <c r="B56" s="53" t="s">
        <v>43</v>
      </c>
      <c r="E56" s="55">
        <v>15.8</v>
      </c>
      <c r="F56" s="55">
        <f>ROUND($D55*E56,2)</f>
        <v>4582</v>
      </c>
      <c r="G56" s="55">
        <v>392.16</v>
      </c>
      <c r="H56" s="55">
        <f>ROUND($D55*G56,2)</f>
        <v>113726.39999999999</v>
      </c>
    </row>
    <row r="57" spans="1:12" x14ac:dyDescent="0.25">
      <c r="B57" s="109" t="s">
        <v>114</v>
      </c>
      <c r="C57" s="48" t="s">
        <v>42</v>
      </c>
      <c r="D57" s="100">
        <v>35.299999999999997</v>
      </c>
      <c r="E57" s="99" t="s">
        <v>112</v>
      </c>
      <c r="F57" s="99" t="s">
        <v>112</v>
      </c>
      <c r="G57" s="99" t="s">
        <v>112</v>
      </c>
      <c r="H57" s="99" t="s">
        <v>112</v>
      </c>
      <c r="L57" s="110" t="s">
        <v>124</v>
      </c>
    </row>
    <row r="58" spans="1:12" ht="31.5" x14ac:dyDescent="0.25">
      <c r="B58" s="109" t="s">
        <v>113</v>
      </c>
      <c r="C58" s="48" t="s">
        <v>42</v>
      </c>
      <c r="D58" s="100">
        <v>71</v>
      </c>
      <c r="E58" s="99" t="s">
        <v>112</v>
      </c>
      <c r="F58" s="99" t="s">
        <v>112</v>
      </c>
      <c r="G58" s="99" t="s">
        <v>112</v>
      </c>
      <c r="H58" s="99" t="s">
        <v>112</v>
      </c>
      <c r="L58" s="110" t="s">
        <v>124</v>
      </c>
    </row>
    <row r="59" spans="1:12" x14ac:dyDescent="0.25">
      <c r="A59" s="56"/>
      <c r="B59" s="18" t="s">
        <v>30</v>
      </c>
      <c r="C59" s="57"/>
      <c r="D59" s="58"/>
      <c r="E59" s="59"/>
      <c r="F59" s="98" t="s">
        <v>112</v>
      </c>
      <c r="G59" s="59"/>
      <c r="H59" s="98" t="s">
        <v>112</v>
      </c>
    </row>
    <row r="60" spans="1:12" x14ac:dyDescent="0.25">
      <c r="A60" s="56"/>
      <c r="B60" s="18" t="s">
        <v>43</v>
      </c>
      <c r="C60" s="57"/>
      <c r="D60" s="58"/>
      <c r="E60" s="59"/>
      <c r="F60" s="98" t="s">
        <v>112</v>
      </c>
      <c r="G60" s="59"/>
      <c r="H60" s="98" t="s">
        <v>112</v>
      </c>
    </row>
    <row r="61" spans="1:12" x14ac:dyDescent="0.25">
      <c r="A61" s="56"/>
      <c r="B61" s="22" t="s">
        <v>64</v>
      </c>
      <c r="C61" s="57"/>
      <c r="D61" s="58"/>
      <c r="E61" s="59"/>
      <c r="F61" s="59"/>
      <c r="G61" s="59"/>
      <c r="H61" s="59"/>
    </row>
    <row r="62" spans="1:12" x14ac:dyDescent="0.25">
      <c r="A62" s="52" t="s">
        <v>65</v>
      </c>
      <c r="B62" s="53" t="s">
        <v>66</v>
      </c>
      <c r="C62" s="48" t="s">
        <v>67</v>
      </c>
      <c r="D62" s="54">
        <v>458</v>
      </c>
      <c r="E62" s="55">
        <v>53.57</v>
      </c>
      <c r="F62" s="55">
        <f t="shared" ref="F62:F70" si="2">ROUND($D62*E62,2)</f>
        <v>24535.06</v>
      </c>
      <c r="G62" s="55">
        <v>361.99</v>
      </c>
      <c r="H62" s="55">
        <f t="shared" ref="H62:H70" si="3">ROUND($D62*G62,2)</f>
        <v>165791.42000000001</v>
      </c>
    </row>
    <row r="63" spans="1:12" x14ac:dyDescent="0.25">
      <c r="A63" s="52" t="s">
        <v>68</v>
      </c>
      <c r="B63" s="53" t="s">
        <v>69</v>
      </c>
      <c r="C63" s="48" t="s">
        <v>67</v>
      </c>
      <c r="D63" s="54">
        <v>1414</v>
      </c>
      <c r="E63" s="55">
        <v>5.91</v>
      </c>
      <c r="F63" s="55">
        <f t="shared" si="2"/>
        <v>8356.74</v>
      </c>
      <c r="G63" s="55">
        <v>48.8</v>
      </c>
      <c r="H63" s="55">
        <f t="shared" si="3"/>
        <v>69003.199999999997</v>
      </c>
    </row>
    <row r="64" spans="1:12" x14ac:dyDescent="0.25">
      <c r="A64" s="52" t="s">
        <v>70</v>
      </c>
      <c r="B64" s="53" t="s">
        <v>71</v>
      </c>
      <c r="C64" s="48" t="s">
        <v>72</v>
      </c>
      <c r="D64" s="54">
        <v>2E-3</v>
      </c>
      <c r="E64" s="55">
        <v>9087.2800000000007</v>
      </c>
      <c r="F64" s="55">
        <f t="shared" si="2"/>
        <v>18.170000000000002</v>
      </c>
      <c r="G64" s="55">
        <v>87064.16</v>
      </c>
      <c r="H64" s="55">
        <f t="shared" si="3"/>
        <v>174.13</v>
      </c>
    </row>
    <row r="65" spans="1:12" ht="47.25" x14ac:dyDescent="0.25">
      <c r="A65" s="52" t="s">
        <v>73</v>
      </c>
      <c r="B65" s="53" t="s">
        <v>74</v>
      </c>
      <c r="C65" s="48" t="s">
        <v>72</v>
      </c>
      <c r="D65" s="54">
        <v>2.2400000000000002</v>
      </c>
      <c r="E65" s="55">
        <v>6088.42</v>
      </c>
      <c r="F65" s="55">
        <f t="shared" si="2"/>
        <v>13638.06</v>
      </c>
      <c r="G65" s="55">
        <v>36931.72</v>
      </c>
      <c r="H65" s="55">
        <f t="shared" si="3"/>
        <v>82727.05</v>
      </c>
    </row>
    <row r="66" spans="1:12" ht="63" x14ac:dyDescent="0.25">
      <c r="A66" s="52" t="s">
        <v>75</v>
      </c>
      <c r="B66" s="53" t="s">
        <v>76</v>
      </c>
      <c r="C66" s="48" t="s">
        <v>72</v>
      </c>
      <c r="D66" s="54">
        <v>15.7</v>
      </c>
      <c r="E66" s="55">
        <v>7700.06</v>
      </c>
      <c r="F66" s="55" t="s">
        <v>117</v>
      </c>
      <c r="G66" s="55">
        <v>41280.68</v>
      </c>
      <c r="H66" s="55">
        <f t="shared" si="3"/>
        <v>648106.68000000005</v>
      </c>
    </row>
    <row r="67" spans="1:12" ht="47.25" x14ac:dyDescent="0.25">
      <c r="A67" s="52" t="s">
        <v>77</v>
      </c>
      <c r="B67" s="53" t="s">
        <v>78</v>
      </c>
      <c r="C67" s="48" t="s">
        <v>72</v>
      </c>
      <c r="D67" s="54">
        <v>12.5</v>
      </c>
      <c r="E67" s="55">
        <v>8344.7099999999991</v>
      </c>
      <c r="F67" s="55">
        <f t="shared" si="2"/>
        <v>104308.88</v>
      </c>
      <c r="G67" s="55">
        <v>44528.53</v>
      </c>
      <c r="H67" s="55">
        <f t="shared" si="3"/>
        <v>556606.63</v>
      </c>
    </row>
    <row r="68" spans="1:12" x14ac:dyDescent="0.25">
      <c r="A68" s="52" t="s">
        <v>79</v>
      </c>
      <c r="B68" s="53" t="s">
        <v>80</v>
      </c>
      <c r="C68" s="48" t="s">
        <v>72</v>
      </c>
      <c r="D68" s="54">
        <v>4.641</v>
      </c>
      <c r="E68" s="55">
        <v>8596.85</v>
      </c>
      <c r="F68" s="55">
        <f t="shared" si="2"/>
        <v>39897.980000000003</v>
      </c>
      <c r="G68" s="55">
        <v>69654.149999999994</v>
      </c>
      <c r="H68" s="55">
        <f t="shared" si="3"/>
        <v>323264.90999999997</v>
      </c>
    </row>
    <row r="69" spans="1:12" ht="31.5" x14ac:dyDescent="0.25">
      <c r="A69" s="52" t="s">
        <v>81</v>
      </c>
      <c r="B69" s="53" t="s">
        <v>82</v>
      </c>
      <c r="C69" s="48" t="s">
        <v>72</v>
      </c>
      <c r="D69" s="54">
        <v>1.28</v>
      </c>
      <c r="E69" s="55">
        <v>11496.55</v>
      </c>
      <c r="F69" s="55">
        <f t="shared" si="2"/>
        <v>14715.58</v>
      </c>
      <c r="G69" s="55">
        <v>71195.91</v>
      </c>
      <c r="H69" s="55">
        <f t="shared" si="3"/>
        <v>91130.76</v>
      </c>
    </row>
    <row r="70" spans="1:12" x14ac:dyDescent="0.25">
      <c r="A70" s="52" t="s">
        <v>83</v>
      </c>
      <c r="B70" s="53" t="s">
        <v>84</v>
      </c>
      <c r="C70" s="48" t="s">
        <v>72</v>
      </c>
      <c r="D70" s="54">
        <v>0.17499999999999999</v>
      </c>
      <c r="E70" s="55">
        <v>1376.29</v>
      </c>
      <c r="F70" s="55">
        <f t="shared" si="2"/>
        <v>240.85</v>
      </c>
      <c r="G70" s="55">
        <v>23207.69</v>
      </c>
      <c r="H70" s="55">
        <f t="shared" si="3"/>
        <v>4061.35</v>
      </c>
    </row>
    <row r="71" spans="1:12" ht="37.5" customHeight="1" x14ac:dyDescent="0.25">
      <c r="B71" s="109" t="s">
        <v>123</v>
      </c>
      <c r="C71" s="48" t="s">
        <v>72</v>
      </c>
      <c r="D71" s="100">
        <v>126</v>
      </c>
      <c r="E71" s="99" t="s">
        <v>112</v>
      </c>
      <c r="F71" s="99" t="s">
        <v>112</v>
      </c>
      <c r="G71" s="99" t="s">
        <v>112</v>
      </c>
      <c r="H71" s="99" t="s">
        <v>112</v>
      </c>
      <c r="L71" s="110" t="s">
        <v>124</v>
      </c>
    </row>
    <row r="72" spans="1:12" ht="31.5" x14ac:dyDescent="0.25">
      <c r="B72" s="109" t="s">
        <v>116</v>
      </c>
      <c r="C72" s="48" t="s">
        <v>72</v>
      </c>
      <c r="D72" s="100">
        <v>1.2949999999999999</v>
      </c>
      <c r="E72" s="99" t="s">
        <v>112</v>
      </c>
      <c r="F72" s="99" t="s">
        <v>112</v>
      </c>
      <c r="G72" s="99" t="s">
        <v>112</v>
      </c>
      <c r="H72" s="99" t="s">
        <v>112</v>
      </c>
      <c r="L72" s="110" t="s">
        <v>124</v>
      </c>
    </row>
    <row r="73" spans="1:12" ht="31.5" x14ac:dyDescent="0.25">
      <c r="B73" s="109" t="s">
        <v>115</v>
      </c>
      <c r="C73" s="48" t="s">
        <v>109</v>
      </c>
      <c r="D73" s="100">
        <v>774</v>
      </c>
      <c r="E73" s="99" t="s">
        <v>112</v>
      </c>
      <c r="F73" s="99" t="s">
        <v>112</v>
      </c>
      <c r="G73" s="99" t="s">
        <v>112</v>
      </c>
      <c r="H73" s="99" t="s">
        <v>112</v>
      </c>
      <c r="L73" s="110" t="s">
        <v>124</v>
      </c>
    </row>
    <row r="74" spans="1:12" x14ac:dyDescent="0.25">
      <c r="A74" s="56"/>
      <c r="B74" s="18" t="s">
        <v>30</v>
      </c>
      <c r="C74" s="57"/>
      <c r="D74" s="58"/>
      <c r="E74" s="59"/>
      <c r="F74" s="99" t="s">
        <v>112</v>
      </c>
      <c r="G74" s="59"/>
      <c r="H74" s="99" t="s">
        <v>112</v>
      </c>
    </row>
    <row r="75" spans="1:12" x14ac:dyDescent="0.25">
      <c r="A75" s="104"/>
      <c r="B75" s="105" t="s">
        <v>106</v>
      </c>
      <c r="C75" s="106"/>
      <c r="D75" s="107"/>
    </row>
    <row r="76" spans="1:12" ht="31.5" x14ac:dyDescent="0.25">
      <c r="A76" s="104" t="s">
        <v>107</v>
      </c>
      <c r="B76" s="108" t="s">
        <v>108</v>
      </c>
      <c r="C76" s="106" t="s">
        <v>109</v>
      </c>
      <c r="D76" s="107">
        <v>1</v>
      </c>
      <c r="E76" s="55" t="s">
        <v>112</v>
      </c>
      <c r="F76" s="55" t="s">
        <v>112</v>
      </c>
      <c r="G76" s="55" t="s">
        <v>112</v>
      </c>
      <c r="H76" s="55" t="s">
        <v>112</v>
      </c>
    </row>
    <row r="77" spans="1:12" x14ac:dyDescent="0.25">
      <c r="A77" s="104" t="s">
        <v>110</v>
      </c>
      <c r="B77" s="108" t="s">
        <v>111</v>
      </c>
      <c r="C77" s="106" t="s">
        <v>72</v>
      </c>
      <c r="D77" s="107">
        <v>1150</v>
      </c>
    </row>
  </sheetData>
  <sheetProtection password="CF7A" sheet="1" objects="1" scenarios="1"/>
  <customSheetViews>
    <customSheetView guid="{3029BEFB-A897-4888-8A04-BFE14C3DD2F5}" showPageBreaks="1" hiddenColumns="1" topLeftCell="A55">
      <selection activeCell="S71" sqref="S71"/>
      <pageMargins left="0.78740157480314965" right="0.59055118110236227" top="0.59055118110236227" bottom="0.59055118110236227" header="0.31496062992125984" footer="0.31496062992125984"/>
      <pageSetup paperSize="9" scale="64" orientation="portrait" r:id="rId1"/>
    </customSheetView>
  </customSheetViews>
  <mergeCells count="23">
    <mergeCell ref="B11:H11"/>
    <mergeCell ref="B12:H12"/>
    <mergeCell ref="B13:H13"/>
    <mergeCell ref="B14:H14"/>
    <mergeCell ref="B8:H8"/>
    <mergeCell ref="A1:H1"/>
    <mergeCell ref="A2:H2"/>
    <mergeCell ref="A3:H3"/>
    <mergeCell ref="A4:H4"/>
    <mergeCell ref="A6:H6"/>
    <mergeCell ref="A24:A25"/>
    <mergeCell ref="B24:B25"/>
    <mergeCell ref="C24:C25"/>
    <mergeCell ref="D24:D25"/>
    <mergeCell ref="E24:F24"/>
    <mergeCell ref="G24:H24"/>
    <mergeCell ref="B21:H21"/>
    <mergeCell ref="B15:H15"/>
    <mergeCell ref="B16:H16"/>
    <mergeCell ref="B17:H17"/>
    <mergeCell ref="B18:H18"/>
    <mergeCell ref="B19:H19"/>
    <mergeCell ref="B20:H20"/>
  </mergeCells>
  <pageMargins left="0.78740157480314965" right="0.59055118110236227" top="0.59055118110236227" bottom="0.59055118110236227" header="0.31496062992125984" footer="0.31496062992125984"/>
  <pageSetup paperSize="9" scale="64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pageSetUpPr fitToPage="1"/>
  </sheetPr>
  <dimension ref="A1:Q8"/>
  <sheetViews>
    <sheetView view="pageBreakPreview" zoomScaleNormal="115" zoomScaleSheetLayoutView="100" workbookViewId="0">
      <selection activeCell="C23" sqref="C23"/>
    </sheetView>
  </sheetViews>
  <sheetFormatPr defaultColWidth="9.140625" defaultRowHeight="15" x14ac:dyDescent="0.25"/>
  <cols>
    <col min="1" max="1" width="11" style="1" bestFit="1" customWidth="1"/>
    <col min="2" max="2" width="46" style="1" customWidth="1"/>
    <col min="3" max="3" width="7" style="1" customWidth="1"/>
    <col min="4" max="4" width="12.28515625" style="1" customWidth="1"/>
    <col min="5" max="5" width="9.85546875" style="1" customWidth="1"/>
    <col min="6" max="6" width="12" style="1" customWidth="1"/>
    <col min="7" max="7" width="9.85546875" style="1" customWidth="1"/>
    <col min="8" max="8" width="11" style="1" customWidth="1"/>
    <col min="9" max="9" width="14.140625" style="1" customWidth="1"/>
    <col min="10" max="10" width="9.85546875" style="1" customWidth="1"/>
    <col min="11" max="11" width="13.140625" style="1" customWidth="1"/>
    <col min="12" max="12" width="11.28515625" style="1" customWidth="1"/>
    <col min="13" max="13" width="10.28515625" style="1" customWidth="1"/>
    <col min="14" max="16" width="9.140625" style="1"/>
    <col min="17" max="17" width="9.140625" style="2"/>
    <col min="18" max="16384" width="9.140625" style="1"/>
  </cols>
  <sheetData>
    <row r="1" spans="1:13" x14ac:dyDescent="0.25">
      <c r="K1" s="117" t="s">
        <v>121</v>
      </c>
      <c r="L1" s="117"/>
      <c r="M1" s="117"/>
    </row>
    <row r="2" spans="1:13" ht="15.75" customHeight="1" x14ac:dyDescent="0.25">
      <c r="A2" s="118" t="s">
        <v>118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</row>
    <row r="3" spans="1:13" ht="15.75" x14ac:dyDescent="0.25">
      <c r="B3" s="3"/>
      <c r="C3" s="3"/>
      <c r="D3" s="3"/>
      <c r="E3" s="3"/>
      <c r="F3" s="3"/>
      <c r="G3" s="4"/>
      <c r="H3" s="3"/>
      <c r="I3" s="5"/>
      <c r="J3" s="3"/>
      <c r="K3" s="3"/>
      <c r="L3" s="4"/>
      <c r="M3" s="3"/>
    </row>
    <row r="4" spans="1:13" x14ac:dyDescent="0.25">
      <c r="A4" s="119" t="s">
        <v>0</v>
      </c>
      <c r="B4" s="119" t="s">
        <v>1</v>
      </c>
      <c r="C4" s="119" t="s">
        <v>2</v>
      </c>
      <c r="D4" s="121" t="s">
        <v>3</v>
      </c>
      <c r="E4" s="122"/>
      <c r="F4" s="122"/>
      <c r="G4" s="122"/>
      <c r="H4" s="123"/>
      <c r="I4" s="124" t="s">
        <v>4</v>
      </c>
      <c r="J4" s="124"/>
      <c r="K4" s="124"/>
      <c r="L4" s="124"/>
      <c r="M4" s="124"/>
    </row>
    <row r="5" spans="1:13" ht="99.75" x14ac:dyDescent="0.25">
      <c r="A5" s="120"/>
      <c r="B5" s="120"/>
      <c r="C5" s="120"/>
      <c r="D5" s="6" t="s">
        <v>5</v>
      </c>
      <c r="E5" s="7" t="s">
        <v>6</v>
      </c>
      <c r="F5" s="6" t="s">
        <v>7</v>
      </c>
      <c r="G5" s="7" t="s">
        <v>6</v>
      </c>
      <c r="H5" s="6" t="s">
        <v>8</v>
      </c>
      <c r="I5" s="6" t="s">
        <v>5</v>
      </c>
      <c r="J5" s="6" t="s">
        <v>6</v>
      </c>
      <c r="K5" s="6" t="s">
        <v>9</v>
      </c>
      <c r="L5" s="6" t="s">
        <v>6</v>
      </c>
      <c r="M5" s="6" t="s">
        <v>10</v>
      </c>
    </row>
    <row r="6" spans="1:13" x14ac:dyDescent="0.25">
      <c r="A6" s="6">
        <v>1</v>
      </c>
      <c r="B6" s="6" t="s">
        <v>11</v>
      </c>
      <c r="C6" s="6" t="s">
        <v>12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</row>
    <row r="7" spans="1:13" ht="45" x14ac:dyDescent="0.25">
      <c r="A7" s="9" t="s">
        <v>35</v>
      </c>
      <c r="B7" s="10" t="s">
        <v>36</v>
      </c>
      <c r="C7" s="11" t="s">
        <v>85</v>
      </c>
      <c r="D7" s="12"/>
      <c r="E7" s="13"/>
      <c r="F7" s="13"/>
      <c r="G7" s="13"/>
      <c r="H7" s="13"/>
      <c r="I7" s="14"/>
      <c r="J7" s="13"/>
      <c r="K7" s="13"/>
      <c r="L7" s="13"/>
      <c r="M7" s="13"/>
    </row>
    <row r="8" spans="1:13" ht="15.75" x14ac:dyDescent="0.25">
      <c r="A8" s="9"/>
      <c r="B8" s="15" t="s">
        <v>15</v>
      </c>
      <c r="C8" s="16" t="s">
        <v>14</v>
      </c>
      <c r="D8" s="17">
        <v>287861.86</v>
      </c>
      <c r="E8" s="17" t="s">
        <v>112</v>
      </c>
      <c r="F8" s="17">
        <f>'4.3-4-1'!F28</f>
        <v>287443.75</v>
      </c>
      <c r="G8" s="17" t="s">
        <v>112</v>
      </c>
      <c r="H8" s="17">
        <f>IF(D8=0,"- ",ROUND((F8-D8)*100/D8,2))</f>
        <v>-0.15</v>
      </c>
      <c r="I8" s="17">
        <v>7144731.3700000001</v>
      </c>
      <c r="J8" s="17" t="s">
        <v>112</v>
      </c>
      <c r="K8" s="17">
        <f>'4.3-4-1'!H28</f>
        <v>7134458.4000000004</v>
      </c>
      <c r="L8" s="17" t="s">
        <v>112</v>
      </c>
      <c r="M8" s="17">
        <f>IF(I8=0,"- ",ROUND((K8-I8)*100/I8,2))</f>
        <v>-0.14000000000000001</v>
      </c>
    </row>
  </sheetData>
  <customSheetViews>
    <customSheetView guid="{3029BEFB-A897-4888-8A04-BFE14C3DD2F5}" showPageBreaks="1" fitToPage="1" view="pageBreakPreview">
      <selection activeCell="C23" sqref="C23"/>
      <colBreaks count="1" manualBreakCount="1">
        <brk id="13" max="1048575" man="1"/>
      </colBreaks>
      <pageMargins left="0.59055118110236227" right="0.39370078740157483" top="0.78740157480314965" bottom="0.59055118110236227" header="0.31496062992125984" footer="0.31496062992125984"/>
      <pageSetup paperSize="9" scale="76" fitToHeight="0" orientation="landscape" useFirstPageNumber="1" r:id="rId1"/>
      <headerFooter differentFirst="1">
        <oddFooter>&amp;R&amp;"Times New Roman,обычный"&amp;P</oddFooter>
      </headerFooter>
    </customSheetView>
  </customSheetViews>
  <mergeCells count="7">
    <mergeCell ref="K1:M1"/>
    <mergeCell ref="A2:M2"/>
    <mergeCell ref="A4:A5"/>
    <mergeCell ref="B4:B5"/>
    <mergeCell ref="C4:C5"/>
    <mergeCell ref="D4:H4"/>
    <mergeCell ref="I4:M4"/>
  </mergeCells>
  <conditionalFormatting sqref="B8">
    <cfRule type="duplicateValues" dxfId="0" priority="2"/>
  </conditionalFormatting>
  <pageMargins left="0.59055118110236227" right="0.39370078740157483" top="0.78740157480314965" bottom="0.59055118110236227" header="0.31496062992125984" footer="0.31496062992125984"/>
  <pageSetup paperSize="9" scale="76" fitToHeight="0" orientation="landscape" useFirstPageNumber="1" r:id="rId2"/>
  <headerFooter differentFirst="1">
    <oddFooter>&amp;R&amp;"Times New Roman,обычный"&amp;P</oddFooter>
  </headerFooter>
  <colBreaks count="1" manualBreakCount="1">
    <brk id="13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outlinePr summaryBelow="0"/>
  </sheetPr>
  <dimension ref="A1:AC57"/>
  <sheetViews>
    <sheetView view="pageBreakPreview" topLeftCell="A29" zoomScale="85" zoomScaleNormal="100" zoomScaleSheetLayoutView="85" workbookViewId="0">
      <selection activeCell="C54" sqref="C54"/>
    </sheetView>
  </sheetViews>
  <sheetFormatPr defaultColWidth="9.140625" defaultRowHeight="12.75" x14ac:dyDescent="0.2"/>
  <cols>
    <col min="1" max="1" width="12.5703125" style="84" customWidth="1"/>
    <col min="2" max="2" width="53.7109375" style="84" customWidth="1"/>
    <col min="3" max="3" width="10" style="84" customWidth="1"/>
    <col min="4" max="4" width="11.42578125" style="64" customWidth="1"/>
    <col min="5" max="26" width="9.140625" style="64"/>
    <col min="27" max="27" width="87.7109375" style="65" hidden="1" customWidth="1"/>
    <col min="28" max="28" width="75.140625" style="65" hidden="1" customWidth="1"/>
    <col min="29" max="29" width="53.7109375" style="64" hidden="1" customWidth="1"/>
    <col min="30" max="16384" width="9.140625" style="64"/>
  </cols>
  <sheetData>
    <row r="1" spans="1:28" s="61" customFormat="1" x14ac:dyDescent="0.2">
      <c r="A1" s="129" t="s">
        <v>31</v>
      </c>
      <c r="B1" s="129"/>
      <c r="C1" s="129"/>
      <c r="D1" s="129"/>
      <c r="AA1" s="62" t="str">
        <f>A1</f>
        <v>Сборник  3. Подъемно-транспортное оборудование</v>
      </c>
      <c r="AB1" s="63"/>
    </row>
    <row r="2" spans="1:28" s="61" customFormat="1" x14ac:dyDescent="0.2">
      <c r="A2" s="129" t="s">
        <v>32</v>
      </c>
      <c r="B2" s="129"/>
      <c r="C2" s="129"/>
      <c r="D2" s="129"/>
      <c r="AA2" s="62" t="str">
        <f>A2</f>
        <v>Отдел 1. Подъемно-транспортные механизмы прерывного действия</v>
      </c>
      <c r="AB2" s="63"/>
    </row>
    <row r="3" spans="1:28" s="61" customFormat="1" x14ac:dyDescent="0.2">
      <c r="A3" s="129" t="s">
        <v>33</v>
      </c>
      <c r="B3" s="129"/>
      <c r="C3" s="129"/>
      <c r="D3" s="129"/>
      <c r="AA3" s="62" t="str">
        <f>A3</f>
        <v>Раздел 3. Перегрузочные краны</v>
      </c>
      <c r="AB3" s="63"/>
    </row>
    <row r="4" spans="1:28" s="61" customFormat="1" x14ac:dyDescent="0.2">
      <c r="A4" s="129" t="s">
        <v>34</v>
      </c>
      <c r="B4" s="129"/>
      <c r="C4" s="129"/>
      <c r="D4" s="129"/>
      <c r="AA4" s="62" t="str">
        <f>A4</f>
        <v>Таблица 3-4 Перегружатели мостовые грейферные</v>
      </c>
      <c r="AB4" s="63"/>
    </row>
    <row r="5" spans="1:28" x14ac:dyDescent="0.2">
      <c r="A5" s="64"/>
      <c r="B5" s="64"/>
      <c r="C5" s="64"/>
    </row>
    <row r="6" spans="1:28" x14ac:dyDescent="0.2">
      <c r="A6" s="85" t="s">
        <v>103</v>
      </c>
      <c r="B6" s="64"/>
      <c r="C6" s="64"/>
    </row>
    <row r="7" spans="1:28" ht="25.5" x14ac:dyDescent="0.2">
      <c r="A7" s="66" t="s">
        <v>35</v>
      </c>
      <c r="B7" s="128" t="s">
        <v>36</v>
      </c>
      <c r="C7" s="128"/>
      <c r="D7" s="128"/>
      <c r="AB7" s="67" t="str">
        <f>B7</f>
        <v>Монтаж перегружателя мостового электрического грейферного грузоподъемностью 40 т, пролетом 76,2 м</v>
      </c>
    </row>
    <row r="8" spans="1:28" x14ac:dyDescent="0.2">
      <c r="A8" s="87"/>
      <c r="B8" s="88"/>
      <c r="C8" s="88"/>
      <c r="D8" s="88"/>
      <c r="E8" s="86"/>
      <c r="F8" s="86"/>
      <c r="G8" s="86"/>
      <c r="H8" s="86"/>
      <c r="AB8" s="67">
        <f t="shared" ref="AB8:AB20" si="0">B8</f>
        <v>0</v>
      </c>
    </row>
    <row r="9" spans="1:28" x14ac:dyDescent="0.2">
      <c r="A9" s="90" t="s">
        <v>86</v>
      </c>
      <c r="B9" s="89"/>
      <c r="C9" s="89"/>
      <c r="D9" s="89"/>
      <c r="E9" s="86"/>
      <c r="F9" s="86"/>
      <c r="G9" s="86"/>
      <c r="H9" s="86"/>
      <c r="AB9" s="67">
        <f t="shared" si="0"/>
        <v>0</v>
      </c>
    </row>
    <row r="10" spans="1:28" x14ac:dyDescent="0.2">
      <c r="A10" s="125" t="s">
        <v>35</v>
      </c>
      <c r="B10" s="128" t="s">
        <v>87</v>
      </c>
      <c r="C10" s="128"/>
      <c r="D10" s="128"/>
      <c r="AB10" s="67" t="str">
        <f t="shared" si="0"/>
        <v>1. Монтаж ходовых балансирных тележек</v>
      </c>
    </row>
    <row r="11" spans="1:28" x14ac:dyDescent="0.2">
      <c r="A11" s="126"/>
      <c r="B11" s="128" t="s">
        <v>88</v>
      </c>
      <c r="C11" s="128"/>
      <c r="D11" s="128"/>
      <c r="AB11" s="67" t="str">
        <f t="shared" si="0"/>
        <v>2. Монтаж редуктора механизма передвижения крана</v>
      </c>
    </row>
    <row r="12" spans="1:28" x14ac:dyDescent="0.2">
      <c r="A12" s="126"/>
      <c r="B12" s="128" t="s">
        <v>89</v>
      </c>
      <c r="C12" s="128"/>
      <c r="D12" s="128"/>
      <c r="AB12" s="67" t="str">
        <f t="shared" si="0"/>
        <v>3. Монтаж опор</v>
      </c>
    </row>
    <row r="13" spans="1:28" x14ac:dyDescent="0.2">
      <c r="A13" s="126"/>
      <c r="B13" s="128" t="s">
        <v>90</v>
      </c>
      <c r="C13" s="128"/>
      <c r="D13" s="128"/>
      <c r="AB13" s="67" t="str">
        <f t="shared" si="0"/>
        <v>4. Сборка моста из отдельных элементов</v>
      </c>
    </row>
    <row r="14" spans="1:28" x14ac:dyDescent="0.2">
      <c r="A14" s="126"/>
      <c r="B14" s="128" t="s">
        <v>91</v>
      </c>
      <c r="C14" s="128"/>
      <c r="D14" s="128"/>
      <c r="AB14" s="67" t="str">
        <f t="shared" si="0"/>
        <v>5. Сборка из отдельных элементов грейферной тележки и установка ее на мост</v>
      </c>
    </row>
    <row r="15" spans="1:28" x14ac:dyDescent="0.2">
      <c r="A15" s="126"/>
      <c r="B15" s="128" t="s">
        <v>92</v>
      </c>
      <c r="C15" s="128"/>
      <c r="D15" s="128"/>
      <c r="AB15" s="67" t="str">
        <f t="shared" si="0"/>
        <v>6. Подъем моста гидравлическими домкратами</v>
      </c>
    </row>
    <row r="16" spans="1:28" x14ac:dyDescent="0.2">
      <c r="A16" s="126"/>
      <c r="B16" s="128" t="s">
        <v>93</v>
      </c>
      <c r="C16" s="128"/>
      <c r="D16" s="128"/>
      <c r="AB16" s="67" t="str">
        <f t="shared" si="0"/>
        <v>7. Сборка опор с мостом</v>
      </c>
    </row>
    <row r="17" spans="1:28" x14ac:dyDescent="0.2">
      <c r="A17" s="126"/>
      <c r="B17" s="128" t="s">
        <v>94</v>
      </c>
      <c r="C17" s="128"/>
      <c r="D17" s="128"/>
      <c r="AB17" s="67" t="str">
        <f t="shared" si="0"/>
        <v>8. Установка рельсов под грейферную тележку</v>
      </c>
    </row>
    <row r="18" spans="1:28" x14ac:dyDescent="0.2">
      <c r="A18" s="126"/>
      <c r="B18" s="128" t="s">
        <v>95</v>
      </c>
      <c r="C18" s="128"/>
      <c r="D18" s="128"/>
      <c r="AB18" s="67" t="str">
        <f t="shared" si="0"/>
        <v>9. Монтаж кабины управления</v>
      </c>
    </row>
    <row r="19" spans="1:28" x14ac:dyDescent="0.2">
      <c r="A19" s="126"/>
      <c r="B19" s="128" t="s">
        <v>96</v>
      </c>
      <c r="C19" s="128"/>
      <c r="D19" s="128"/>
      <c r="AB19" s="67" t="str">
        <f t="shared" si="0"/>
        <v>10. Сборка и установка грейфера</v>
      </c>
    </row>
    <row r="20" spans="1:28" x14ac:dyDescent="0.2">
      <c r="A20" s="127"/>
      <c r="B20" s="128" t="s">
        <v>97</v>
      </c>
      <c r="C20" s="128"/>
      <c r="D20" s="128"/>
      <c r="AB20" s="67" t="str">
        <f t="shared" si="0"/>
        <v>11. Испытание перегружателя вхолостую и под нагрузкой</v>
      </c>
    </row>
    <row r="21" spans="1:28" x14ac:dyDescent="0.2">
      <c r="A21" s="64"/>
      <c r="B21" s="64"/>
      <c r="C21" s="64"/>
    </row>
    <row r="22" spans="1:28" s="70" customFormat="1" ht="25.5" x14ac:dyDescent="0.25">
      <c r="A22" s="68" t="s">
        <v>98</v>
      </c>
      <c r="B22" s="69" t="s">
        <v>99</v>
      </c>
      <c r="C22" s="69" t="s">
        <v>100</v>
      </c>
      <c r="D22" s="69" t="s">
        <v>35</v>
      </c>
      <c r="AA22" s="71"/>
      <c r="AB22" s="71"/>
    </row>
    <row r="23" spans="1:28" x14ac:dyDescent="0.2">
      <c r="A23" s="72"/>
      <c r="B23" s="73" t="s">
        <v>13</v>
      </c>
      <c r="C23" s="74" t="s">
        <v>14</v>
      </c>
      <c r="D23" s="92" t="s">
        <v>112</v>
      </c>
    </row>
    <row r="24" spans="1:28" x14ac:dyDescent="0.2">
      <c r="A24" s="72"/>
      <c r="B24" s="76" t="s">
        <v>15</v>
      </c>
      <c r="C24" s="77" t="s">
        <v>14</v>
      </c>
      <c r="D24" s="78">
        <v>287443.75</v>
      </c>
    </row>
    <row r="25" spans="1:28" x14ac:dyDescent="0.2">
      <c r="A25" s="72"/>
      <c r="B25" s="76" t="s">
        <v>101</v>
      </c>
      <c r="C25" s="77" t="s">
        <v>14</v>
      </c>
      <c r="D25" s="93" t="s">
        <v>112</v>
      </c>
    </row>
    <row r="26" spans="1:28" x14ac:dyDescent="0.2">
      <c r="A26" s="79"/>
      <c r="B26" s="80" t="s">
        <v>17</v>
      </c>
      <c r="C26" s="77" t="s">
        <v>14</v>
      </c>
      <c r="D26" s="93" t="s">
        <v>112</v>
      </c>
    </row>
    <row r="27" spans="1:28" x14ac:dyDescent="0.2">
      <c r="A27" s="79"/>
      <c r="B27" s="76" t="s">
        <v>18</v>
      </c>
      <c r="C27" s="77" t="s">
        <v>14</v>
      </c>
      <c r="D27" s="93" t="s">
        <v>112</v>
      </c>
    </row>
    <row r="28" spans="1:28" x14ac:dyDescent="0.2">
      <c r="A28" s="79"/>
      <c r="B28" s="73" t="s">
        <v>102</v>
      </c>
      <c r="C28" s="74" t="s">
        <v>29</v>
      </c>
      <c r="D28" s="75">
        <v>20905</v>
      </c>
    </row>
    <row r="29" spans="1:28" x14ac:dyDescent="0.2">
      <c r="A29" s="79"/>
      <c r="B29" s="91" t="s">
        <v>104</v>
      </c>
      <c r="C29" s="77"/>
      <c r="D29" s="81"/>
    </row>
    <row r="30" spans="1:28" x14ac:dyDescent="0.2">
      <c r="A30" s="79" t="s">
        <v>40</v>
      </c>
      <c r="B30" s="82" t="s">
        <v>41</v>
      </c>
      <c r="C30" s="77" t="s">
        <v>42</v>
      </c>
      <c r="D30" s="83">
        <v>814</v>
      </c>
    </row>
    <row r="31" spans="1:28" x14ac:dyDescent="0.2">
      <c r="A31" s="79" t="s">
        <v>44</v>
      </c>
      <c r="B31" s="82" t="s">
        <v>45</v>
      </c>
      <c r="C31" s="77" t="s">
        <v>42</v>
      </c>
      <c r="D31" s="83">
        <v>1023</v>
      </c>
    </row>
    <row r="32" spans="1:28" ht="25.5" x14ac:dyDescent="0.2">
      <c r="A32" s="79" t="s">
        <v>46</v>
      </c>
      <c r="B32" s="82" t="s">
        <v>47</v>
      </c>
      <c r="C32" s="77" t="s">
        <v>42</v>
      </c>
      <c r="D32" s="83">
        <v>32.4</v>
      </c>
    </row>
    <row r="33" spans="1:4" ht="25.5" x14ac:dyDescent="0.2">
      <c r="A33" s="79" t="s">
        <v>48</v>
      </c>
      <c r="B33" s="82" t="s">
        <v>49</v>
      </c>
      <c r="C33" s="77" t="s">
        <v>42</v>
      </c>
      <c r="D33" s="83">
        <v>3469</v>
      </c>
    </row>
    <row r="34" spans="1:4" x14ac:dyDescent="0.2">
      <c r="A34" s="79" t="s">
        <v>50</v>
      </c>
      <c r="B34" s="82" t="s">
        <v>51</v>
      </c>
      <c r="C34" s="77" t="s">
        <v>42</v>
      </c>
      <c r="D34" s="83">
        <v>477.6</v>
      </c>
    </row>
    <row r="35" spans="1:4" x14ac:dyDescent="0.2">
      <c r="A35" s="79" t="s">
        <v>52</v>
      </c>
      <c r="B35" s="82" t="s">
        <v>53</v>
      </c>
      <c r="C35" s="77" t="s">
        <v>42</v>
      </c>
      <c r="D35" s="83">
        <v>194</v>
      </c>
    </row>
    <row r="36" spans="1:4" x14ac:dyDescent="0.2">
      <c r="A36" s="79" t="s">
        <v>54</v>
      </c>
      <c r="B36" s="82" t="s">
        <v>55</v>
      </c>
      <c r="C36" s="77" t="s">
        <v>42</v>
      </c>
      <c r="D36" s="83">
        <v>35.299999999999997</v>
      </c>
    </row>
    <row r="37" spans="1:4" x14ac:dyDescent="0.2">
      <c r="A37" s="79" t="s">
        <v>56</v>
      </c>
      <c r="B37" s="82" t="s">
        <v>57</v>
      </c>
      <c r="C37" s="77" t="s">
        <v>42</v>
      </c>
      <c r="D37" s="83">
        <v>72.400000000000006</v>
      </c>
    </row>
    <row r="38" spans="1:4" x14ac:dyDescent="0.2">
      <c r="A38" s="79" t="s">
        <v>58</v>
      </c>
      <c r="B38" s="82" t="s">
        <v>59</v>
      </c>
      <c r="C38" s="77" t="s">
        <v>42</v>
      </c>
      <c r="D38" s="83">
        <v>29.4</v>
      </c>
    </row>
    <row r="39" spans="1:4" x14ac:dyDescent="0.2">
      <c r="A39" s="79" t="s">
        <v>60</v>
      </c>
      <c r="B39" s="82" t="s">
        <v>61</v>
      </c>
      <c r="C39" s="77" t="s">
        <v>42</v>
      </c>
      <c r="D39" s="83">
        <v>35.299999999999997</v>
      </c>
    </row>
    <row r="40" spans="1:4" x14ac:dyDescent="0.2">
      <c r="A40" s="79" t="s">
        <v>62</v>
      </c>
      <c r="B40" s="82" t="s">
        <v>63</v>
      </c>
      <c r="C40" s="77" t="s">
        <v>42</v>
      </c>
      <c r="D40" s="83">
        <v>290</v>
      </c>
    </row>
    <row r="41" spans="1:4" ht="25.5" x14ac:dyDescent="0.2">
      <c r="A41" s="79"/>
      <c r="B41" s="94" t="s">
        <v>113</v>
      </c>
      <c r="C41" s="77" t="s">
        <v>42</v>
      </c>
      <c r="D41" s="95">
        <v>71</v>
      </c>
    </row>
    <row r="42" spans="1:4" x14ac:dyDescent="0.2">
      <c r="A42" s="79"/>
      <c r="B42" s="94" t="s">
        <v>114</v>
      </c>
      <c r="C42" s="77" t="s">
        <v>42</v>
      </c>
      <c r="D42" s="95">
        <v>35.299999999999997</v>
      </c>
    </row>
    <row r="43" spans="1:4" x14ac:dyDescent="0.2">
      <c r="A43" s="79"/>
      <c r="B43" s="91" t="s">
        <v>105</v>
      </c>
      <c r="C43" s="77"/>
      <c r="D43" s="83"/>
    </row>
    <row r="44" spans="1:4" x14ac:dyDescent="0.2">
      <c r="A44" s="79" t="s">
        <v>65</v>
      </c>
      <c r="B44" s="82" t="s">
        <v>66</v>
      </c>
      <c r="C44" s="77" t="s">
        <v>67</v>
      </c>
      <c r="D44" s="83">
        <v>458</v>
      </c>
    </row>
    <row r="45" spans="1:4" x14ac:dyDescent="0.2">
      <c r="A45" s="79" t="s">
        <v>68</v>
      </c>
      <c r="B45" s="82" t="s">
        <v>69</v>
      </c>
      <c r="C45" s="77" t="s">
        <v>67</v>
      </c>
      <c r="D45" s="83">
        <v>1414</v>
      </c>
    </row>
    <row r="46" spans="1:4" x14ac:dyDescent="0.2">
      <c r="A46" s="79" t="s">
        <v>70</v>
      </c>
      <c r="B46" s="82" t="s">
        <v>71</v>
      </c>
      <c r="C46" s="77" t="s">
        <v>72</v>
      </c>
      <c r="D46" s="83">
        <v>2E-3</v>
      </c>
    </row>
    <row r="47" spans="1:4" ht="25.5" x14ac:dyDescent="0.2">
      <c r="A47" s="79" t="s">
        <v>73</v>
      </c>
      <c r="B47" s="82" t="s">
        <v>74</v>
      </c>
      <c r="C47" s="77" t="s">
        <v>72</v>
      </c>
      <c r="D47" s="83">
        <v>2.2400000000000002</v>
      </c>
    </row>
    <row r="48" spans="1:4" ht="25.5" x14ac:dyDescent="0.2">
      <c r="A48" s="79" t="s">
        <v>75</v>
      </c>
      <c r="B48" s="82" t="s">
        <v>76</v>
      </c>
      <c r="C48" s="77" t="s">
        <v>72</v>
      </c>
      <c r="D48" s="83">
        <v>15.7</v>
      </c>
    </row>
    <row r="49" spans="1:4" ht="25.5" x14ac:dyDescent="0.2">
      <c r="A49" s="79" t="s">
        <v>77</v>
      </c>
      <c r="B49" s="82" t="s">
        <v>78</v>
      </c>
      <c r="C49" s="77" t="s">
        <v>72</v>
      </c>
      <c r="D49" s="83">
        <v>12.5</v>
      </c>
    </row>
    <row r="50" spans="1:4" x14ac:dyDescent="0.2">
      <c r="A50" s="79" t="s">
        <v>79</v>
      </c>
      <c r="B50" s="82" t="s">
        <v>80</v>
      </c>
      <c r="C50" s="77" t="s">
        <v>72</v>
      </c>
      <c r="D50" s="83">
        <v>4.641</v>
      </c>
    </row>
    <row r="51" spans="1:4" ht="25.5" x14ac:dyDescent="0.2">
      <c r="A51" s="79" t="s">
        <v>81</v>
      </c>
      <c r="B51" s="82" t="s">
        <v>82</v>
      </c>
      <c r="C51" s="77" t="s">
        <v>72</v>
      </c>
      <c r="D51" s="83">
        <v>1.28</v>
      </c>
    </row>
    <row r="52" spans="1:4" x14ac:dyDescent="0.2">
      <c r="A52" s="79" t="s">
        <v>83</v>
      </c>
      <c r="B52" s="82" t="s">
        <v>84</v>
      </c>
      <c r="C52" s="77" t="s">
        <v>72</v>
      </c>
      <c r="D52" s="83">
        <v>0.17499999999999999</v>
      </c>
    </row>
    <row r="53" spans="1:4" x14ac:dyDescent="0.2">
      <c r="A53" s="79"/>
      <c r="B53" s="94" t="s">
        <v>116</v>
      </c>
      <c r="C53" s="77" t="s">
        <v>72</v>
      </c>
      <c r="D53" s="95">
        <v>1.2949999999999999</v>
      </c>
    </row>
    <row r="54" spans="1:4" x14ac:dyDescent="0.2">
      <c r="A54" s="79"/>
      <c r="B54" s="94" t="s">
        <v>115</v>
      </c>
      <c r="C54" s="77" t="s">
        <v>109</v>
      </c>
      <c r="D54" s="95">
        <v>774</v>
      </c>
    </row>
    <row r="55" spans="1:4" x14ac:dyDescent="0.2">
      <c r="A55" s="79"/>
      <c r="B55" s="91" t="s">
        <v>106</v>
      </c>
      <c r="C55" s="77"/>
      <c r="D55" s="83"/>
    </row>
    <row r="56" spans="1:4" x14ac:dyDescent="0.2">
      <c r="A56" s="79" t="s">
        <v>107</v>
      </c>
      <c r="B56" s="82" t="s">
        <v>108</v>
      </c>
      <c r="C56" s="77" t="s">
        <v>109</v>
      </c>
      <c r="D56" s="83">
        <v>1</v>
      </c>
    </row>
    <row r="57" spans="1:4" x14ac:dyDescent="0.2">
      <c r="A57" s="79" t="s">
        <v>110</v>
      </c>
      <c r="B57" s="82" t="s">
        <v>111</v>
      </c>
      <c r="C57" s="77" t="s">
        <v>72</v>
      </c>
      <c r="D57" s="83">
        <v>1150</v>
      </c>
    </row>
  </sheetData>
  <customSheetViews>
    <customSheetView guid="{3029BEFB-A897-4888-8A04-BFE14C3DD2F5}" scale="85" showPageBreaks="1" hiddenColumns="1" view="pageBreakPreview" topLeftCell="A29">
      <selection activeCell="C54" sqref="C54"/>
      <pageMargins left="0.78740157480314965" right="0.59055118110236227" top="0.59055118110236227" bottom="0.59055118110236227" header="0.31496062992125984" footer="0.31496062992125984"/>
      <printOptions horizontalCentered="1"/>
      <pageSetup paperSize="9" orientation="portrait" r:id="rId1"/>
    </customSheetView>
  </customSheetViews>
  <mergeCells count="17">
    <mergeCell ref="A1:D1"/>
    <mergeCell ref="A2:D2"/>
    <mergeCell ref="A3:D3"/>
    <mergeCell ref="A4:D4"/>
    <mergeCell ref="B7:D7"/>
    <mergeCell ref="A10:A20"/>
    <mergeCell ref="B15:D15"/>
    <mergeCell ref="B16:D16"/>
    <mergeCell ref="B17:D17"/>
    <mergeCell ref="B18:D18"/>
    <mergeCell ref="B19:D19"/>
    <mergeCell ref="B20:D20"/>
    <mergeCell ref="B10:D10"/>
    <mergeCell ref="B11:D11"/>
    <mergeCell ref="B12:D12"/>
    <mergeCell ref="B13:D13"/>
    <mergeCell ref="B14:D14"/>
  </mergeCells>
  <printOptions horizontalCentered="1"/>
  <pageMargins left="0.78740157480314965" right="0.59055118110236227" top="0.59055118110236227" bottom="0.59055118110236227" header="0.31496062992125984" footer="0.31496062992125984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3.6.4_ТЛ</vt:lpstr>
      <vt:lpstr>4.3-4-1</vt:lpstr>
      <vt:lpstr>3.6.5_СравнениеПЗ</vt:lpstr>
      <vt:lpstr>Таб. 4.3-4</vt:lpstr>
      <vt:lpstr>'3.6.5_СравнениеПЗ'!Заголовки_для_печати</vt:lpstr>
      <vt:lpstr>'4.3-4-1'!Заголовки_для_печати</vt:lpstr>
      <vt:lpstr>'Таб. 4.3-4'!Заголовки_для_печати</vt:lpstr>
      <vt:lpstr>'3.6.4_ТЛ'!Область_печати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Радюк Владимир Владимирович</dc:creator>
  <cp:lastModifiedBy>Житушкина Ольга Алексеевна</cp:lastModifiedBy>
  <cp:lastPrinted>2021-04-22T07:31:50Z</cp:lastPrinted>
  <dcterms:created xsi:type="dcterms:W3CDTF">2021-04-02T11:46:39Z</dcterms:created>
  <dcterms:modified xsi:type="dcterms:W3CDTF">2022-08-02T08:31:39Z</dcterms:modified>
</cp:coreProperties>
</file>